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  <sheet name="Arvo-ottelut" sheetId="7" r:id="rId3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K11" i="5"/>
  <c r="J11" i="5" s="1"/>
  <c r="O11" i="5"/>
  <c r="N11" i="5"/>
  <c r="M11" i="5"/>
  <c r="L11" i="5"/>
  <c r="J7" i="5"/>
  <c r="Y10" i="6" l="1"/>
  <c r="X10" i="6"/>
  <c r="W10" i="6"/>
  <c r="V10" i="6"/>
  <c r="U10" i="6"/>
  <c r="AQ10" i="6" l="1"/>
  <c r="AP10" i="6"/>
  <c r="AO10" i="6"/>
  <c r="AN10" i="6"/>
  <c r="AM10" i="6"/>
  <c r="AL10" i="6"/>
  <c r="I16" i="6"/>
  <c r="N16" i="6" s="1"/>
  <c r="Z10" i="6" s="1"/>
  <c r="H16" i="6"/>
  <c r="G16" i="6"/>
  <c r="F16" i="6"/>
  <c r="E16" i="6"/>
  <c r="M16" i="6" s="1"/>
  <c r="O10" i="6"/>
  <c r="O15" i="6" s="1"/>
  <c r="O18" i="6" s="1"/>
  <c r="O19" i="6" s="1"/>
  <c r="M10" i="6"/>
  <c r="L10" i="6"/>
  <c r="K10" i="6"/>
  <c r="J10" i="6"/>
  <c r="I10" i="6"/>
  <c r="I15" i="6" s="1"/>
  <c r="H10" i="6"/>
  <c r="H15" i="6" s="1"/>
  <c r="G10" i="6"/>
  <c r="G15" i="6" s="1"/>
  <c r="G18" i="6" s="1"/>
  <c r="F10" i="6"/>
  <c r="F15" i="6" s="1"/>
  <c r="E10" i="6"/>
  <c r="E15" i="6" s="1"/>
  <c r="E18" i="6" l="1"/>
  <c r="L16" i="6"/>
  <c r="K16" i="6"/>
  <c r="D12" i="6"/>
  <c r="I18" i="6"/>
  <c r="M15" i="6"/>
  <c r="L15" i="6"/>
  <c r="F18" i="6"/>
  <c r="K15" i="6"/>
  <c r="H18" i="6"/>
  <c r="N10" i="6"/>
  <c r="N15" i="6" s="1"/>
  <c r="L18" i="6" l="1"/>
  <c r="K18" i="6"/>
  <c r="N18" i="6"/>
  <c r="M18" i="6"/>
  <c r="AG5" i="5" l="1"/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J13" i="5" s="1"/>
  <c r="H13" i="5"/>
  <c r="O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<sst xmlns="http://schemas.openxmlformats.org/spreadsheetml/2006/main" count="226" uniqueCount="115">
  <si>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</si>
  <si>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</si>
  <si>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</si>
  <si>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</si>
  <si>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</si>
  <si>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</si>
  <si>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</si>
  <si>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</si>
  <si>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</si>
  <si>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</si>
  <si>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</si>
  <si>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</si>
  <si>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</si>
  <si>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</si>
  <si>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</si>
  <si>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</si>
  <si>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</si>
  <si>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</si>
  <si>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</si>
  <si>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</si>
  <si>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</si>
  <si>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</si>
  <si>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</si>
  <si>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</si>
  <si>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Samuel Tirkkonen</t>
  </si>
  <si>
    <t>5.</t>
  </si>
  <si>
    <t>JoMa  2</t>
  </si>
  <si>
    <t>7.</t>
  </si>
  <si>
    <t>27.11.2002   Joensuu</t>
  </si>
  <si>
    <t>JoMa = Joensuun Maila  (1957),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</si>
  <si>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</si>
  <si>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</si>
  <si>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</si>
  <si>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</si>
  <si>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</si>
  <si>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</si>
  <si>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</si>
  <si>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</si>
  <si>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</si>
  <si>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</si>
  <si>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</si>
  <si>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</si>
  <si>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</si>
  <si>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</si>
  <si>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</si>
  <si>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</si>
  <si>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</si>
  <si>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</si>
  <si>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</si>
  <si>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</si>
  <si>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</si>
  <si>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</si>
  <si>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</si>
  <si>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</si>
  <si>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0/1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</si>
  <si>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</si>
  <si>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</si>
  <si>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</si>
  <si>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</si>
  <si>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</si>
  <si>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</si>
  <si>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</si>
  <si>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</si>
  <si>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</si>
  <si>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</si>
  <si>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</si>
  <si>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</si>
  <si>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</si>
  <si>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12.05. 2019  JoMa - SiiPe  2-0  (5-0, 4-1)</t>
  </si>
  <si>
    <t xml:space="preserve">  16 v   5 kk 15 pv</t>
  </si>
  <si>
    <t xml:space="preserve">JoMa    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</si>
  <si>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</si>
  <si>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</si>
  <si>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</si>
  <si>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</si>
  <si>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</si>
  <si>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</si>
  <si>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</si>
  <si>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</si>
  <si>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</si>
  <si>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</si>
  <si>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</si>
  <si>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</si>
  <si>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</si>
  <si>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</si>
  <si>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</si>
  <si>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</si>
  <si>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JoMa</t>
  </si>
  <si>
    <t>Jussi-Pekka Tanskanen</t>
  </si>
  <si>
    <t xml:space="preserve">  2-0  (6-3, 3-2)</t>
  </si>
  <si>
    <t>2v</t>
  </si>
  <si>
    <t>2</t>
  </si>
  <si>
    <t>3/5</t>
  </si>
  <si>
    <t>1/1</t>
  </si>
  <si>
    <t>2/3</t>
  </si>
  <si>
    <t>24.05. 2019  JoMa - KiPa  1-0  (0-0, 10-0)</t>
  </si>
  <si>
    <t>2.  ottelu</t>
  </si>
  <si>
    <t xml:space="preserve">  16 v   5 kk 27 pv</t>
  </si>
  <si>
    <t>3.</t>
  </si>
  <si>
    <t>3-0  Tahko</t>
  </si>
  <si>
    <t>3-0  ViVe</t>
  </si>
  <si>
    <t>3-1  SoJy</t>
  </si>
  <si>
    <t>1.</t>
  </si>
  <si>
    <t>2-0  PattU</t>
  </si>
  <si>
    <t>2/2</t>
  </si>
  <si>
    <t>35.  ottelu</t>
  </si>
  <si>
    <t>09.07. 2020  JoMa - KiPa  1-2  (6-2, 2-9, 1-3)</t>
  </si>
  <si>
    <t xml:space="preserve">  17 v   7 kk 12 pv</t>
  </si>
  <si>
    <t>PuPe = Puijon Pesis  (2009)</t>
  </si>
  <si>
    <t>PuPe</t>
  </si>
  <si>
    <t>ykköspesis</t>
  </si>
  <si>
    <t>0-2  KPL</t>
  </si>
  <si>
    <t>1/2</t>
  </si>
  <si>
    <t>1-2  ViVe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</si>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</sst>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8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3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13" customWidth="1"/>
    <col min="3" max="3" width="6.140625" style="114" customWidth="1"/>
    <col min="4" max="4" width="8.5703125" style="113" customWidth="1"/>
    <col min="5" max="12" width="5.7109375" style="114" customWidth="1"/>
    <col min="13" max="13" width="6" style="114" customWidth="1"/>
    <col min="14" max="14" width="8.85546875" style="11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4" customWidth="1"/>
    <col min="26" max="26" width="9.28515625" style="114" customWidth="1"/>
    <col min="27" max="27" width="0.7109375" style="114" customWidth="1"/>
    <col min="28" max="31" width="6.7109375" style="114" customWidth="1"/>
    <col min="32" max="32" width="0.7109375" style="114" customWidth="1"/>
    <col min="33" max="33" width="15.7109375" style="114" customWidth="1"/>
    <col min="34" max="34" width="13.42578125" style="114" customWidth="1"/>
    <col min="35" max="35" width="13" style="114" customWidth="1"/>
    <col min="36" max="36" width="12.140625" style="114" customWidth="1"/>
    <col min="37" max="37" width="0.7109375" style="114" customWidth="1"/>
    <col min="38" max="40" width="6.7109375" style="114" customWidth="1"/>
    <col min="41" max="43" width="4.7109375" style="114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28</v>
      </c>
      <c r="F1" s="71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18" t="s">
        <v>31</v>
      </c>
      <c r="Q2" s="29"/>
      <c r="R2" s="22"/>
      <c r="S2" s="28"/>
      <c r="T2" s="6"/>
      <c r="U2" s="29" t="s">
        <v>32</v>
      </c>
      <c r="V2" s="22"/>
      <c r="W2" s="22"/>
      <c r="X2" s="22"/>
      <c r="Y2" s="22"/>
      <c r="Z2" s="9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6" t="s">
        <v>36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2"/>
    </row>
    <row r="4" spans="1:44" s="77" customFormat="1" ht="15" customHeight="1" x14ac:dyDescent="0.25">
      <c r="A4" s="74"/>
      <c r="B4" s="78">
        <v>2017</v>
      </c>
      <c r="C4" s="78" t="s">
        <v>25</v>
      </c>
      <c r="D4" s="79" t="s">
        <v>26</v>
      </c>
      <c r="E4" s="78"/>
      <c r="F4" s="80" t="s">
        <v>51</v>
      </c>
      <c r="G4" s="81"/>
      <c r="H4" s="82"/>
      <c r="I4" s="83"/>
      <c r="J4" s="78"/>
      <c r="K4" s="78"/>
      <c r="L4" s="78"/>
      <c r="M4" s="78"/>
      <c r="N4" s="84"/>
      <c r="O4" s="10"/>
      <c r="P4" s="7"/>
      <c r="Q4" s="7"/>
      <c r="R4" s="7"/>
      <c r="S4" s="7"/>
      <c r="T4" s="10"/>
      <c r="U4" s="85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5"/>
      <c r="AH4" s="85"/>
      <c r="AI4" s="85"/>
      <c r="AJ4" s="85"/>
      <c r="AK4" s="10"/>
      <c r="AL4" s="12"/>
      <c r="AM4" s="12"/>
      <c r="AN4" s="1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2018</v>
      </c>
      <c r="C5" s="78" t="s">
        <v>27</v>
      </c>
      <c r="D5" s="79" t="s">
        <v>26</v>
      </c>
      <c r="E5" s="78"/>
      <c r="F5" s="80" t="s">
        <v>51</v>
      </c>
      <c r="G5" s="81"/>
      <c r="H5" s="82"/>
      <c r="I5" s="83"/>
      <c r="J5" s="78"/>
      <c r="K5" s="78"/>
      <c r="L5" s="78"/>
      <c r="M5" s="78"/>
      <c r="N5" s="84"/>
      <c r="O5" s="10"/>
      <c r="P5" s="7"/>
      <c r="Q5" s="7"/>
      <c r="R5" s="7"/>
      <c r="S5" s="7"/>
      <c r="T5" s="10"/>
      <c r="U5" s="85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5"/>
      <c r="AH5" s="85"/>
      <c r="AI5" s="85"/>
      <c r="AJ5" s="85"/>
      <c r="AK5" s="10"/>
      <c r="AL5" s="12"/>
      <c r="AM5" s="13"/>
      <c r="AN5" s="13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2019</v>
      </c>
      <c r="C6" s="78" t="s">
        <v>98</v>
      </c>
      <c r="D6" s="79" t="s">
        <v>26</v>
      </c>
      <c r="E6" s="78"/>
      <c r="F6" s="80" t="s">
        <v>51</v>
      </c>
      <c r="G6" s="81"/>
      <c r="H6" s="82"/>
      <c r="I6" s="83"/>
      <c r="J6" s="78"/>
      <c r="K6" s="78"/>
      <c r="L6" s="78"/>
      <c r="M6" s="78"/>
      <c r="N6" s="84"/>
      <c r="O6" s="10"/>
      <c r="P6" s="7"/>
      <c r="Q6" s="7"/>
      <c r="R6" s="7"/>
      <c r="S6" s="7"/>
      <c r="T6" s="10"/>
      <c r="U6" s="85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5"/>
      <c r="AH6" s="85"/>
      <c r="AI6" s="85"/>
      <c r="AJ6" s="85"/>
      <c r="AK6" s="10"/>
      <c r="AL6" s="12"/>
      <c r="AM6" s="13"/>
      <c r="AN6" s="13"/>
      <c r="AO6" s="13"/>
      <c r="AP6" s="14"/>
      <c r="AQ6" s="12"/>
      <c r="AR6" s="72"/>
    </row>
    <row r="7" spans="1:44" s="77" customFormat="1" ht="15" customHeight="1" x14ac:dyDescent="0.25">
      <c r="A7" s="74"/>
      <c r="B7" s="12">
        <v>2019</v>
      </c>
      <c r="C7" s="12" t="s">
        <v>102</v>
      </c>
      <c r="D7" s="1" t="s">
        <v>70</v>
      </c>
      <c r="E7" s="12">
        <v>22</v>
      </c>
      <c r="F7" s="12">
        <v>0</v>
      </c>
      <c r="G7" s="12">
        <v>0</v>
      </c>
      <c r="H7" s="12">
        <v>23</v>
      </c>
      <c r="I7" s="12">
        <v>43</v>
      </c>
      <c r="J7" s="12">
        <v>41</v>
      </c>
      <c r="K7" s="12">
        <v>1</v>
      </c>
      <c r="L7" s="12">
        <v>1</v>
      </c>
      <c r="M7" s="12">
        <v>0</v>
      </c>
      <c r="N7" s="145">
        <v>0.53080000000000005</v>
      </c>
      <c r="O7" s="21">
        <v>81</v>
      </c>
      <c r="P7" s="7"/>
      <c r="Q7" s="7"/>
      <c r="R7" s="7"/>
      <c r="S7" s="7"/>
      <c r="T7" s="10"/>
      <c r="U7" s="12">
        <v>10</v>
      </c>
      <c r="V7" s="12">
        <v>0</v>
      </c>
      <c r="W7" s="13">
        <v>0</v>
      </c>
      <c r="X7" s="12">
        <v>9</v>
      </c>
      <c r="Y7" s="12">
        <v>21</v>
      </c>
      <c r="Z7" s="32">
        <v>0.44700000000000001</v>
      </c>
      <c r="AA7" s="10"/>
      <c r="AB7" s="7"/>
      <c r="AC7" s="7"/>
      <c r="AD7" s="7"/>
      <c r="AE7" s="7"/>
      <c r="AF7" s="10"/>
      <c r="AG7" s="85" t="s">
        <v>99</v>
      </c>
      <c r="AH7" s="85" t="s">
        <v>100</v>
      </c>
      <c r="AI7" s="85"/>
      <c r="AJ7" s="85" t="s">
        <v>101</v>
      </c>
      <c r="AK7" s="10"/>
      <c r="AL7" s="12"/>
      <c r="AM7" s="13"/>
      <c r="AN7" s="13"/>
      <c r="AO7" s="13">
        <v>1</v>
      </c>
      <c r="AP7" s="14"/>
      <c r="AQ7" s="12"/>
      <c r="AR7" s="72"/>
    </row>
    <row r="8" spans="1:44" s="77" customFormat="1" ht="15" customHeight="1" x14ac:dyDescent="0.25">
      <c r="A8" s="74"/>
      <c r="B8" s="167">
        <v>2020</v>
      </c>
      <c r="C8" s="167" t="s">
        <v>98</v>
      </c>
      <c r="D8" s="56" t="s">
        <v>109</v>
      </c>
      <c r="E8" s="167"/>
      <c r="F8" s="168" t="s">
        <v>110</v>
      </c>
      <c r="G8" s="169"/>
      <c r="H8" s="118"/>
      <c r="I8" s="167"/>
      <c r="J8" s="118"/>
      <c r="K8" s="118"/>
      <c r="L8" s="118"/>
      <c r="M8" s="55"/>
      <c r="N8" s="170"/>
      <c r="O8" s="166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5"/>
      <c r="AH8" s="85"/>
      <c r="AI8" s="85"/>
      <c r="AJ8" s="85"/>
      <c r="AK8" s="10"/>
      <c r="AL8" s="12"/>
      <c r="AM8" s="13"/>
      <c r="AN8" s="13"/>
      <c r="AO8" s="13"/>
      <c r="AP8" s="14"/>
      <c r="AQ8" s="12"/>
      <c r="AR8" s="72"/>
    </row>
    <row r="9" spans="1:44" s="77" customFormat="1" ht="15" customHeight="1" x14ac:dyDescent="0.25">
      <c r="A9" s="74"/>
      <c r="B9" s="12">
        <v>2020</v>
      </c>
      <c r="C9" s="12" t="s">
        <v>114</v>
      </c>
      <c r="D9" s="1" t="s">
        <v>87</v>
      </c>
      <c r="E9" s="12">
        <v>19</v>
      </c>
      <c r="F9" s="12">
        <v>0</v>
      </c>
      <c r="G9" s="12">
        <v>5</v>
      </c>
      <c r="H9" s="12">
        <v>15</v>
      </c>
      <c r="I9" s="12">
        <v>51</v>
      </c>
      <c r="J9" s="12">
        <v>30</v>
      </c>
      <c r="K9" s="12">
        <v>9</v>
      </c>
      <c r="L9" s="12">
        <v>7</v>
      </c>
      <c r="M9" s="12">
        <v>5</v>
      </c>
      <c r="N9" s="32">
        <v>0.54830000000000001</v>
      </c>
      <c r="O9" s="19">
        <v>93</v>
      </c>
      <c r="P9" s="40"/>
      <c r="Q9" s="7"/>
      <c r="R9" s="7"/>
      <c r="S9" s="7"/>
      <c r="T9" s="10"/>
      <c r="U9" s="12">
        <v>7</v>
      </c>
      <c r="V9" s="12">
        <v>0</v>
      </c>
      <c r="W9" s="13">
        <v>0</v>
      </c>
      <c r="X9" s="12">
        <v>2</v>
      </c>
      <c r="Y9" s="12">
        <v>13</v>
      </c>
      <c r="Z9" s="32">
        <v>0.44819999999999999</v>
      </c>
      <c r="AA9" s="10"/>
      <c r="AB9" s="7"/>
      <c r="AC9" s="7"/>
      <c r="AD9" s="7"/>
      <c r="AE9" s="7"/>
      <c r="AF9" s="10"/>
      <c r="AG9" s="85" t="s">
        <v>103</v>
      </c>
      <c r="AH9" s="85" t="s">
        <v>111</v>
      </c>
      <c r="AI9" s="85" t="s">
        <v>113</v>
      </c>
      <c r="AJ9" s="85"/>
      <c r="AK9" s="10"/>
      <c r="AL9" s="12"/>
      <c r="AM9" s="13"/>
      <c r="AN9" s="13"/>
      <c r="AO9" s="13"/>
      <c r="AP9" s="14"/>
      <c r="AQ9" s="12"/>
      <c r="AR9" s="72"/>
    </row>
    <row r="10" spans="1:44" s="77" customFormat="1" ht="15" customHeight="1" x14ac:dyDescent="0.25">
      <c r="A10" s="67"/>
      <c r="B10" s="64" t="s">
        <v>52</v>
      </c>
      <c r="C10" s="11"/>
      <c r="D10" s="9"/>
      <c r="E10" s="7">
        <f t="shared" ref="E10:M10" si="0">SUM(E4:E9)</f>
        <v>41</v>
      </c>
      <c r="F10" s="7">
        <f t="shared" si="0"/>
        <v>0</v>
      </c>
      <c r="G10" s="7">
        <f t="shared" si="0"/>
        <v>5</v>
      </c>
      <c r="H10" s="7">
        <f t="shared" si="0"/>
        <v>38</v>
      </c>
      <c r="I10" s="7">
        <f t="shared" si="0"/>
        <v>94</v>
      </c>
      <c r="J10" s="7">
        <f t="shared" si="0"/>
        <v>71</v>
      </c>
      <c r="K10" s="7">
        <f t="shared" si="0"/>
        <v>10</v>
      </c>
      <c r="L10" s="7">
        <f t="shared" si="0"/>
        <v>8</v>
      </c>
      <c r="M10" s="11">
        <f t="shared" si="0"/>
        <v>5</v>
      </c>
      <c r="N10" s="15">
        <f>PRODUCT(I10/O10)</f>
        <v>0.54022988505747127</v>
      </c>
      <c r="O10" s="86">
        <f>SUM(O3:O9)</f>
        <v>174</v>
      </c>
      <c r="P10" s="40" t="s">
        <v>53</v>
      </c>
      <c r="Q10" s="40" t="s">
        <v>53</v>
      </c>
      <c r="R10" s="40" t="s">
        <v>53</v>
      </c>
      <c r="S10" s="40" t="s">
        <v>53</v>
      </c>
      <c r="T10" s="10"/>
      <c r="U10" s="7">
        <f t="shared" ref="U10:Y10" si="1">SUM(U4:U9)</f>
        <v>17</v>
      </c>
      <c r="V10" s="7">
        <f t="shared" si="1"/>
        <v>0</v>
      </c>
      <c r="W10" s="7">
        <f t="shared" si="1"/>
        <v>0</v>
      </c>
      <c r="X10" s="7">
        <f t="shared" si="1"/>
        <v>11</v>
      </c>
      <c r="Y10" s="7">
        <f t="shared" si="1"/>
        <v>34</v>
      </c>
      <c r="Z10" s="15">
        <f>PRODUCT(N16)</f>
        <v>0.44736842105263158</v>
      </c>
      <c r="AA10" s="86"/>
      <c r="AB10" s="40" t="s">
        <v>53</v>
      </c>
      <c r="AC10" s="40" t="s">
        <v>53</v>
      </c>
      <c r="AD10" s="40" t="s">
        <v>53</v>
      </c>
      <c r="AE10" s="40" t="s">
        <v>53</v>
      </c>
      <c r="AF10" s="10"/>
      <c r="AG10" s="40" t="s">
        <v>104</v>
      </c>
      <c r="AH10" s="40" t="s">
        <v>112</v>
      </c>
      <c r="AI10" s="40" t="s">
        <v>54</v>
      </c>
      <c r="AJ10" s="40" t="s">
        <v>93</v>
      </c>
      <c r="AK10" s="10"/>
      <c r="AL10" s="7">
        <f t="shared" ref="AL10:AQ10" si="2">SUM(AL4:AL9)</f>
        <v>0</v>
      </c>
      <c r="AM10" s="7">
        <f t="shared" si="2"/>
        <v>0</v>
      </c>
      <c r="AN10" s="7">
        <f t="shared" si="2"/>
        <v>0</v>
      </c>
      <c r="AO10" s="7">
        <f t="shared" si="2"/>
        <v>1</v>
      </c>
      <c r="AP10" s="7">
        <f t="shared" si="2"/>
        <v>0</v>
      </c>
      <c r="AQ10" s="7">
        <f t="shared" si="2"/>
        <v>0</v>
      </c>
      <c r="AR10" s="72"/>
    </row>
    <row r="11" spans="1:44" s="77" customFormat="1" ht="15" customHeight="1" x14ac:dyDescent="0.25">
      <c r="A11" s="67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7"/>
      <c r="O11" s="10"/>
      <c r="P11" s="18"/>
      <c r="Q11" s="29"/>
      <c r="R11" s="41"/>
      <c r="S11" s="42"/>
      <c r="T11" s="10"/>
      <c r="U11" s="18"/>
      <c r="V11" s="29"/>
      <c r="W11" s="41"/>
      <c r="X11" s="29"/>
      <c r="Y11" s="41"/>
      <c r="Z11" s="42"/>
      <c r="AA11" s="10"/>
      <c r="AB11" s="88"/>
      <c r="AC11" s="89"/>
      <c r="AD11" s="41"/>
      <c r="AE11" s="42"/>
      <c r="AF11" s="10"/>
      <c r="AG11" s="90">
        <v>1</v>
      </c>
      <c r="AH11" s="90">
        <v>1</v>
      </c>
      <c r="AI11" s="90">
        <v>0</v>
      </c>
      <c r="AJ11" s="90">
        <v>1</v>
      </c>
      <c r="AK11" s="10"/>
      <c r="AL11" s="11"/>
      <c r="AM11" s="22"/>
      <c r="AN11" s="22"/>
      <c r="AO11" s="22"/>
      <c r="AP11" s="22"/>
      <c r="AQ11" s="9"/>
      <c r="AR11" s="72"/>
    </row>
    <row r="12" spans="1:44" ht="15" customHeight="1" x14ac:dyDescent="0.25">
      <c r="A12" s="74"/>
      <c r="B12" s="1" t="s">
        <v>55</v>
      </c>
      <c r="C12" s="14"/>
      <c r="D12" s="91">
        <f>SUM(F10:H10)+((I10-F10-G10)/3)+(E10/3)+(AL10*25)+(AM10*25)+(AN10*10)+(AO10*25)+(AP10*20)+(AQ10*15)</f>
        <v>111.33333333333334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s="77" customFormat="1" ht="15" customHeight="1" x14ac:dyDescent="0.25">
      <c r="A13" s="7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2"/>
    </row>
    <row r="14" spans="1:44" ht="15" customHeight="1" x14ac:dyDescent="0.25">
      <c r="A14" s="74"/>
      <c r="B14" s="18" t="s">
        <v>56</v>
      </c>
      <c r="C14" s="92"/>
      <c r="D14" s="92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57</v>
      </c>
      <c r="N14" s="7" t="s">
        <v>9</v>
      </c>
      <c r="O14" s="10"/>
      <c r="P14" s="51" t="s">
        <v>58</v>
      </c>
      <c r="Q14" s="3"/>
      <c r="R14" s="3"/>
      <c r="S14" s="3"/>
      <c r="T14" s="93"/>
      <c r="U14" s="93"/>
      <c r="V14" s="93"/>
      <c r="W14" s="93"/>
      <c r="X14" s="93"/>
      <c r="Y14" s="3"/>
      <c r="Z14" s="3"/>
      <c r="AA14" s="3"/>
      <c r="AB14" s="93"/>
      <c r="AC14" s="93"/>
      <c r="AD14" s="3"/>
      <c r="AE14" s="52"/>
      <c r="AF14" s="10"/>
      <c r="AG14" s="51" t="s">
        <v>59</v>
      </c>
      <c r="AH14" s="3"/>
      <c r="AI14" s="93"/>
      <c r="AJ14" s="52"/>
      <c r="AK14" s="10"/>
      <c r="AL14" s="75" t="s">
        <v>60</v>
      </c>
      <c r="AM14" s="3"/>
      <c r="AN14" s="3"/>
      <c r="AO14" s="3"/>
      <c r="AP14" s="3"/>
      <c r="AQ14" s="52"/>
      <c r="AR14" s="72"/>
    </row>
    <row r="15" spans="1:44" ht="15" customHeight="1" x14ac:dyDescent="0.25">
      <c r="A15" s="74"/>
      <c r="B15" s="51" t="s">
        <v>7</v>
      </c>
      <c r="C15" s="3"/>
      <c r="D15" s="52"/>
      <c r="E15" s="12">
        <f>PRODUCT(E10)</f>
        <v>41</v>
      </c>
      <c r="F15" s="12">
        <f>PRODUCT(F10)</f>
        <v>0</v>
      </c>
      <c r="G15" s="12">
        <f>PRODUCT(G10)</f>
        <v>5</v>
      </c>
      <c r="H15" s="12">
        <f>PRODUCT(H10)</f>
        <v>38</v>
      </c>
      <c r="I15" s="12">
        <f>PRODUCT(I10)</f>
        <v>94</v>
      </c>
      <c r="J15" s="16"/>
      <c r="K15" s="94">
        <f>PRODUCT((F15+G15)/E15)</f>
        <v>0.12195121951219512</v>
      </c>
      <c r="L15" s="94">
        <f>PRODUCT(H15/E15)</f>
        <v>0.92682926829268297</v>
      </c>
      <c r="M15" s="94">
        <f>PRODUCT(I15/E15)</f>
        <v>2.2926829268292681</v>
      </c>
      <c r="N15" s="68">
        <f>PRODUCT(N10)</f>
        <v>0.54022988505747127</v>
      </c>
      <c r="O15" s="10">
        <f>PRODUCT(O10)</f>
        <v>174</v>
      </c>
      <c r="P15" s="48" t="s">
        <v>61</v>
      </c>
      <c r="Q15" s="146"/>
      <c r="R15" s="49" t="s">
        <v>68</v>
      </c>
      <c r="S15" s="49"/>
      <c r="T15" s="49"/>
      <c r="U15" s="49"/>
      <c r="V15" s="49"/>
      <c r="W15" s="49"/>
      <c r="X15" s="49"/>
      <c r="Y15" s="147"/>
      <c r="Z15" s="147"/>
      <c r="AA15" s="147" t="s">
        <v>62</v>
      </c>
      <c r="AB15" s="148"/>
      <c r="AC15" s="148" t="s">
        <v>69</v>
      </c>
      <c r="AD15" s="149"/>
      <c r="AE15" s="148"/>
      <c r="AF15" s="10"/>
      <c r="AG15" s="150"/>
      <c r="AH15" s="161"/>
      <c r="AI15" s="49"/>
      <c r="AJ15" s="50"/>
      <c r="AK15" s="10"/>
      <c r="AL15" s="48"/>
      <c r="AM15" s="147"/>
      <c r="AN15" s="49"/>
      <c r="AO15" s="49"/>
      <c r="AP15" s="49"/>
      <c r="AQ15" s="50"/>
      <c r="AR15" s="72"/>
    </row>
    <row r="16" spans="1:44" ht="15" customHeight="1" x14ac:dyDescent="0.25">
      <c r="A16" s="74"/>
      <c r="B16" s="95" t="s">
        <v>32</v>
      </c>
      <c r="C16" s="96"/>
      <c r="D16" s="97"/>
      <c r="E16" s="12">
        <f>SUM(U10)</f>
        <v>17</v>
      </c>
      <c r="F16" s="12">
        <f>SUM(V10)</f>
        <v>0</v>
      </c>
      <c r="G16" s="12">
        <f>SUM(W10)</f>
        <v>0</v>
      </c>
      <c r="H16" s="12">
        <f>SUM(X10)</f>
        <v>11</v>
      </c>
      <c r="I16" s="12">
        <f>SUM(Y10)</f>
        <v>34</v>
      </c>
      <c r="J16" s="16"/>
      <c r="K16" s="94">
        <f>PRODUCT((F16+G16)/E16)</f>
        <v>0</v>
      </c>
      <c r="L16" s="94">
        <f>PRODUCT(H16/E16)</f>
        <v>0.6470588235294118</v>
      </c>
      <c r="M16" s="94">
        <f>PRODUCT(I16/E16)</f>
        <v>2</v>
      </c>
      <c r="N16" s="68">
        <f>PRODUCT(I16/O16)</f>
        <v>0.44736842105263158</v>
      </c>
      <c r="O16" s="10">
        <v>76</v>
      </c>
      <c r="P16" s="150" t="s">
        <v>63</v>
      </c>
      <c r="Q16" s="151"/>
      <c r="R16" s="152" t="s">
        <v>106</v>
      </c>
      <c r="S16" s="152"/>
      <c r="T16" s="152"/>
      <c r="U16" s="152"/>
      <c r="V16" s="152"/>
      <c r="W16" s="152"/>
      <c r="X16" s="152"/>
      <c r="Y16" s="153"/>
      <c r="Z16" s="153"/>
      <c r="AA16" s="153" t="s">
        <v>105</v>
      </c>
      <c r="AB16" s="153"/>
      <c r="AC16" s="86" t="s">
        <v>107</v>
      </c>
      <c r="AD16" s="86"/>
      <c r="AE16" s="154"/>
      <c r="AF16" s="10"/>
      <c r="AG16" s="150"/>
      <c r="AH16" s="162"/>
      <c r="AI16" s="152"/>
      <c r="AJ16" s="154"/>
      <c r="AK16" s="10"/>
      <c r="AL16" s="150"/>
      <c r="AM16" s="153"/>
      <c r="AN16" s="152"/>
      <c r="AO16" s="152"/>
      <c r="AP16" s="152"/>
      <c r="AQ16" s="154"/>
      <c r="AR16" s="72"/>
    </row>
    <row r="17" spans="1:45" ht="15" customHeight="1" x14ac:dyDescent="0.25">
      <c r="A17" s="74"/>
      <c r="B17" s="98" t="s">
        <v>64</v>
      </c>
      <c r="C17" s="99"/>
      <c r="D17" s="100"/>
      <c r="E17" s="101"/>
      <c r="F17" s="101"/>
      <c r="G17" s="101"/>
      <c r="H17" s="101"/>
      <c r="I17" s="101"/>
      <c r="J17" s="16"/>
      <c r="K17" s="102"/>
      <c r="L17" s="102"/>
      <c r="M17" s="102"/>
      <c r="N17" s="103"/>
      <c r="O17" s="10"/>
      <c r="P17" s="150" t="s">
        <v>65</v>
      </c>
      <c r="Q17" s="151"/>
      <c r="R17" s="152" t="s">
        <v>95</v>
      </c>
      <c r="S17" s="152"/>
      <c r="T17" s="152"/>
      <c r="U17" s="152"/>
      <c r="V17" s="152"/>
      <c r="W17" s="152"/>
      <c r="X17" s="152"/>
      <c r="Y17" s="153"/>
      <c r="Z17" s="153"/>
      <c r="AA17" s="153" t="s">
        <v>96</v>
      </c>
      <c r="AB17" s="153"/>
      <c r="AC17" s="86" t="s">
        <v>97</v>
      </c>
      <c r="AD17" s="86"/>
      <c r="AE17" s="154"/>
      <c r="AF17" s="10"/>
      <c r="AG17" s="163"/>
      <c r="AH17" s="162"/>
      <c r="AI17" s="152"/>
      <c r="AJ17" s="154"/>
      <c r="AK17" s="10"/>
      <c r="AL17" s="150"/>
      <c r="AM17" s="153"/>
      <c r="AN17" s="152"/>
      <c r="AO17" s="152"/>
      <c r="AP17" s="152"/>
      <c r="AQ17" s="154"/>
      <c r="AR17" s="72"/>
    </row>
    <row r="18" spans="1:45" ht="15" customHeight="1" x14ac:dyDescent="0.25">
      <c r="A18" s="74"/>
      <c r="B18" s="104" t="s">
        <v>66</v>
      </c>
      <c r="C18" s="105"/>
      <c r="D18" s="106"/>
      <c r="E18" s="7">
        <f>SUM(E15:E17)</f>
        <v>58</v>
      </c>
      <c r="F18" s="7">
        <f>SUM(F15:F17)</f>
        <v>0</v>
      </c>
      <c r="G18" s="7">
        <f>SUM(G15:G17)</f>
        <v>5</v>
      </c>
      <c r="H18" s="7">
        <f>SUM(H15:H17)</f>
        <v>49</v>
      </c>
      <c r="I18" s="7">
        <f>SUM(I15:I17)</f>
        <v>128</v>
      </c>
      <c r="J18" s="16"/>
      <c r="K18" s="107">
        <f>PRODUCT((F18+G18)/E18)</f>
        <v>8.6206896551724144E-2</v>
      </c>
      <c r="L18" s="107">
        <f>PRODUCT(H18/E18)</f>
        <v>0.84482758620689657</v>
      </c>
      <c r="M18" s="107">
        <f>PRODUCT(I18/E18)</f>
        <v>2.2068965517241379</v>
      </c>
      <c r="N18" s="15">
        <f>PRODUCT(I18/O18)</f>
        <v>0.51200000000000001</v>
      </c>
      <c r="O18" s="10">
        <f>SUM(O15:O17)</f>
        <v>250</v>
      </c>
      <c r="P18" s="155" t="s">
        <v>67</v>
      </c>
      <c r="Q18" s="156"/>
      <c r="R18" s="157"/>
      <c r="S18" s="157"/>
      <c r="T18" s="157"/>
      <c r="U18" s="157"/>
      <c r="V18" s="157"/>
      <c r="W18" s="157"/>
      <c r="X18" s="157"/>
      <c r="Y18" s="158"/>
      <c r="Z18" s="158"/>
      <c r="AA18" s="158"/>
      <c r="AB18" s="157"/>
      <c r="AC18" s="157"/>
      <c r="AD18" s="159"/>
      <c r="AE18" s="160"/>
      <c r="AF18" s="10"/>
      <c r="AG18" s="121"/>
      <c r="AH18" s="164"/>
      <c r="AI18" s="165"/>
      <c r="AJ18" s="160"/>
      <c r="AK18" s="10"/>
      <c r="AL18" s="155"/>
      <c r="AM18" s="158"/>
      <c r="AN18" s="157"/>
      <c r="AO18" s="157"/>
      <c r="AP18" s="157"/>
      <c r="AQ18" s="160"/>
      <c r="AR18" s="72"/>
    </row>
    <row r="19" spans="1:45" ht="15" customHeight="1" x14ac:dyDescent="0.25">
      <c r="A19" s="74"/>
      <c r="B19" s="108"/>
      <c r="C19" s="108"/>
      <c r="D19" s="108"/>
      <c r="E19" s="108"/>
      <c r="F19" s="108"/>
      <c r="G19" s="108"/>
      <c r="H19" s="108"/>
      <c r="I19" s="108"/>
      <c r="J19" s="16"/>
      <c r="K19" s="108"/>
      <c r="L19" s="108"/>
      <c r="M19" s="108"/>
      <c r="N19" s="38"/>
      <c r="O19" s="10">
        <f>SUM(O16:O18)</f>
        <v>326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09"/>
      <c r="AI19" s="16"/>
      <c r="AJ19" s="16"/>
      <c r="AK19" s="10"/>
      <c r="AL19" s="16"/>
      <c r="AM19" s="16"/>
      <c r="AN19" s="16"/>
      <c r="AO19" s="16"/>
      <c r="AP19" s="16"/>
      <c r="AQ19" s="16"/>
      <c r="AR19" s="72"/>
    </row>
    <row r="20" spans="1:45" ht="15" customHeight="1" x14ac:dyDescent="0.25">
      <c r="A20" s="74"/>
      <c r="B20" s="17" t="s">
        <v>10</v>
      </c>
      <c r="C20" s="17"/>
      <c r="D20" s="54" t="s">
        <v>29</v>
      </c>
      <c r="E20" s="10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4"/>
      <c r="B21" s="17"/>
      <c r="C21" s="17"/>
      <c r="D21" s="17" t="s">
        <v>108</v>
      </c>
      <c r="E21" s="17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74"/>
      <c r="B22" s="17"/>
      <c r="C22" s="17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11" customFormat="1" ht="15" customHeight="1" x14ac:dyDescent="0.2">
      <c r="A23" s="110"/>
      <c r="B23" s="17"/>
      <c r="C23" s="16"/>
      <c r="D23" s="17"/>
      <c r="E23" s="17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11" customFormat="1" ht="15" customHeight="1" x14ac:dyDescent="0.25">
      <c r="A24" s="110"/>
      <c r="B24" s="10"/>
      <c r="C24" s="10"/>
      <c r="D24" s="17"/>
      <c r="E24" s="17"/>
      <c r="F24" s="17"/>
      <c r="G24" s="10"/>
      <c r="H24" s="17"/>
      <c r="I24" s="17"/>
      <c r="J24" s="16"/>
      <c r="K24" s="16"/>
      <c r="L24" s="16"/>
      <c r="M24" s="112"/>
      <c r="N24" s="17"/>
      <c r="O24" s="10"/>
      <c r="P24" s="16"/>
      <c r="Q24" s="17"/>
      <c r="R24" s="16"/>
      <c r="S24" s="16"/>
      <c r="T24" s="10"/>
      <c r="U24" s="10"/>
      <c r="V24" s="109"/>
      <c r="W24" s="16"/>
      <c r="X24" s="16"/>
      <c r="Y24" s="16"/>
      <c r="Z24" s="16"/>
      <c r="AA24" s="16"/>
      <c r="AB24" s="16"/>
      <c r="AC24" s="16"/>
      <c r="AD24" s="16"/>
      <c r="AE24" s="16"/>
      <c r="AF24" s="72"/>
      <c r="AG24" s="112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11" customFormat="1" ht="15" customHeight="1" x14ac:dyDescent="0.25">
      <c r="A25" s="110"/>
      <c r="B25" s="16"/>
      <c r="C25" s="16"/>
      <c r="D25" s="17"/>
      <c r="E25" s="17"/>
      <c r="F25" s="17"/>
      <c r="G25" s="10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09"/>
      <c r="W25" s="16"/>
      <c r="X25" s="16"/>
      <c r="Y25" s="16"/>
      <c r="Z25" s="16"/>
      <c r="AA25" s="16"/>
      <c r="AB25" s="16"/>
      <c r="AC25" s="16"/>
      <c r="AD25" s="16"/>
      <c r="AE25" s="16"/>
      <c r="AF25" s="72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11" customFormat="1" ht="15" customHeight="1" x14ac:dyDescent="0.25">
      <c r="A26" s="110"/>
      <c r="B26" s="16"/>
      <c r="C26" s="16"/>
      <c r="D26" s="17"/>
      <c r="E26" s="17"/>
      <c r="F26" s="17"/>
      <c r="G26" s="10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09"/>
      <c r="W26" s="16"/>
      <c r="X26" s="16"/>
      <c r="Y26" s="16"/>
      <c r="Z26" s="16"/>
      <c r="AA26" s="16"/>
      <c r="AB26" s="16"/>
      <c r="AC26" s="16"/>
      <c r="AD26" s="16"/>
      <c r="AE26" s="16"/>
      <c r="AF26" s="72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11" customFormat="1" ht="15" customHeight="1" x14ac:dyDescent="0.25">
      <c r="A27" s="110"/>
      <c r="B27" s="16"/>
      <c r="C27" s="16"/>
      <c r="D27" s="17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11" customFormat="1" ht="15" customHeight="1" x14ac:dyDescent="0.25">
      <c r="A28" s="110"/>
      <c r="B28" s="16"/>
      <c r="C28" s="16"/>
      <c r="D28" s="17"/>
      <c r="E28" s="17"/>
      <c r="F28" s="1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11" customFormat="1" ht="15" customHeight="1" x14ac:dyDescent="0.25">
      <c r="A29" s="110"/>
      <c r="B29" s="16"/>
      <c r="C29" s="16"/>
      <c r="D29" s="17"/>
      <c r="E29" s="17"/>
      <c r="F29" s="1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11" customFormat="1" ht="15" customHeight="1" x14ac:dyDescent="0.25">
      <c r="A30" s="110"/>
      <c r="B30" s="16"/>
      <c r="C30" s="16"/>
      <c r="D30" s="17"/>
      <c r="E30" s="17"/>
      <c r="F30" s="17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11" customFormat="1" ht="15" customHeight="1" x14ac:dyDescent="0.25">
      <c r="A31" s="110"/>
      <c r="B31" s="16"/>
      <c r="C31" s="16"/>
      <c r="D31" s="17"/>
      <c r="E31" s="17"/>
      <c r="F31" s="1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11" customFormat="1" ht="15" customHeight="1" x14ac:dyDescent="0.25">
      <c r="A32" s="110"/>
      <c r="B32" s="16"/>
      <c r="C32" s="16"/>
      <c r="D32" s="17"/>
      <c r="E32" s="17"/>
      <c r="F32" s="17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9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11" customFormat="1" ht="15" customHeight="1" x14ac:dyDescent="0.25">
      <c r="A33" s="110"/>
      <c r="B33" s="16"/>
      <c r="C33" s="16"/>
      <c r="D33" s="17"/>
      <c r="E33" s="17"/>
      <c r="F33" s="17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9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11" customFormat="1" ht="15" customHeight="1" x14ac:dyDescent="0.25">
      <c r="A34" s="110"/>
      <c r="B34" s="16"/>
      <c r="C34" s="16"/>
      <c r="D34" s="17"/>
      <c r="E34" s="17"/>
      <c r="F34" s="17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9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11" customFormat="1" ht="15" customHeight="1" x14ac:dyDescent="0.25">
      <c r="A35" s="110"/>
      <c r="B35" s="16"/>
      <c r="C35" s="16"/>
      <c r="D35" s="17"/>
      <c r="E35" s="17"/>
      <c r="F35" s="17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9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11" customFormat="1" ht="15" customHeight="1" x14ac:dyDescent="0.25">
      <c r="A36" s="110"/>
      <c r="B36" s="16"/>
      <c r="C36" s="16"/>
      <c r="D36" s="17"/>
      <c r="E36" s="17"/>
      <c r="F36" s="17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9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11" customFormat="1" ht="15" customHeight="1" x14ac:dyDescent="0.25">
      <c r="A37" s="1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9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11" customFormat="1" ht="15" customHeight="1" x14ac:dyDescent="0.25">
      <c r="A38" s="11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9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11" customFormat="1" ht="15" customHeight="1" x14ac:dyDescent="0.25">
      <c r="A39" s="11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9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11" customFormat="1" ht="15" customHeight="1" x14ac:dyDescent="0.25">
      <c r="A40" s="1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9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11" customFormat="1" ht="15" customHeight="1" x14ac:dyDescent="0.25">
      <c r="A41" s="1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9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11" customFormat="1" ht="15" customHeight="1" x14ac:dyDescent="0.25">
      <c r="A42" s="1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9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11" customFormat="1" ht="15" customHeight="1" x14ac:dyDescent="0.25">
      <c r="A43" s="1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9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11" customFormat="1" ht="15" customHeight="1" x14ac:dyDescent="0.25">
      <c r="A44" s="1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9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11" customFormat="1" ht="15" customHeight="1" x14ac:dyDescent="0.25">
      <c r="A45" s="11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9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11" customFormat="1" ht="15" customHeight="1" x14ac:dyDescent="0.25">
      <c r="A46" s="11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9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11" customFormat="1" ht="15" customHeight="1" x14ac:dyDescent="0.25">
      <c r="A47" s="11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9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11" customFormat="1" ht="15" customHeight="1" x14ac:dyDescent="0.25">
      <c r="A48" s="11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9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11" customFormat="1" ht="15" customHeight="1" x14ac:dyDescent="0.25">
      <c r="A49" s="11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9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11" customFormat="1" ht="15" customHeight="1" x14ac:dyDescent="0.25">
      <c r="A50" s="11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9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11" customFormat="1" ht="15" customHeight="1" x14ac:dyDescent="0.25">
      <c r="A51" s="11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9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11" customFormat="1" ht="15" customHeight="1" x14ac:dyDescent="0.25">
      <c r="A52" s="11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9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11" customFormat="1" ht="15" customHeight="1" x14ac:dyDescent="0.25">
      <c r="A53" s="11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9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11" customFormat="1" ht="15" customHeight="1" x14ac:dyDescent="0.25">
      <c r="A54" s="11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9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11" customFormat="1" ht="15" customHeight="1" x14ac:dyDescent="0.25">
      <c r="A55" s="11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9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11" customFormat="1" ht="15" customHeight="1" x14ac:dyDescent="0.25">
      <c r="A56" s="11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9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11" customFormat="1" ht="15" customHeight="1" x14ac:dyDescent="0.25">
      <c r="A57" s="11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9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11" customFormat="1" ht="15" customHeight="1" x14ac:dyDescent="0.25">
      <c r="A58" s="11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9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11" customFormat="1" ht="15" customHeight="1" x14ac:dyDescent="0.25">
      <c r="A59" s="11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9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11" customFormat="1" ht="15" customHeight="1" x14ac:dyDescent="0.25">
      <c r="A60" s="11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9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11" customFormat="1" ht="15" customHeight="1" x14ac:dyDescent="0.25">
      <c r="A61" s="11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9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11" customFormat="1" ht="15" customHeight="1" x14ac:dyDescent="0.25">
      <c r="A62" s="11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9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11" customFormat="1" ht="15" customHeight="1" x14ac:dyDescent="0.25">
      <c r="A63" s="11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9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11" customFormat="1" ht="15" customHeight="1" x14ac:dyDescent="0.25">
      <c r="A64" s="11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9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11" customFormat="1" ht="15" customHeight="1" x14ac:dyDescent="0.25">
      <c r="A65" s="11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9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11" customFormat="1" ht="15" customHeight="1" x14ac:dyDescent="0.25">
      <c r="A66" s="11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9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11" customFormat="1" ht="15" customHeight="1" x14ac:dyDescent="0.25">
      <c r="A67" s="11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9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11" customFormat="1" ht="15" customHeight="1" x14ac:dyDescent="0.25">
      <c r="A68" s="11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9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11" customFormat="1" ht="15" customHeight="1" x14ac:dyDescent="0.25">
      <c r="A69" s="11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9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11" customFormat="1" ht="15" customHeight="1" x14ac:dyDescent="0.25">
      <c r="A70" s="11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9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11" customFormat="1" ht="15" customHeight="1" x14ac:dyDescent="0.25">
      <c r="A71" s="11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9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11" customFormat="1" ht="15" customHeight="1" x14ac:dyDescent="0.25">
      <c r="A72" s="11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9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11" customFormat="1" ht="15" customHeight="1" x14ac:dyDescent="0.25">
      <c r="A73" s="11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9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11" customFormat="1" ht="15" customHeight="1" x14ac:dyDescent="0.25">
      <c r="A74" s="11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9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11" customFormat="1" ht="15" customHeight="1" x14ac:dyDescent="0.25">
      <c r="A75" s="11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9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11" customFormat="1" ht="15" customHeight="1" x14ac:dyDescent="0.25">
      <c r="A76" s="11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9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11" customFormat="1" ht="15" customHeight="1" x14ac:dyDescent="0.25">
      <c r="A77" s="11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9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11" customFormat="1" ht="15" customHeight="1" x14ac:dyDescent="0.25">
      <c r="A78" s="11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9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11" customFormat="1" ht="15" customHeight="1" x14ac:dyDescent="0.25">
      <c r="A79" s="11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9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11" customFormat="1" ht="15" customHeight="1" x14ac:dyDescent="0.25">
      <c r="A80" s="11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9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11" customFormat="1" ht="15" customHeight="1" x14ac:dyDescent="0.25">
      <c r="A81" s="11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9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11" customFormat="1" ht="15" customHeight="1" x14ac:dyDescent="0.25">
      <c r="A82" s="11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9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11" customFormat="1" ht="15" customHeight="1" x14ac:dyDescent="0.25">
      <c r="A83" s="11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9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11" customFormat="1" ht="15" customHeight="1" x14ac:dyDescent="0.25">
      <c r="A84" s="11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9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11" customFormat="1" ht="15" customHeight="1" x14ac:dyDescent="0.25">
      <c r="A85" s="11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9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11" customFormat="1" ht="15" customHeight="1" x14ac:dyDescent="0.25">
      <c r="A86" s="11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9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11" customFormat="1" ht="15" customHeight="1" x14ac:dyDescent="0.25">
      <c r="A87" s="11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9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11" customFormat="1" ht="15" customHeight="1" x14ac:dyDescent="0.25">
      <c r="A88" s="11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9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11" customFormat="1" ht="15" customHeight="1" x14ac:dyDescent="0.25">
      <c r="A89" s="11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9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11" customFormat="1" ht="15" customHeight="1" x14ac:dyDescent="0.25">
      <c r="A90" s="11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9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11" customFormat="1" ht="15" customHeight="1" x14ac:dyDescent="0.25">
      <c r="A91" s="11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9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11" customFormat="1" ht="15" customHeight="1" x14ac:dyDescent="0.25">
      <c r="A92" s="11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9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11" customFormat="1" ht="15" customHeight="1" x14ac:dyDescent="0.25">
      <c r="A93" s="11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9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11" customFormat="1" ht="15" customHeight="1" x14ac:dyDescent="0.25">
      <c r="A94" s="11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9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11" customFormat="1" ht="15" customHeight="1" x14ac:dyDescent="0.25">
      <c r="A95" s="11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9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11" customFormat="1" ht="15" customHeight="1" x14ac:dyDescent="0.25">
      <c r="A96" s="11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9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11" customFormat="1" ht="15" customHeight="1" x14ac:dyDescent="0.25">
      <c r="A97" s="11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9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11" customFormat="1" ht="15" customHeight="1" x14ac:dyDescent="0.25">
      <c r="A98" s="11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9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11" customFormat="1" ht="15" customHeight="1" x14ac:dyDescent="0.25">
      <c r="A99" s="11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9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11" customFormat="1" ht="15" customHeight="1" x14ac:dyDescent="0.25">
      <c r="A100" s="11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9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11" customFormat="1" ht="15" customHeight="1" x14ac:dyDescent="0.25">
      <c r="A101" s="11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9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11" customFormat="1" ht="15" customHeight="1" x14ac:dyDescent="0.25">
      <c r="A102" s="11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9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11" customFormat="1" ht="15" customHeight="1" x14ac:dyDescent="0.25">
      <c r="A103" s="11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9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11" customFormat="1" ht="15" customHeight="1" x14ac:dyDescent="0.25">
      <c r="A104" s="11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9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11" customFormat="1" ht="15" customHeight="1" x14ac:dyDescent="0.25">
      <c r="A105" s="11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9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11" customFormat="1" ht="15" customHeight="1" x14ac:dyDescent="0.25">
      <c r="A106" s="11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9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11" customFormat="1" ht="15" customHeight="1" x14ac:dyDescent="0.25">
      <c r="A107" s="11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9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11" customFormat="1" ht="15" customHeight="1" x14ac:dyDescent="0.25">
      <c r="A108" s="11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9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11" customFormat="1" ht="15" customHeight="1" x14ac:dyDescent="0.25">
      <c r="A109" s="11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9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11" customFormat="1" ht="15" customHeight="1" x14ac:dyDescent="0.25">
      <c r="A110" s="11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9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11" customFormat="1" ht="15" customHeight="1" x14ac:dyDescent="0.25">
      <c r="A111" s="11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9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11" customFormat="1" ht="15" customHeight="1" x14ac:dyDescent="0.25">
      <c r="A112" s="11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9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11" customFormat="1" ht="15" customHeight="1" x14ac:dyDescent="0.25">
      <c r="A113" s="11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9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11" customFormat="1" ht="15" customHeight="1" x14ac:dyDescent="0.25">
      <c r="A114" s="11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9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11" customFormat="1" ht="15" customHeight="1" x14ac:dyDescent="0.25">
      <c r="A115" s="11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9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11" customFormat="1" ht="15" customHeight="1" x14ac:dyDescent="0.25">
      <c r="A116" s="11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9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11" customFormat="1" ht="15" customHeight="1" x14ac:dyDescent="0.25">
      <c r="A117" s="11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9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11" customFormat="1" ht="15" customHeight="1" x14ac:dyDescent="0.25">
      <c r="A118" s="11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9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11" customFormat="1" ht="15" customHeight="1" x14ac:dyDescent="0.25">
      <c r="A119" s="11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9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11" customFormat="1" ht="15" customHeight="1" x14ac:dyDescent="0.25">
      <c r="A120" s="11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9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11" customFormat="1" ht="15" customHeight="1" x14ac:dyDescent="0.25">
      <c r="A121" s="11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9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11" customFormat="1" ht="15" customHeight="1" x14ac:dyDescent="0.25">
      <c r="A122" s="11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9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11" customFormat="1" ht="15" customHeight="1" x14ac:dyDescent="0.25">
      <c r="A123" s="11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9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11" customFormat="1" ht="15" customHeight="1" x14ac:dyDescent="0.25">
      <c r="A124" s="11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9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11" customFormat="1" ht="15" customHeight="1" x14ac:dyDescent="0.25">
      <c r="A125" s="11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9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11" customFormat="1" ht="15" customHeight="1" x14ac:dyDescent="0.25">
      <c r="A126" s="11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9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11" customFormat="1" ht="15" customHeight="1" x14ac:dyDescent="0.25">
      <c r="A127" s="11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9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11" customFormat="1" ht="15" customHeight="1" x14ac:dyDescent="0.25">
      <c r="A128" s="11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9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11" customFormat="1" ht="15" customHeight="1" x14ac:dyDescent="0.25">
      <c r="A129" s="11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9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11" customFormat="1" ht="15" customHeight="1" x14ac:dyDescent="0.25">
      <c r="A130" s="11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9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11" customFormat="1" ht="15" customHeight="1" x14ac:dyDescent="0.25">
      <c r="A131" s="11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9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11" customFormat="1" ht="15" customHeight="1" x14ac:dyDescent="0.25">
      <c r="A132" s="11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9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11" customFormat="1" ht="15" customHeight="1" x14ac:dyDescent="0.25">
      <c r="A133" s="11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9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11" customFormat="1" ht="15" customHeight="1" x14ac:dyDescent="0.25">
      <c r="A134" s="11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9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11" customFormat="1" ht="15" customHeight="1" x14ac:dyDescent="0.25">
      <c r="A135" s="11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9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11" customFormat="1" ht="15" customHeight="1" x14ac:dyDescent="0.25">
      <c r="A136" s="11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9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11" customFormat="1" ht="15" customHeight="1" x14ac:dyDescent="0.25">
      <c r="A137" s="11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9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11" customFormat="1" ht="15" customHeight="1" x14ac:dyDescent="0.25">
      <c r="A138" s="11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9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11" customFormat="1" ht="15" customHeight="1" x14ac:dyDescent="0.25">
      <c r="A139" s="11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9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11" customFormat="1" ht="15" customHeight="1" x14ac:dyDescent="0.25">
      <c r="A140" s="11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9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11" customFormat="1" ht="15" customHeight="1" x14ac:dyDescent="0.25">
      <c r="A141" s="11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9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11" customFormat="1" ht="15" customHeight="1" x14ac:dyDescent="0.25">
      <c r="A142" s="11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9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11" customFormat="1" ht="15" customHeight="1" x14ac:dyDescent="0.25">
      <c r="A143" s="11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9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11" customFormat="1" ht="15" customHeight="1" x14ac:dyDescent="0.25">
      <c r="A144" s="11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9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11" customFormat="1" ht="15" customHeight="1" x14ac:dyDescent="0.25">
      <c r="A145" s="11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9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11" customFormat="1" ht="15" customHeight="1" x14ac:dyDescent="0.25">
      <c r="A146" s="11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9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11" customFormat="1" ht="15" customHeight="1" x14ac:dyDescent="0.25">
      <c r="A147" s="11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9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11" customFormat="1" ht="15" customHeight="1" x14ac:dyDescent="0.25">
      <c r="A148" s="11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9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11" customFormat="1" ht="15" customHeight="1" x14ac:dyDescent="0.25">
      <c r="A149" s="11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9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11" customFormat="1" ht="15" customHeight="1" x14ac:dyDescent="0.25">
      <c r="A150" s="11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9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11" customFormat="1" ht="15" customHeight="1" x14ac:dyDescent="0.25">
      <c r="A151" s="11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9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11" customFormat="1" ht="15" customHeight="1" x14ac:dyDescent="0.25">
      <c r="A152" s="11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9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11" customFormat="1" ht="15" customHeight="1" x14ac:dyDescent="0.25">
      <c r="A153" s="11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9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11" customFormat="1" ht="15" customHeight="1" x14ac:dyDescent="0.25">
      <c r="A154" s="11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9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11" customFormat="1" ht="15" customHeight="1" x14ac:dyDescent="0.25">
      <c r="A155" s="11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9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11" customFormat="1" ht="15" customHeight="1" x14ac:dyDescent="0.25">
      <c r="A156" s="11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9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11" customFormat="1" ht="15" customHeight="1" x14ac:dyDescent="0.25">
      <c r="A157" s="11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9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11" customFormat="1" ht="15" customHeight="1" x14ac:dyDescent="0.25">
      <c r="A158" s="11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9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11" customFormat="1" ht="15" customHeight="1" x14ac:dyDescent="0.25">
      <c r="A159" s="11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9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11" customFormat="1" ht="15" customHeight="1" x14ac:dyDescent="0.25">
      <c r="A160" s="11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9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11" customFormat="1" ht="15" customHeight="1" x14ac:dyDescent="0.25">
      <c r="A161" s="11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9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11" customFormat="1" ht="15" customHeight="1" x14ac:dyDescent="0.25">
      <c r="A162" s="11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9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11" customFormat="1" ht="15" customHeight="1" x14ac:dyDescent="0.25">
      <c r="A163" s="11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9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11" customFormat="1" ht="15" customHeight="1" x14ac:dyDescent="0.25">
      <c r="A164" s="11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9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11" customFormat="1" ht="15" customHeight="1" x14ac:dyDescent="0.25">
      <c r="A165" s="11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9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11" customFormat="1" ht="15" customHeight="1" x14ac:dyDescent="0.25">
      <c r="A166" s="11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9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11" customFormat="1" ht="15" customHeight="1" x14ac:dyDescent="0.25">
      <c r="A167" s="11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9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11" customFormat="1" ht="15" customHeight="1" x14ac:dyDescent="0.25">
      <c r="A168" s="11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9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11" customFormat="1" ht="15" customHeight="1" x14ac:dyDescent="0.25">
      <c r="A169" s="11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9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11" customFormat="1" ht="15" customHeight="1" x14ac:dyDescent="0.25">
      <c r="A170" s="11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9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11" customFormat="1" ht="15" customHeight="1" x14ac:dyDescent="0.25">
      <c r="A171" s="11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9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ht="15" customHeight="1" x14ac:dyDescent="0.25">
      <c r="AG172" s="10"/>
      <c r="AH172" s="109"/>
      <c r="AI172" s="16"/>
      <c r="AJ172" s="16"/>
    </row>
    <row r="173" spans="1:44" ht="15" customHeight="1" x14ac:dyDescent="0.25">
      <c r="AG173" s="10"/>
      <c r="AH173" s="109"/>
      <c r="AI173" s="16"/>
      <c r="AJ173" s="16"/>
    </row>
    <row r="174" spans="1:44" ht="15" customHeight="1" x14ac:dyDescent="0.25">
      <c r="AG174" s="10"/>
      <c r="AH174" s="109"/>
      <c r="AI174" s="16"/>
      <c r="AJ174" s="16"/>
    </row>
    <row r="175" spans="1:44" ht="15" customHeight="1" x14ac:dyDescent="0.25">
      <c r="AG175" s="10"/>
      <c r="AH175" s="109"/>
      <c r="AI175" s="16"/>
      <c r="AJ175" s="16"/>
    </row>
    <row r="176" spans="1:44" ht="15" customHeight="1" x14ac:dyDescent="0.25">
      <c r="AG176" s="10"/>
      <c r="AH176" s="109"/>
      <c r="AI176" s="16"/>
      <c r="AJ176" s="16"/>
    </row>
    <row r="177" spans="2:43" ht="15" customHeight="1" x14ac:dyDescent="0.25">
      <c r="AG177" s="10"/>
      <c r="AH177" s="109"/>
      <c r="AI177" s="16"/>
      <c r="AJ177" s="16"/>
    </row>
    <row r="178" spans="2:43" ht="15" customHeight="1" x14ac:dyDescent="0.25">
      <c r="AG178" s="10"/>
      <c r="AH178" s="109"/>
      <c r="AI178" s="16"/>
      <c r="AJ178" s="16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11" spans="2:43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4</v>
      </c>
      <c r="AE4" s="12">
        <v>10</v>
      </c>
      <c r="AF4" s="68">
        <v>0.625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9</v>
      </c>
      <c r="AB5" s="12">
        <v>0</v>
      </c>
      <c r="AC5" s="12">
        <v>5</v>
      </c>
      <c r="AD5" s="12">
        <v>11</v>
      </c>
      <c r="AE5" s="12">
        <v>39</v>
      </c>
      <c r="AF5" s="68">
        <v>0.57350000000000001</v>
      </c>
      <c r="AG5" s="69">
        <f>PRODUCT(AE5/AF5)</f>
        <v>68.003487358326069</v>
      </c>
      <c r="AH5" s="7"/>
      <c r="AI5" s="7"/>
      <c r="AJ5" s="7"/>
      <c r="AK5" s="7"/>
      <c r="AL5" s="10"/>
      <c r="AM5" s="1"/>
      <c r="AN5" s="1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98</v>
      </c>
      <c r="D6" s="1" t="s">
        <v>109</v>
      </c>
      <c r="E6" s="12">
        <v>2</v>
      </c>
      <c r="F6" s="12">
        <v>0</v>
      </c>
      <c r="G6" s="12">
        <v>0</v>
      </c>
      <c r="H6" s="12">
        <v>5</v>
      </c>
      <c r="I6" s="12">
        <v>12</v>
      </c>
      <c r="J6" s="32">
        <v>0.6</v>
      </c>
      <c r="K6" s="19">
        <v>20</v>
      </c>
      <c r="L6" s="40"/>
      <c r="M6" s="7"/>
      <c r="N6" s="7"/>
      <c r="O6" s="7"/>
      <c r="P6" s="72"/>
      <c r="Q6" s="12"/>
      <c r="R6" s="12"/>
      <c r="S6" s="13"/>
      <c r="T6" s="12"/>
      <c r="U6" s="12"/>
      <c r="V6" s="65"/>
      <c r="W6" s="19"/>
      <c r="X6" s="12">
        <v>2019</v>
      </c>
      <c r="Y6" s="12" t="s">
        <v>98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5</v>
      </c>
      <c r="AF6" s="68">
        <v>0.83330000000000004</v>
      </c>
      <c r="AG6" s="19">
        <v>6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</v>
      </c>
      <c r="F7" s="36">
        <f>SUM(F4:F6)</f>
        <v>0</v>
      </c>
      <c r="G7" s="36">
        <f>SUM(G4:G6)</f>
        <v>0</v>
      </c>
      <c r="H7" s="36">
        <f>SUM(H4:H6)</f>
        <v>5</v>
      </c>
      <c r="I7" s="36">
        <f>SUM(I4:I6)</f>
        <v>12</v>
      </c>
      <c r="J7" s="37">
        <f>PRODUCT(I7/K7)</f>
        <v>0.6</v>
      </c>
      <c r="K7" s="21">
        <f>SUM(K4:K6)</f>
        <v>20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5</v>
      </c>
      <c r="AD7" s="36">
        <f>SUM(AD4:AD6)</f>
        <v>16</v>
      </c>
      <c r="AE7" s="36">
        <f>SUM(AE4:AE6)</f>
        <v>54</v>
      </c>
      <c r="AF7" s="37">
        <f>PRODUCT(AE7/AG7)</f>
        <v>0.59997675184532229</v>
      </c>
      <c r="AG7" s="21">
        <f>SUM(AG4:AG6)</f>
        <v>90.003487358326069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58</v>
      </c>
      <c r="F10" s="47">
        <v>0</v>
      </c>
      <c r="G10" s="47">
        <v>5</v>
      </c>
      <c r="H10" s="47">
        <v>49</v>
      </c>
      <c r="I10" s="47">
        <v>128</v>
      </c>
      <c r="J10" s="60">
        <v>0.51200000000000001</v>
      </c>
      <c r="K10" s="16">
        <f>PRODUCT(I10/J10)</f>
        <v>250</v>
      </c>
      <c r="L10" s="53">
        <f>PRODUCT((F10+G10)/E10)</f>
        <v>8.6206896551724144E-2</v>
      </c>
      <c r="M10" s="53">
        <f>PRODUCT(H10/E10)</f>
        <v>0.84482758620689657</v>
      </c>
      <c r="N10" s="53">
        <f>PRODUCT((F10+G10+H10)/E10)</f>
        <v>0.93103448275862066</v>
      </c>
      <c r="O10" s="53">
        <f>PRODUCT(I10/E10)</f>
        <v>2.2068965517241379</v>
      </c>
      <c r="Q10" s="17"/>
      <c r="R10" s="17"/>
      <c r="S10" s="17"/>
      <c r="T10" s="17" t="s">
        <v>108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</v>
      </c>
      <c r="F11" s="47">
        <f>PRODUCT(F7+R7)</f>
        <v>0</v>
      </c>
      <c r="G11" s="47">
        <f>PRODUCT(G7+S7)</f>
        <v>0</v>
      </c>
      <c r="H11" s="47">
        <f>PRODUCT(H7+T7)</f>
        <v>5</v>
      </c>
      <c r="I11" s="47">
        <f>PRODUCT(I7+U7)</f>
        <v>12</v>
      </c>
      <c r="J11" s="60">
        <f>PRODUCT(I11/K11)</f>
        <v>0.6</v>
      </c>
      <c r="K11" s="16">
        <f>PRODUCT(K7+W7)</f>
        <v>20</v>
      </c>
      <c r="L11" s="53">
        <f>PRODUCT((F11+G11)/E11)</f>
        <v>0</v>
      </c>
      <c r="M11" s="53">
        <f>PRODUCT(H11/E11)</f>
        <v>2.5</v>
      </c>
      <c r="N11" s="53">
        <f>PRODUCT((F11+G11+H11)/E11)</f>
        <v>2.5</v>
      </c>
      <c r="O11" s="53">
        <f>PRODUCT(I11/E11)</f>
        <v>6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5</v>
      </c>
      <c r="H12" s="47">
        <f>PRODUCT(AD7+AP7)</f>
        <v>16</v>
      </c>
      <c r="I12" s="47">
        <f>PRODUCT(AE7+AQ7)</f>
        <v>54</v>
      </c>
      <c r="J12" s="60">
        <f>PRODUCT(I12/K12)</f>
        <v>0.59997675184532229</v>
      </c>
      <c r="K12" s="10">
        <f>PRODUCT(AG7+AS7)</f>
        <v>90.003487358326069</v>
      </c>
      <c r="L12" s="53">
        <f>PRODUCT((F12+G12)/E12)</f>
        <v>0.33333333333333331</v>
      </c>
      <c r="M12" s="53">
        <f>PRODUCT(H12/E12)</f>
        <v>1.0666666666666667</v>
      </c>
      <c r="N12" s="53">
        <f>PRODUCT((F12+G12+H12)/E12)</f>
        <v>1.4</v>
      </c>
      <c r="O12" s="53">
        <f>PRODUCT(I12/E12)</f>
        <v>3.6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75</v>
      </c>
      <c r="F13" s="47">
        <f t="shared" ref="F13:I13" si="0">SUM(F10:F12)</f>
        <v>0</v>
      </c>
      <c r="G13" s="47">
        <f t="shared" si="0"/>
        <v>10</v>
      </c>
      <c r="H13" s="47">
        <f t="shared" si="0"/>
        <v>70</v>
      </c>
      <c r="I13" s="47">
        <f t="shared" si="0"/>
        <v>194</v>
      </c>
      <c r="J13" s="60">
        <f>PRODUCT(I13/K13)</f>
        <v>0.53888366866542026</v>
      </c>
      <c r="K13" s="16">
        <f>SUM(K10:K12)</f>
        <v>360.00348735832608</v>
      </c>
      <c r="L13" s="53">
        <f>PRODUCT((F13+G13)/E13)</f>
        <v>0.13333333333333333</v>
      </c>
      <c r="M13" s="53">
        <f>PRODUCT(H13/E13)</f>
        <v>0.93333333333333335</v>
      </c>
      <c r="N13" s="53">
        <f>PRODUCT((F13+G13+H13)/E13)</f>
        <v>1.0666666666666667</v>
      </c>
      <c r="O13" s="53">
        <f>PRODUCT(I13/E13)</f>
        <v>2.5866666666666664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7.28515625" style="113" customWidth="1"/>
    <col min="3" max="3" width="21.5703125" style="114" customWidth="1"/>
    <col min="4" max="4" width="10.5703125" style="143" customWidth="1"/>
    <col min="5" max="5" width="9.7109375" style="143" customWidth="1"/>
    <col min="6" max="6" width="0.7109375" style="19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44" customWidth="1"/>
    <col min="22" max="22" width="10.140625" style="114" customWidth="1"/>
    <col min="23" max="23" width="24.5703125" style="143" customWidth="1"/>
    <col min="24" max="24" width="9.7109375" style="114" customWidth="1"/>
    <col min="25" max="30" width="9.140625" style="73"/>
  </cols>
  <sheetData>
    <row r="1" spans="1:30" ht="18.75" x14ac:dyDescent="0.3">
      <c r="A1" s="112"/>
      <c r="B1" s="115" t="s">
        <v>71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16"/>
      <c r="R1" s="116"/>
      <c r="S1" s="116"/>
      <c r="T1" s="116"/>
      <c r="U1" s="116"/>
      <c r="V1" s="55"/>
      <c r="W1" s="117"/>
      <c r="X1" s="118"/>
      <c r="Y1" s="119"/>
      <c r="Z1" s="119"/>
      <c r="AA1" s="119"/>
      <c r="AB1" s="119"/>
      <c r="AC1" s="119"/>
      <c r="AD1" s="119"/>
    </row>
    <row r="2" spans="1:30" x14ac:dyDescent="0.25">
      <c r="A2" s="112"/>
      <c r="B2" s="3" t="s">
        <v>24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20"/>
      <c r="P2" s="120"/>
      <c r="Q2" s="120"/>
      <c r="R2" s="120"/>
      <c r="S2" s="120"/>
      <c r="T2" s="120"/>
      <c r="U2" s="120"/>
      <c r="V2" s="2"/>
      <c r="W2" s="5"/>
      <c r="X2" s="13"/>
      <c r="Y2" s="119"/>
      <c r="Z2" s="119"/>
      <c r="AA2" s="119"/>
      <c r="AB2" s="119"/>
      <c r="AC2" s="119"/>
      <c r="AD2" s="119"/>
    </row>
    <row r="3" spans="1:30" x14ac:dyDescent="0.25">
      <c r="A3" s="112"/>
      <c r="B3" s="121" t="s">
        <v>72</v>
      </c>
      <c r="C3" s="121" t="s">
        <v>73</v>
      </c>
      <c r="D3" s="61" t="s">
        <v>74</v>
      </c>
      <c r="E3" s="122" t="s">
        <v>1</v>
      </c>
      <c r="F3" s="10"/>
      <c r="G3" s="36" t="s">
        <v>75</v>
      </c>
      <c r="H3" s="63" t="s">
        <v>76</v>
      </c>
      <c r="I3" s="63" t="s">
        <v>49</v>
      </c>
      <c r="J3" s="11" t="s">
        <v>77</v>
      </c>
      <c r="K3" s="62" t="s">
        <v>78</v>
      </c>
      <c r="L3" s="62" t="s">
        <v>79</v>
      </c>
      <c r="M3" s="36" t="s">
        <v>80</v>
      </c>
      <c r="N3" s="36" t="s">
        <v>48</v>
      </c>
      <c r="O3" s="63" t="s">
        <v>81</v>
      </c>
      <c r="P3" s="36" t="s">
        <v>76</v>
      </c>
      <c r="Q3" s="123" t="s">
        <v>8</v>
      </c>
      <c r="R3" s="123">
        <v>1</v>
      </c>
      <c r="S3" s="123">
        <v>2</v>
      </c>
      <c r="T3" s="123">
        <v>3</v>
      </c>
      <c r="U3" s="123" t="s">
        <v>82</v>
      </c>
      <c r="V3" s="11" t="s">
        <v>9</v>
      </c>
      <c r="W3" s="64" t="s">
        <v>83</v>
      </c>
      <c r="X3" s="64" t="s">
        <v>84</v>
      </c>
      <c r="Y3" s="119"/>
      <c r="Z3" s="119"/>
      <c r="AA3" s="119"/>
      <c r="AB3" s="119"/>
      <c r="AC3" s="119"/>
      <c r="AD3" s="119"/>
    </row>
    <row r="4" spans="1:30" x14ac:dyDescent="0.25">
      <c r="A4" s="110"/>
      <c r="B4" s="124" t="s">
        <v>85</v>
      </c>
      <c r="C4" s="125" t="s">
        <v>89</v>
      </c>
      <c r="D4" s="126" t="s">
        <v>86</v>
      </c>
      <c r="E4" s="127" t="s">
        <v>87</v>
      </c>
      <c r="F4" s="21"/>
      <c r="G4" s="128">
        <v>1</v>
      </c>
      <c r="H4" s="129"/>
      <c r="I4" s="128"/>
      <c r="J4" s="130" t="s">
        <v>90</v>
      </c>
      <c r="K4" s="130">
        <v>3</v>
      </c>
      <c r="L4" s="130"/>
      <c r="M4" s="130">
        <v>1</v>
      </c>
      <c r="N4" s="128"/>
      <c r="O4" s="128"/>
      <c r="P4" s="128" t="s">
        <v>91</v>
      </c>
      <c r="Q4" s="131" t="s">
        <v>92</v>
      </c>
      <c r="R4" s="131" t="s">
        <v>93</v>
      </c>
      <c r="S4" s="131"/>
      <c r="T4" s="131" t="s">
        <v>94</v>
      </c>
      <c r="U4" s="131" t="s">
        <v>54</v>
      </c>
      <c r="V4" s="132">
        <v>0.6</v>
      </c>
      <c r="W4" s="124" t="s">
        <v>88</v>
      </c>
      <c r="X4" s="128">
        <v>1153</v>
      </c>
      <c r="Y4" s="119"/>
      <c r="Z4" s="119"/>
      <c r="AA4" s="119"/>
      <c r="AB4" s="119"/>
      <c r="AC4" s="119"/>
      <c r="AD4" s="119"/>
    </row>
    <row r="5" spans="1:30" x14ac:dyDescent="0.25">
      <c r="A5" s="110"/>
      <c r="B5" s="133"/>
      <c r="C5" s="134"/>
      <c r="D5" s="135"/>
      <c r="E5" s="136"/>
      <c r="F5" s="137"/>
      <c r="G5" s="134"/>
      <c r="H5" s="134"/>
      <c r="I5" s="134"/>
      <c r="J5" s="138"/>
      <c r="K5" s="138"/>
      <c r="L5" s="138"/>
      <c r="M5" s="134"/>
      <c r="N5" s="134"/>
      <c r="O5" s="134"/>
      <c r="P5" s="134"/>
      <c r="Q5" s="139"/>
      <c r="R5" s="139"/>
      <c r="S5" s="139"/>
      <c r="T5" s="139"/>
      <c r="U5" s="139"/>
      <c r="V5" s="134"/>
      <c r="W5" s="135"/>
      <c r="X5" s="140"/>
      <c r="Y5" s="119"/>
      <c r="Z5" s="119"/>
      <c r="AA5" s="119"/>
      <c r="AB5" s="119"/>
      <c r="AC5" s="119"/>
      <c r="AD5" s="119"/>
    </row>
    <row r="6" spans="1:30" x14ac:dyDescent="0.25">
      <c r="A6" s="110"/>
      <c r="B6" s="54"/>
      <c r="C6" s="16"/>
      <c r="D6" s="54"/>
      <c r="E6" s="141"/>
      <c r="G6" s="16"/>
      <c r="H6" s="17"/>
      <c r="I6" s="16"/>
      <c r="J6" s="10"/>
      <c r="K6" s="10"/>
      <c r="L6" s="10"/>
      <c r="M6" s="16"/>
      <c r="N6" s="16"/>
      <c r="O6" s="16"/>
      <c r="P6" s="16"/>
      <c r="Q6" s="142"/>
      <c r="R6" s="142"/>
      <c r="S6" s="142"/>
      <c r="T6" s="142"/>
      <c r="U6" s="142"/>
      <c r="V6" s="16"/>
      <c r="W6" s="54"/>
      <c r="X6" s="16"/>
      <c r="Y6" s="119"/>
      <c r="Z6" s="119"/>
      <c r="AA6" s="119"/>
      <c r="AB6" s="119"/>
      <c r="AC6" s="119"/>
      <c r="AD6" s="119"/>
    </row>
    <row r="7" spans="1:30" x14ac:dyDescent="0.25">
      <c r="A7" s="110"/>
      <c r="B7" s="54"/>
      <c r="C7" s="16"/>
      <c r="D7" s="54"/>
      <c r="E7" s="141"/>
      <c r="G7" s="16"/>
      <c r="H7" s="17"/>
      <c r="I7" s="16"/>
      <c r="J7" s="10"/>
      <c r="K7" s="10"/>
      <c r="L7" s="10"/>
      <c r="M7" s="16"/>
      <c r="N7" s="16"/>
      <c r="O7" s="16"/>
      <c r="P7" s="16"/>
      <c r="Q7" s="142"/>
      <c r="R7" s="142"/>
      <c r="S7" s="142"/>
      <c r="T7" s="142"/>
      <c r="U7" s="142"/>
      <c r="V7" s="16"/>
      <c r="W7" s="54"/>
      <c r="X7" s="16"/>
      <c r="Y7" s="119"/>
      <c r="Z7" s="119"/>
      <c r="AA7" s="119"/>
      <c r="AB7" s="119"/>
      <c r="AC7" s="119"/>
      <c r="AD7" s="119"/>
    </row>
    <row r="8" spans="1:30" x14ac:dyDescent="0.25">
      <c r="A8" s="110"/>
      <c r="B8" s="54"/>
      <c r="C8" s="16"/>
      <c r="D8" s="54"/>
      <c r="E8" s="141"/>
      <c r="G8" s="16"/>
      <c r="H8" s="17"/>
      <c r="I8" s="16"/>
      <c r="J8" s="10"/>
      <c r="K8" s="10"/>
      <c r="L8" s="10"/>
      <c r="M8" s="16"/>
      <c r="N8" s="16"/>
      <c r="O8" s="16"/>
      <c r="P8" s="16"/>
      <c r="Q8" s="142"/>
      <c r="R8" s="142"/>
      <c r="S8" s="142"/>
      <c r="T8" s="142"/>
      <c r="U8" s="142"/>
      <c r="V8" s="16"/>
      <c r="W8" s="54"/>
      <c r="X8" s="16"/>
      <c r="Y8" s="119"/>
      <c r="Z8" s="119"/>
      <c r="AA8" s="119"/>
      <c r="AB8" s="119"/>
      <c r="AC8" s="119"/>
      <c r="AD8" s="119"/>
    </row>
    <row r="9" spans="1:30" x14ac:dyDescent="0.25">
      <c r="A9" s="110"/>
      <c r="B9" s="54"/>
      <c r="C9" s="16"/>
      <c r="D9" s="54"/>
      <c r="E9" s="141"/>
      <c r="G9" s="16"/>
      <c r="H9" s="17"/>
      <c r="I9" s="16"/>
      <c r="J9" s="10"/>
      <c r="K9" s="10"/>
      <c r="L9" s="10"/>
      <c r="M9" s="16"/>
      <c r="N9" s="16"/>
      <c r="O9" s="16"/>
      <c r="P9" s="16"/>
      <c r="Q9" s="142"/>
      <c r="R9" s="142"/>
      <c r="S9" s="142"/>
      <c r="T9" s="142"/>
      <c r="U9" s="142"/>
      <c r="V9" s="16"/>
      <c r="W9" s="54"/>
      <c r="X9" s="16"/>
      <c r="Y9" s="119"/>
      <c r="Z9" s="119"/>
      <c r="AA9" s="119"/>
      <c r="AB9" s="119"/>
      <c r="AC9" s="119"/>
      <c r="AD9" s="119"/>
    </row>
    <row r="10" spans="1:30" x14ac:dyDescent="0.25">
      <c r="A10" s="110"/>
      <c r="B10" s="54"/>
      <c r="C10" s="16"/>
      <c r="D10" s="54"/>
      <c r="E10" s="14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42"/>
      <c r="R10" s="142"/>
      <c r="S10" s="142"/>
      <c r="T10" s="142"/>
      <c r="U10" s="142"/>
      <c r="V10" s="16"/>
      <c r="W10" s="54"/>
      <c r="X10" s="16"/>
      <c r="Y10" s="119"/>
      <c r="Z10" s="119"/>
      <c r="AA10" s="119"/>
      <c r="AB10" s="119"/>
      <c r="AC10" s="119"/>
      <c r="AD10" s="119"/>
    </row>
    <row r="11" spans="1:30" x14ac:dyDescent="0.25">
      <c r="A11" s="110"/>
      <c r="B11" s="54"/>
      <c r="C11" s="16"/>
      <c r="D11" s="54"/>
      <c r="E11" s="14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42"/>
      <c r="R11" s="142"/>
      <c r="S11" s="142"/>
      <c r="T11" s="142"/>
      <c r="U11" s="142"/>
      <c r="V11" s="16"/>
      <c r="W11" s="54"/>
      <c r="X11" s="16"/>
      <c r="Y11" s="119"/>
      <c r="Z11" s="119"/>
      <c r="AA11" s="119"/>
      <c r="AB11" s="119"/>
      <c r="AC11" s="119"/>
      <c r="AD11" s="119"/>
    </row>
    <row r="12" spans="1:30" x14ac:dyDescent="0.25">
      <c r="A12" s="110"/>
      <c r="B12" s="54"/>
      <c r="C12" s="16"/>
      <c r="D12" s="54"/>
      <c r="E12" s="14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42"/>
      <c r="R12" s="142"/>
      <c r="S12" s="142"/>
      <c r="T12" s="142"/>
      <c r="U12" s="142"/>
      <c r="V12" s="16"/>
      <c r="W12" s="54"/>
      <c r="X12" s="16"/>
      <c r="Y12" s="119"/>
      <c r="Z12" s="119"/>
      <c r="AA12" s="119"/>
      <c r="AB12" s="119"/>
      <c r="AC12" s="119"/>
      <c r="AD12" s="119"/>
    </row>
    <row r="13" spans="1:30" x14ac:dyDescent="0.25">
      <c r="A13" s="110"/>
      <c r="B13" s="54"/>
      <c r="C13" s="16"/>
      <c r="D13" s="54"/>
      <c r="E13" s="14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42"/>
      <c r="R13" s="142"/>
      <c r="S13" s="142"/>
      <c r="T13" s="142"/>
      <c r="U13" s="142"/>
      <c r="V13" s="16"/>
      <c r="W13" s="54"/>
      <c r="X13" s="16"/>
      <c r="Y13" s="119"/>
      <c r="Z13" s="119"/>
      <c r="AA13" s="119"/>
      <c r="AB13" s="119"/>
      <c r="AC13" s="119"/>
      <c r="AD13" s="119"/>
    </row>
    <row r="14" spans="1:30" x14ac:dyDescent="0.25">
      <c r="A14" s="110"/>
      <c r="B14" s="54"/>
      <c r="C14" s="16"/>
      <c r="D14" s="54"/>
      <c r="E14" s="14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42"/>
      <c r="R14" s="142"/>
      <c r="S14" s="142"/>
      <c r="T14" s="142"/>
      <c r="U14" s="142"/>
      <c r="V14" s="16"/>
      <c r="W14" s="54"/>
      <c r="X14" s="16"/>
      <c r="Y14" s="119"/>
      <c r="Z14" s="119"/>
      <c r="AA14" s="119"/>
      <c r="AB14" s="119"/>
      <c r="AC14" s="119"/>
      <c r="AD14" s="119"/>
    </row>
    <row r="15" spans="1:30" x14ac:dyDescent="0.25">
      <c r="A15" s="110"/>
      <c r="B15" s="54"/>
      <c r="C15" s="16"/>
      <c r="D15" s="54"/>
      <c r="E15" s="14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42"/>
      <c r="R15" s="142"/>
      <c r="S15" s="142"/>
      <c r="T15" s="142"/>
      <c r="U15" s="142"/>
      <c r="V15" s="16"/>
      <c r="W15" s="54"/>
      <c r="X15" s="16"/>
      <c r="Y15" s="119"/>
      <c r="Z15" s="119"/>
      <c r="AA15" s="119"/>
      <c r="AB15" s="119"/>
      <c r="AC15" s="119"/>
      <c r="AD15" s="119"/>
    </row>
    <row r="16" spans="1:30" x14ac:dyDescent="0.25">
      <c r="A16" s="110"/>
      <c r="B16" s="54"/>
      <c r="C16" s="16"/>
      <c r="D16" s="54"/>
      <c r="E16" s="14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42"/>
      <c r="R16" s="142"/>
      <c r="S16" s="142"/>
      <c r="T16" s="142"/>
      <c r="U16" s="142"/>
      <c r="V16" s="16"/>
      <c r="W16" s="54"/>
      <c r="X16" s="16"/>
      <c r="Y16" s="119"/>
      <c r="Z16" s="119"/>
      <c r="AA16" s="119"/>
      <c r="AB16" s="119"/>
      <c r="AC16" s="119"/>
      <c r="AD16" s="119"/>
    </row>
    <row r="17" spans="1:30" x14ac:dyDescent="0.25">
      <c r="A17" s="110"/>
      <c r="B17" s="54"/>
      <c r="C17" s="16"/>
      <c r="D17" s="54"/>
      <c r="E17" s="14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42"/>
      <c r="R17" s="142"/>
      <c r="S17" s="142"/>
      <c r="T17" s="142"/>
      <c r="U17" s="142"/>
      <c r="V17" s="16"/>
      <c r="W17" s="54"/>
      <c r="X17" s="16"/>
      <c r="Y17" s="119"/>
      <c r="Z17" s="119"/>
      <c r="AA17" s="119"/>
      <c r="AB17" s="119"/>
      <c r="AC17" s="119"/>
      <c r="AD17" s="119"/>
    </row>
    <row r="18" spans="1:30" x14ac:dyDescent="0.25">
      <c r="A18" s="110"/>
      <c r="B18" s="54"/>
      <c r="C18" s="16"/>
      <c r="D18" s="54"/>
      <c r="E18" s="14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42"/>
      <c r="R18" s="142"/>
      <c r="S18" s="142"/>
      <c r="T18" s="142"/>
      <c r="U18" s="142"/>
      <c r="V18" s="16"/>
      <c r="W18" s="54"/>
      <c r="X18" s="16"/>
      <c r="Y18" s="119"/>
      <c r="Z18" s="119"/>
      <c r="AA18" s="119"/>
      <c r="AB18" s="119"/>
      <c r="AC18" s="119"/>
      <c r="AD18" s="119"/>
    </row>
    <row r="19" spans="1:30" x14ac:dyDescent="0.25">
      <c r="A19" s="110"/>
      <c r="B19" s="54"/>
      <c r="C19" s="16"/>
      <c r="D19" s="54"/>
      <c r="E19" s="14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42"/>
      <c r="R19" s="142"/>
      <c r="S19" s="142"/>
      <c r="T19" s="142"/>
      <c r="U19" s="142"/>
      <c r="V19" s="16"/>
      <c r="W19" s="54"/>
      <c r="X19" s="16"/>
      <c r="Y19" s="119"/>
      <c r="Z19" s="119"/>
      <c r="AA19" s="119"/>
      <c r="AB19" s="119"/>
      <c r="AC19" s="119"/>
      <c r="AD19" s="119"/>
    </row>
    <row r="20" spans="1:30" x14ac:dyDescent="0.25">
      <c r="A20" s="110"/>
      <c r="B20" s="54"/>
      <c r="C20" s="16"/>
      <c r="D20" s="54"/>
      <c r="E20" s="14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42"/>
      <c r="R20" s="142"/>
      <c r="S20" s="142"/>
      <c r="T20" s="142"/>
      <c r="U20" s="142"/>
      <c r="V20" s="16"/>
      <c r="W20" s="54"/>
      <c r="X20" s="16"/>
      <c r="Y20" s="119"/>
      <c r="Z20" s="119"/>
      <c r="AA20" s="119"/>
      <c r="AB20" s="119"/>
      <c r="AC20" s="119"/>
      <c r="AD20" s="119"/>
    </row>
    <row r="21" spans="1:30" x14ac:dyDescent="0.25">
      <c r="A21" s="110"/>
      <c r="B21" s="54"/>
      <c r="C21" s="16"/>
      <c r="D21" s="54"/>
      <c r="E21" s="14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42"/>
      <c r="R21" s="142"/>
      <c r="S21" s="142"/>
      <c r="T21" s="142"/>
      <c r="U21" s="142"/>
      <c r="V21" s="16"/>
      <c r="W21" s="54"/>
      <c r="X21" s="16"/>
      <c r="Y21" s="119"/>
      <c r="Z21" s="119"/>
      <c r="AA21" s="119"/>
      <c r="AB21" s="119"/>
      <c r="AC21" s="119"/>
      <c r="AD21" s="119"/>
    </row>
    <row r="22" spans="1:30" x14ac:dyDescent="0.25">
      <c r="A22" s="110"/>
      <c r="B22" s="54"/>
      <c r="C22" s="16"/>
      <c r="D22" s="54"/>
      <c r="E22" s="14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42"/>
      <c r="R22" s="142"/>
      <c r="S22" s="142"/>
      <c r="T22" s="142"/>
      <c r="U22" s="142"/>
      <c r="V22" s="16"/>
      <c r="W22" s="54"/>
      <c r="X22" s="16"/>
      <c r="Y22" s="119"/>
      <c r="Z22" s="119"/>
      <c r="AA22" s="119"/>
      <c r="AB22" s="119"/>
      <c r="AC22" s="119"/>
      <c r="AD22" s="119"/>
    </row>
    <row r="23" spans="1:30" x14ac:dyDescent="0.25">
      <c r="A23" s="110"/>
      <c r="B23" s="54"/>
      <c r="C23" s="16"/>
      <c r="D23" s="54"/>
      <c r="E23" s="14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42"/>
      <c r="R23" s="142"/>
      <c r="S23" s="142"/>
      <c r="T23" s="142"/>
      <c r="U23" s="142"/>
      <c r="V23" s="16"/>
      <c r="W23" s="54"/>
      <c r="X23" s="16"/>
      <c r="Y23" s="119"/>
      <c r="Z23" s="119"/>
      <c r="AA23" s="119"/>
      <c r="AB23" s="119"/>
      <c r="AC23" s="119"/>
      <c r="AD23" s="119"/>
    </row>
    <row r="24" spans="1:30" x14ac:dyDescent="0.25">
      <c r="A24" s="110"/>
      <c r="B24" s="54"/>
      <c r="C24" s="16"/>
      <c r="D24" s="54"/>
      <c r="E24" s="14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42"/>
      <c r="R24" s="142"/>
      <c r="S24" s="142"/>
      <c r="T24" s="142"/>
      <c r="U24" s="142"/>
      <c r="V24" s="16"/>
      <c r="W24" s="54"/>
      <c r="X24" s="16"/>
      <c r="Y24" s="119"/>
      <c r="Z24" s="119"/>
      <c r="AA24" s="119"/>
      <c r="AB24" s="119"/>
      <c r="AC24" s="119"/>
      <c r="AD24" s="119"/>
    </row>
    <row r="25" spans="1:30" x14ac:dyDescent="0.25">
      <c r="A25" s="110"/>
      <c r="B25" s="54"/>
      <c r="C25" s="16"/>
      <c r="D25" s="54"/>
      <c r="E25" s="14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42"/>
      <c r="R25" s="142"/>
      <c r="S25" s="142"/>
      <c r="T25" s="142"/>
      <c r="U25" s="142"/>
      <c r="V25" s="16"/>
      <c r="W25" s="54"/>
      <c r="X25" s="16"/>
      <c r="Y25" s="119"/>
      <c r="Z25" s="119"/>
      <c r="AA25" s="119"/>
      <c r="AB25" s="119"/>
      <c r="AC25" s="119"/>
      <c r="AD25" s="119"/>
    </row>
    <row r="26" spans="1:30" x14ac:dyDescent="0.25">
      <c r="A26" s="110"/>
      <c r="B26" s="54"/>
      <c r="C26" s="16"/>
      <c r="D26" s="54"/>
      <c r="E26" s="14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42"/>
      <c r="R26" s="142"/>
      <c r="S26" s="142"/>
      <c r="T26" s="142"/>
      <c r="U26" s="142"/>
      <c r="V26" s="16"/>
      <c r="W26" s="54"/>
      <c r="X26" s="16"/>
      <c r="Y26" s="119"/>
      <c r="Z26" s="119"/>
      <c r="AA26" s="119"/>
      <c r="AB26" s="119"/>
      <c r="AC26" s="119"/>
      <c r="AD26" s="119"/>
    </row>
    <row r="27" spans="1:30" x14ac:dyDescent="0.25">
      <c r="A27" s="110"/>
      <c r="B27" s="54"/>
      <c r="C27" s="16"/>
      <c r="D27" s="54"/>
      <c r="E27" s="14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42"/>
      <c r="R27" s="142"/>
      <c r="S27" s="142"/>
      <c r="T27" s="142"/>
      <c r="U27" s="142"/>
      <c r="V27" s="16"/>
      <c r="W27" s="54"/>
      <c r="X27" s="16"/>
      <c r="Y27" s="119"/>
      <c r="Z27" s="119"/>
      <c r="AA27" s="119"/>
      <c r="AB27" s="119"/>
      <c r="AC27" s="119"/>
      <c r="AD27" s="119"/>
    </row>
    <row r="28" spans="1:30" x14ac:dyDescent="0.25">
      <c r="A28" s="110"/>
      <c r="B28" s="54"/>
      <c r="C28" s="16"/>
      <c r="D28" s="54"/>
      <c r="E28" s="14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42"/>
      <c r="R28" s="142"/>
      <c r="S28" s="142"/>
      <c r="T28" s="142"/>
      <c r="U28" s="142"/>
      <c r="V28" s="16"/>
      <c r="W28" s="54"/>
      <c r="X28" s="16"/>
      <c r="Y28" s="119"/>
      <c r="Z28" s="119"/>
      <c r="AA28" s="119"/>
      <c r="AB28" s="119"/>
      <c r="AC28" s="119"/>
      <c r="AD28" s="119"/>
    </row>
    <row r="29" spans="1:30" x14ac:dyDescent="0.25">
      <c r="A29" s="110"/>
      <c r="B29" s="54"/>
      <c r="C29" s="16"/>
      <c r="D29" s="54"/>
      <c r="E29" s="14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42"/>
      <c r="R29" s="142"/>
      <c r="S29" s="142"/>
      <c r="T29" s="142"/>
      <c r="U29" s="142"/>
      <c r="V29" s="16"/>
      <c r="W29" s="54"/>
      <c r="X29" s="16"/>
      <c r="Y29" s="119"/>
      <c r="Z29" s="119"/>
      <c r="AA29" s="119"/>
      <c r="AB29" s="119"/>
      <c r="AC29" s="119"/>
      <c r="AD29" s="119"/>
    </row>
    <row r="30" spans="1:30" x14ac:dyDescent="0.25">
      <c r="A30" s="110"/>
      <c r="B30" s="54"/>
      <c r="C30" s="16"/>
      <c r="D30" s="54"/>
      <c r="E30" s="14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42"/>
      <c r="R30" s="142"/>
      <c r="S30" s="142"/>
      <c r="T30" s="142"/>
      <c r="U30" s="142"/>
      <c r="V30" s="16"/>
      <c r="W30" s="54"/>
      <c r="X30" s="16"/>
      <c r="Y30" s="119"/>
      <c r="Z30" s="119"/>
      <c r="AA30" s="119"/>
      <c r="AB30" s="119"/>
      <c r="AC30" s="119"/>
      <c r="AD30" s="119"/>
    </row>
    <row r="31" spans="1:30" x14ac:dyDescent="0.25">
      <c r="A31" s="110"/>
      <c r="B31" s="54"/>
      <c r="C31" s="16"/>
      <c r="D31" s="54"/>
      <c r="E31" s="14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42"/>
      <c r="R31" s="142"/>
      <c r="S31" s="142"/>
      <c r="T31" s="142"/>
      <c r="U31" s="142"/>
      <c r="V31" s="16"/>
      <c r="W31" s="54"/>
      <c r="X31" s="16"/>
      <c r="Y31" s="119"/>
      <c r="Z31" s="119"/>
      <c r="AA31" s="119"/>
      <c r="AB31" s="119"/>
      <c r="AC31" s="119"/>
      <c r="AD31" s="119"/>
    </row>
    <row r="32" spans="1:30" x14ac:dyDescent="0.25">
      <c r="A32" s="110"/>
      <c r="B32" s="54"/>
      <c r="C32" s="16"/>
      <c r="D32" s="54"/>
      <c r="E32" s="14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42"/>
      <c r="R32" s="142"/>
      <c r="S32" s="142"/>
      <c r="T32" s="142"/>
      <c r="U32" s="142"/>
      <c r="V32" s="16"/>
      <c r="W32" s="54"/>
      <c r="X32" s="16"/>
      <c r="Y32" s="119"/>
      <c r="Z32" s="119"/>
      <c r="AA32" s="119"/>
      <c r="AB32" s="119"/>
      <c r="AC32" s="119"/>
      <c r="AD32" s="119"/>
    </row>
    <row r="33" spans="1:30" x14ac:dyDescent="0.25">
      <c r="A33" s="110"/>
      <c r="B33" s="54"/>
      <c r="C33" s="16"/>
      <c r="D33" s="54"/>
      <c r="E33" s="14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42"/>
      <c r="R33" s="142"/>
      <c r="S33" s="142"/>
      <c r="T33" s="142"/>
      <c r="U33" s="142"/>
      <c r="V33" s="16"/>
      <c r="W33" s="54"/>
      <c r="X33" s="16"/>
      <c r="Y33" s="119"/>
      <c r="Z33" s="119"/>
      <c r="AA33" s="119"/>
      <c r="AB33" s="119"/>
      <c r="AC33" s="119"/>
      <c r="AD33" s="119"/>
    </row>
    <row r="34" spans="1:30" x14ac:dyDescent="0.25">
      <c r="A34" s="110"/>
      <c r="B34" s="54"/>
      <c r="C34" s="16"/>
      <c r="D34" s="54"/>
      <c r="E34" s="14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42"/>
      <c r="R34" s="142"/>
      <c r="S34" s="142"/>
      <c r="T34" s="142"/>
      <c r="U34" s="142"/>
      <c r="V34" s="16"/>
      <c r="W34" s="54"/>
      <c r="X34" s="16"/>
      <c r="Y34" s="119"/>
      <c r="Z34" s="119"/>
      <c r="AA34" s="119"/>
      <c r="AB34" s="119"/>
      <c r="AC34" s="119"/>
      <c r="AD34" s="119"/>
    </row>
    <row r="35" spans="1:30" x14ac:dyDescent="0.25">
      <c r="A35" s="110"/>
      <c r="B35" s="54"/>
      <c r="C35" s="16"/>
      <c r="D35" s="54"/>
      <c r="E35" s="14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42"/>
      <c r="R35" s="142"/>
      <c r="S35" s="142"/>
      <c r="T35" s="142"/>
      <c r="U35" s="142"/>
      <c r="V35" s="16"/>
      <c r="W35" s="54"/>
      <c r="X35" s="16"/>
      <c r="Y35" s="119"/>
      <c r="Z35" s="119"/>
      <c r="AA35" s="119"/>
      <c r="AB35" s="119"/>
      <c r="AC35" s="119"/>
      <c r="AD35" s="119"/>
    </row>
    <row r="36" spans="1:30" x14ac:dyDescent="0.25">
      <c r="A36" s="110"/>
      <c r="B36" s="54"/>
      <c r="C36" s="16"/>
      <c r="D36" s="54"/>
      <c r="E36" s="14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42"/>
      <c r="R36" s="142"/>
      <c r="S36" s="142"/>
      <c r="T36" s="142"/>
      <c r="U36" s="142"/>
      <c r="V36" s="16"/>
      <c r="W36" s="54"/>
      <c r="X36" s="16"/>
      <c r="Y36" s="119"/>
      <c r="Z36" s="119"/>
      <c r="AA36" s="119"/>
      <c r="AB36" s="119"/>
      <c r="AC36" s="119"/>
      <c r="AD36" s="119"/>
    </row>
    <row r="37" spans="1:30" x14ac:dyDescent="0.25">
      <c r="A37" s="110"/>
      <c r="B37" s="54"/>
      <c r="C37" s="16"/>
      <c r="D37" s="54"/>
      <c r="E37" s="14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42"/>
      <c r="R37" s="142"/>
      <c r="S37" s="142"/>
      <c r="T37" s="142"/>
      <c r="U37" s="142"/>
      <c r="V37" s="16"/>
      <c r="W37" s="54"/>
      <c r="X37" s="16"/>
      <c r="Y37" s="119"/>
      <c r="Z37" s="119"/>
      <c r="AA37" s="119"/>
      <c r="AB37" s="119"/>
      <c r="AC37" s="119"/>
      <c r="AD37" s="119"/>
    </row>
    <row r="38" spans="1:30" x14ac:dyDescent="0.25">
      <c r="A38" s="110"/>
      <c r="B38" s="54"/>
      <c r="C38" s="16"/>
      <c r="D38" s="54"/>
      <c r="E38" s="14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42"/>
      <c r="R38" s="142"/>
      <c r="S38" s="142"/>
      <c r="T38" s="142"/>
      <c r="U38" s="142"/>
      <c r="V38" s="16"/>
      <c r="W38" s="54"/>
      <c r="X38" s="16"/>
      <c r="Y38" s="119"/>
      <c r="Z38" s="119"/>
      <c r="AA38" s="119"/>
      <c r="AB38" s="119"/>
      <c r="AC38" s="119"/>
      <c r="AD38" s="119"/>
    </row>
    <row r="39" spans="1:30" x14ac:dyDescent="0.25">
      <c r="A39" s="110"/>
      <c r="B39" s="54"/>
      <c r="C39" s="16"/>
      <c r="D39" s="54"/>
      <c r="E39" s="14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42"/>
      <c r="R39" s="142"/>
      <c r="S39" s="142"/>
      <c r="T39" s="142"/>
      <c r="U39" s="142"/>
      <c r="V39" s="16"/>
      <c r="W39" s="54"/>
      <c r="X39" s="16"/>
      <c r="Y39" s="119"/>
      <c r="Z39" s="119"/>
      <c r="AA39" s="119"/>
      <c r="AB39" s="119"/>
      <c r="AC39" s="119"/>
      <c r="AD39" s="119"/>
    </row>
    <row r="40" spans="1:30" x14ac:dyDescent="0.25">
      <c r="A40" s="110"/>
      <c r="B40" s="54"/>
      <c r="C40" s="16"/>
      <c r="D40" s="54"/>
      <c r="E40" s="14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42"/>
      <c r="R40" s="142"/>
      <c r="S40" s="142"/>
      <c r="T40" s="142"/>
      <c r="U40" s="142"/>
      <c r="V40" s="16"/>
      <c r="W40" s="54"/>
      <c r="X40" s="16"/>
      <c r="Y40" s="119"/>
      <c r="Z40" s="119"/>
      <c r="AA40" s="119"/>
      <c r="AB40" s="119"/>
      <c r="AC40" s="119"/>
      <c r="AD40" s="119"/>
    </row>
    <row r="41" spans="1:30" x14ac:dyDescent="0.25">
      <c r="A41" s="110"/>
      <c r="B41" s="54"/>
      <c r="C41" s="16"/>
      <c r="D41" s="54"/>
      <c r="E41" s="14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42"/>
      <c r="R41" s="142"/>
      <c r="S41" s="142"/>
      <c r="T41" s="142"/>
      <c r="U41" s="142"/>
      <c r="V41" s="16"/>
      <c r="W41" s="54"/>
      <c r="X41" s="16"/>
      <c r="Y41" s="119"/>
      <c r="Z41" s="119"/>
      <c r="AA41" s="119"/>
      <c r="AB41" s="119"/>
      <c r="AC41" s="119"/>
      <c r="AD41" s="119"/>
    </row>
    <row r="42" spans="1:30" x14ac:dyDescent="0.25">
      <c r="A42" s="110"/>
      <c r="B42" s="54"/>
      <c r="C42" s="16"/>
      <c r="D42" s="54"/>
      <c r="E42" s="14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42"/>
      <c r="R42" s="142"/>
      <c r="S42" s="142"/>
      <c r="T42" s="142"/>
      <c r="U42" s="142"/>
      <c r="V42" s="16"/>
      <c r="W42" s="54"/>
      <c r="X42" s="16"/>
      <c r="Y42" s="119"/>
      <c r="Z42" s="119"/>
      <c r="AA42" s="119"/>
      <c r="AB42" s="119"/>
      <c r="AC42" s="119"/>
      <c r="AD42" s="119"/>
    </row>
    <row r="43" spans="1:30" x14ac:dyDescent="0.25">
      <c r="A43" s="110"/>
      <c r="B43" s="54"/>
      <c r="C43" s="16"/>
      <c r="D43" s="54"/>
      <c r="E43" s="14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42"/>
      <c r="R43" s="142"/>
      <c r="S43" s="142"/>
      <c r="T43" s="142"/>
      <c r="U43" s="142"/>
      <c r="V43" s="16"/>
      <c r="W43" s="54"/>
      <c r="X43" s="16"/>
      <c r="Y43" s="119"/>
      <c r="Z43" s="119"/>
      <c r="AA43" s="119"/>
      <c r="AB43" s="119"/>
      <c r="AC43" s="119"/>
      <c r="AD43" s="119"/>
    </row>
    <row r="44" spans="1:30" x14ac:dyDescent="0.25">
      <c r="A44" s="110"/>
      <c r="B44" s="54"/>
      <c r="C44" s="16"/>
      <c r="D44" s="54"/>
      <c r="E44" s="14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42"/>
      <c r="R44" s="142"/>
      <c r="S44" s="142"/>
      <c r="T44" s="142"/>
      <c r="U44" s="142"/>
      <c r="V44" s="16"/>
      <c r="W44" s="54"/>
      <c r="X44" s="16"/>
      <c r="Y44" s="119"/>
      <c r="Z44" s="119"/>
      <c r="AA44" s="119"/>
      <c r="AB44" s="119"/>
      <c r="AC44" s="119"/>
      <c r="AD44" s="119"/>
    </row>
    <row r="45" spans="1:30" x14ac:dyDescent="0.25">
      <c r="A45" s="110"/>
      <c r="B45" s="54"/>
      <c r="C45" s="16"/>
      <c r="D45" s="54"/>
      <c r="E45" s="14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42"/>
      <c r="R45" s="142"/>
      <c r="S45" s="142"/>
      <c r="T45" s="142"/>
      <c r="U45" s="142"/>
      <c r="V45" s="16"/>
      <c r="W45" s="54"/>
      <c r="X45" s="16"/>
      <c r="Y45" s="119"/>
      <c r="Z45" s="119"/>
      <c r="AA45" s="119"/>
      <c r="AB45" s="119"/>
      <c r="AC45" s="119"/>
      <c r="AD45" s="119"/>
    </row>
    <row r="46" spans="1:30" x14ac:dyDescent="0.25">
      <c r="A46" s="110"/>
      <c r="B46" s="54"/>
      <c r="C46" s="16"/>
      <c r="D46" s="54"/>
      <c r="E46" s="14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42"/>
      <c r="R46" s="142"/>
      <c r="S46" s="142"/>
      <c r="T46" s="142"/>
      <c r="U46" s="142"/>
      <c r="V46" s="16"/>
      <c r="W46" s="54"/>
      <c r="X46" s="16"/>
      <c r="Y46" s="119"/>
      <c r="Z46" s="119"/>
      <c r="AA46" s="119"/>
      <c r="AB46" s="119"/>
      <c r="AC46" s="119"/>
      <c r="AD46" s="119"/>
    </row>
    <row r="47" spans="1:30" x14ac:dyDescent="0.25">
      <c r="A47" s="110"/>
      <c r="B47" s="54"/>
      <c r="C47" s="16"/>
      <c r="D47" s="54"/>
      <c r="E47" s="14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42"/>
      <c r="R47" s="142"/>
      <c r="S47" s="142"/>
      <c r="T47" s="142"/>
      <c r="U47" s="142"/>
      <c r="V47" s="16"/>
      <c r="W47" s="54"/>
      <c r="X47" s="16"/>
      <c r="Y47" s="119"/>
      <c r="Z47" s="119"/>
      <c r="AA47" s="119"/>
      <c r="AB47" s="119"/>
      <c r="AC47" s="119"/>
      <c r="AD47" s="119"/>
    </row>
    <row r="48" spans="1:30" x14ac:dyDescent="0.25">
      <c r="A48" s="110"/>
      <c r="B48" s="54"/>
      <c r="C48" s="16"/>
      <c r="D48" s="54"/>
      <c r="E48" s="14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42"/>
      <c r="R48" s="142"/>
      <c r="S48" s="142"/>
      <c r="T48" s="142"/>
      <c r="U48" s="142"/>
      <c r="V48" s="16"/>
      <c r="W48" s="54"/>
      <c r="X48" s="16"/>
      <c r="Y48" s="119"/>
      <c r="Z48" s="119"/>
      <c r="AA48" s="119"/>
      <c r="AB48" s="119"/>
      <c r="AC48" s="119"/>
      <c r="AD48" s="119"/>
    </row>
    <row r="49" spans="1:30" x14ac:dyDescent="0.25">
      <c r="A49" s="110"/>
      <c r="B49" s="54"/>
      <c r="C49" s="16"/>
      <c r="D49" s="54"/>
      <c r="E49" s="14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42"/>
      <c r="R49" s="142"/>
      <c r="S49" s="142"/>
      <c r="T49" s="142"/>
      <c r="U49" s="142"/>
      <c r="V49" s="16"/>
      <c r="W49" s="54"/>
      <c r="X49" s="16"/>
      <c r="Y49" s="119"/>
      <c r="Z49" s="119"/>
      <c r="AA49" s="119"/>
      <c r="AB49" s="119"/>
      <c r="AC49" s="119"/>
      <c r="AD49" s="119"/>
    </row>
    <row r="50" spans="1:30" x14ac:dyDescent="0.25">
      <c r="A50" s="110"/>
      <c r="B50" s="54"/>
      <c r="C50" s="16"/>
      <c r="D50" s="54"/>
      <c r="E50" s="14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42"/>
      <c r="R50" s="142"/>
      <c r="S50" s="142"/>
      <c r="T50" s="142"/>
      <c r="U50" s="142"/>
      <c r="V50" s="16"/>
      <c r="W50" s="54"/>
      <c r="X50" s="16"/>
      <c r="Y50" s="119"/>
      <c r="Z50" s="119"/>
      <c r="AA50" s="119"/>
      <c r="AB50" s="119"/>
      <c r="AC50" s="119"/>
      <c r="AD50" s="119"/>
    </row>
    <row r="51" spans="1:30" x14ac:dyDescent="0.25">
      <c r="A51" s="110"/>
      <c r="B51" s="54"/>
      <c r="C51" s="16"/>
      <c r="D51" s="54"/>
      <c r="E51" s="14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42"/>
      <c r="R51" s="142"/>
      <c r="S51" s="142"/>
      <c r="T51" s="142"/>
      <c r="U51" s="142"/>
      <c r="V51" s="16"/>
      <c r="W51" s="54"/>
      <c r="X51" s="16"/>
      <c r="Y51" s="119"/>
      <c r="Z51" s="119"/>
      <c r="AA51" s="119"/>
      <c r="AB51" s="119"/>
      <c r="AC51" s="119"/>
      <c r="AD51" s="119"/>
    </row>
    <row r="52" spans="1:30" x14ac:dyDescent="0.25">
      <c r="A52" s="110"/>
      <c r="B52" s="54"/>
      <c r="C52" s="16"/>
      <c r="D52" s="54"/>
      <c r="E52" s="14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42"/>
      <c r="R52" s="142"/>
      <c r="S52" s="142"/>
      <c r="T52" s="142"/>
      <c r="U52" s="142"/>
      <c r="V52" s="16"/>
      <c r="W52" s="54"/>
      <c r="X52" s="16"/>
      <c r="Y52" s="119"/>
      <c r="Z52" s="119"/>
      <c r="AA52" s="119"/>
      <c r="AB52" s="119"/>
      <c r="AC52" s="119"/>
      <c r="AD52" s="119"/>
    </row>
    <row r="53" spans="1:30" x14ac:dyDescent="0.25">
      <c r="A53" s="110"/>
      <c r="B53" s="54"/>
      <c r="C53" s="16"/>
      <c r="D53" s="54"/>
      <c r="E53" s="14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42"/>
      <c r="R53" s="142"/>
      <c r="S53" s="142"/>
      <c r="T53" s="142"/>
      <c r="U53" s="142"/>
      <c r="V53" s="16"/>
      <c r="W53" s="54"/>
      <c r="X53" s="16"/>
      <c r="Y53" s="119"/>
      <c r="Z53" s="119"/>
      <c r="AA53" s="119"/>
      <c r="AB53" s="119"/>
      <c r="AC53" s="119"/>
      <c r="AD53" s="119"/>
    </row>
    <row r="54" spans="1:30" x14ac:dyDescent="0.25">
      <c r="A54" s="110"/>
      <c r="B54" s="54"/>
      <c r="C54" s="16"/>
      <c r="D54" s="54"/>
      <c r="E54" s="14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42"/>
      <c r="R54" s="142"/>
      <c r="S54" s="142"/>
      <c r="T54" s="142"/>
      <c r="U54" s="142"/>
      <c r="V54" s="16"/>
      <c r="W54" s="54"/>
      <c r="X54" s="16"/>
      <c r="Y54" s="119"/>
      <c r="Z54" s="119"/>
      <c r="AA54" s="119"/>
      <c r="AB54" s="119"/>
      <c r="AC54" s="119"/>
      <c r="AD54" s="119"/>
    </row>
    <row r="55" spans="1:30" x14ac:dyDescent="0.25">
      <c r="A55" s="110"/>
      <c r="B55" s="54"/>
      <c r="C55" s="16"/>
      <c r="D55" s="54"/>
      <c r="E55" s="14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42"/>
      <c r="R55" s="142"/>
      <c r="S55" s="142"/>
      <c r="T55" s="142"/>
      <c r="U55" s="142"/>
      <c r="V55" s="16"/>
      <c r="W55" s="54"/>
      <c r="X55" s="16"/>
      <c r="Y55" s="119"/>
      <c r="Z55" s="119"/>
      <c r="AA55" s="119"/>
      <c r="AB55" s="119"/>
      <c r="AC55" s="119"/>
      <c r="AD55" s="119"/>
    </row>
    <row r="56" spans="1:30" x14ac:dyDescent="0.25">
      <c r="A56" s="110"/>
      <c r="B56" s="54"/>
      <c r="C56" s="16"/>
      <c r="D56" s="54"/>
      <c r="E56" s="14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42"/>
      <c r="R56" s="142"/>
      <c r="S56" s="142"/>
      <c r="T56" s="142"/>
      <c r="U56" s="142"/>
      <c r="V56" s="16"/>
      <c r="W56" s="54"/>
      <c r="X56" s="16"/>
      <c r="Y56" s="119"/>
      <c r="Z56" s="119"/>
      <c r="AA56" s="119"/>
      <c r="AB56" s="119"/>
      <c r="AC56" s="119"/>
      <c r="AD56" s="119"/>
    </row>
    <row r="57" spans="1:30" x14ac:dyDescent="0.25">
      <c r="A57" s="110"/>
      <c r="B57" s="54"/>
      <c r="C57" s="16"/>
      <c r="D57" s="54"/>
      <c r="E57" s="14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42"/>
      <c r="R57" s="142"/>
      <c r="S57" s="142"/>
      <c r="T57" s="142"/>
      <c r="U57" s="142"/>
      <c r="V57" s="16"/>
      <c r="W57" s="54"/>
      <c r="X57" s="16"/>
      <c r="Y57" s="119"/>
      <c r="Z57" s="119"/>
      <c r="AA57" s="119"/>
      <c r="AB57" s="119"/>
      <c r="AC57" s="119"/>
      <c r="AD57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2020-09-29T18:31:47Z</dcterms:modified>
</cp:coreProperties>
</file>