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89" i="1" l="1"/>
  <c r="AM89" i="1"/>
  <c r="AL89" i="1"/>
  <c r="AN87" i="1"/>
  <c r="AM87" i="1"/>
  <c r="AM48" i="1" s="1"/>
  <c r="AN84" i="1"/>
  <c r="AM52" i="1" s="1"/>
  <c r="AM84" i="1"/>
  <c r="AM47" i="1" s="1"/>
  <c r="AM53" i="1"/>
  <c r="AN43" i="1"/>
  <c r="AM43" i="1"/>
  <c r="AL43" i="1"/>
  <c r="AN41" i="1"/>
  <c r="AL53" i="1" s="1"/>
  <c r="AM41" i="1"/>
  <c r="AL48" i="1" s="1"/>
  <c r="AN48" i="1" s="1"/>
  <c r="AN38" i="1"/>
  <c r="AL52" i="1" s="1"/>
  <c r="AM38" i="1"/>
  <c r="AL47" i="1" s="1"/>
  <c r="AN53" i="1" l="1"/>
  <c r="AM44" i="1"/>
  <c r="AL49" i="1" s="1"/>
  <c r="AP40" i="1"/>
  <c r="AP37" i="1"/>
  <c r="AP86" i="1"/>
  <c r="AP83" i="1"/>
  <c r="AN44" i="1"/>
  <c r="AL54" i="1" s="1"/>
  <c r="AN54" i="1" s="1"/>
  <c r="AN90" i="1"/>
  <c r="AM54" i="1" s="1"/>
  <c r="AN52" i="1"/>
  <c r="AM90" i="1"/>
  <c r="AM49" i="1" s="1"/>
  <c r="AN49" i="1" s="1"/>
  <c r="AN47" i="1"/>
  <c r="AH44" i="1"/>
  <c r="AH45" i="1"/>
  <c r="AH46" i="1"/>
  <c r="AH94" i="1" l="1"/>
  <c r="AH87" i="1"/>
  <c r="I90" i="1"/>
  <c r="K96" i="1"/>
  <c r="J96" i="1"/>
  <c r="I96" i="1"/>
  <c r="H96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95" i="1"/>
  <c r="J95" i="1"/>
  <c r="I95" i="1"/>
  <c r="H95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42" i="1"/>
  <c r="J42" i="1"/>
  <c r="I42" i="1"/>
  <c r="H42" i="1"/>
  <c r="O10" i="2" l="1"/>
  <c r="N10" i="2"/>
  <c r="M10" i="2"/>
  <c r="L10" i="2"/>
  <c r="K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G7" i="2"/>
  <c r="G11" i="2" s="1"/>
  <c r="G13" i="2" s="1"/>
  <c r="F7" i="2"/>
  <c r="F11" i="2" s="1"/>
  <c r="E7" i="2"/>
  <c r="E11" i="2" s="1"/>
  <c r="E13" i="2" s="1"/>
  <c r="I11" i="2" l="1"/>
  <c r="I13" i="2" s="1"/>
  <c r="O13" i="2" s="1"/>
  <c r="K13" i="2"/>
  <c r="H13" i="2"/>
  <c r="O11" i="2"/>
  <c r="O12" i="2"/>
  <c r="M13" i="2"/>
  <c r="N12" i="2"/>
  <c r="N11" i="2"/>
  <c r="M12" i="2"/>
  <c r="M11" i="2"/>
  <c r="F13" i="2"/>
  <c r="L11" i="2"/>
  <c r="L12" i="2"/>
  <c r="U19" i="3"/>
  <c r="T19" i="3"/>
  <c r="S19" i="3"/>
  <c r="R19" i="3"/>
  <c r="N13" i="2" l="1"/>
  <c r="L13" i="2"/>
  <c r="P21" i="4"/>
  <c r="O21" i="4"/>
  <c r="Q20" i="4"/>
  <c r="N20" i="4"/>
  <c r="N21" i="4" s="1"/>
  <c r="Q19" i="4"/>
  <c r="Q18" i="4"/>
  <c r="Q17" i="4"/>
  <c r="G17" i="4"/>
  <c r="E17" i="4"/>
  <c r="W14" i="4"/>
  <c r="V14" i="4"/>
  <c r="U14" i="4"/>
  <c r="T14" i="4"/>
  <c r="S14" i="4"/>
  <c r="R14" i="4"/>
  <c r="P14" i="4"/>
  <c r="O14" i="4"/>
  <c r="N14" i="4"/>
  <c r="L14" i="4"/>
  <c r="G18" i="4" s="1"/>
  <c r="K14" i="4"/>
  <c r="F18" i="4" s="1"/>
  <c r="J14" i="4"/>
  <c r="E18" i="4" s="1"/>
  <c r="G14" i="4"/>
  <c r="F14" i="4"/>
  <c r="F17" i="4" s="1"/>
  <c r="E14" i="4"/>
  <c r="M13" i="4"/>
  <c r="H13" i="4"/>
  <c r="M12" i="4"/>
  <c r="H12" i="4"/>
  <c r="M11" i="4"/>
  <c r="H11" i="4"/>
  <c r="M10" i="4"/>
  <c r="H10" i="4"/>
  <c r="M9" i="4"/>
  <c r="H9" i="4"/>
  <c r="M8" i="4"/>
  <c r="H8" i="4"/>
  <c r="M7" i="4"/>
  <c r="H7" i="4"/>
  <c r="M6" i="4"/>
  <c r="H6" i="4"/>
  <c r="H5" i="4"/>
  <c r="P31" i="3"/>
  <c r="M31" i="3"/>
  <c r="I31" i="3"/>
  <c r="G31" i="3"/>
  <c r="P13" i="3"/>
  <c r="O13" i="3"/>
  <c r="N13" i="3"/>
  <c r="M13" i="3"/>
  <c r="I13" i="3"/>
  <c r="H13" i="3"/>
  <c r="G13" i="3"/>
  <c r="H17" i="4" l="1"/>
  <c r="F21" i="4"/>
  <c r="H21" i="4" s="1"/>
  <c r="E21" i="4"/>
  <c r="H18" i="4"/>
  <c r="G21" i="4"/>
  <c r="Q21" i="4"/>
  <c r="H14" i="4"/>
  <c r="M14" i="4"/>
</calcChain>
</file>

<file path=xl/sharedStrings.xml><?xml version="1.0" encoding="utf-8"?>
<sst xmlns="http://schemas.openxmlformats.org/spreadsheetml/2006/main" count="1086" uniqueCount="492">
  <si>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</si>
  <si>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</si>
  <si>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</si>
  <si>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</si>
  <si>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</si>
  <si>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</si>
  <si>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</si>
  <si>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</si>
  <si>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</si>
  <si>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</si>
  <si>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</si>
  <si>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</si>
  <si>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</si>
  <si>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</si>
  <si>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</si>
  <si>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</si>
  <si>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</si>
  <si>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</si>
  <si>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</si>
  <si>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</si>
  <si>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</si>
  <si>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</si>
  <si>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</si>
  <si>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</si>
  <si>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</si>
  <si>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</si>
  <si>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</si>
  <si>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</si>
  <si>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</si>
  <si>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</si>
  <si>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</si>
  <si>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</si>
  <si>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</si>
  <si>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</si>
  <si>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</si>
  <si>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Seurat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</si>
  <si>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</si>
  <si>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</si>
  <si>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</si>
  <si>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</si>
  <si>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</si>
  <si>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</si>
  <si>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</si>
  <si>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</si>
  <si>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</si>
  <si>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</si>
  <si>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</si>
  <si>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</si>
  <si>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</si>
  <si>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</si>
  <si>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</si>
  <si>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</si>
  <si>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</si>
  <si>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</si>
  <si>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</si>
  <si>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</si>
  <si>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</si>
  <si>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</si>
  <si>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</si>
  <si>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SoJy</t>
  </si>
  <si>
    <t>SoJy = Sotkamon Jymy  (1909),  kasvattajaseura</t>
  </si>
  <si>
    <t xml:space="preserve"> ITÄ - LÄNSI - KORTTI</t>
  </si>
  <si>
    <t>A</t>
  </si>
  <si>
    <t>Janne Vuorinen</t>
  </si>
  <si>
    <t>0-0-0</t>
  </si>
  <si>
    <t>5.6.1970</t>
  </si>
  <si>
    <t>3.</t>
  </si>
  <si>
    <t>1.</t>
  </si>
  <si>
    <t>13.08. 1989  Imatra</t>
  </si>
  <si>
    <t xml:space="preserve">  5-3</t>
  </si>
  <si>
    <t>Kari Stenberg</t>
  </si>
  <si>
    <t>22.07. 1990  Vimpeli</t>
  </si>
  <si>
    <t xml:space="preserve">  5-8</t>
  </si>
  <si>
    <t>Aulis Väisänen</t>
  </si>
  <si>
    <t>5572</t>
  </si>
  <si>
    <t>28.06. 1992  Seinäjoki</t>
  </si>
  <si>
    <t xml:space="preserve">  5-7</t>
  </si>
  <si>
    <t>Raimo Tikkanen</t>
  </si>
  <si>
    <t>5972</t>
  </si>
  <si>
    <t>25.07. 1993  Sotkamo</t>
  </si>
  <si>
    <t xml:space="preserve">  8-1</t>
  </si>
  <si>
    <t>Juha Tanskanen</t>
  </si>
  <si>
    <t>6168</t>
  </si>
  <si>
    <t>24.07. 1994  Loimaa</t>
  </si>
  <si>
    <t xml:space="preserve">  0-1  (0-2, 1-1)</t>
  </si>
  <si>
    <t>6008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</si>
  <si>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</si>
  <si>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</si>
  <si>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</si>
  <si>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</si>
  <si>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</si>
  <si>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</si>
  <si>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7773</t>
  </si>
  <si>
    <t>17.08. 1997  Hyvinkää</t>
  </si>
  <si>
    <t xml:space="preserve">  2-0  (5-2, 11-6)</t>
  </si>
  <si>
    <t>Länsi</t>
  </si>
  <si>
    <t>Lippo</t>
  </si>
  <si>
    <t>Mauri Pyhälahti</t>
  </si>
  <si>
    <t>7153</t>
  </si>
  <si>
    <t>28.06. 1998  Sotkamo</t>
  </si>
  <si>
    <t xml:space="preserve">  2-0  (6-5, 13-0)</t>
  </si>
  <si>
    <t>Jari Alasmäki</t>
  </si>
  <si>
    <t>6987</t>
  </si>
  <si>
    <t>19 v  2 kk  8 pv</t>
  </si>
  <si>
    <t>B-POJAT</t>
  </si>
  <si>
    <t>12.07. 1986  Porvoo</t>
  </si>
  <si>
    <t xml:space="preserve">  0-5</t>
  </si>
  <si>
    <t>Jari Koski</t>
  </si>
  <si>
    <t>11.07. 1987  Harjavalta</t>
  </si>
  <si>
    <t xml:space="preserve"> 12-8</t>
  </si>
  <si>
    <t>Petri Kaijansinkko</t>
  </si>
  <si>
    <t>A-POJAT</t>
  </si>
  <si>
    <t>01.07. 1988  Kankaanpää</t>
  </si>
  <si>
    <t xml:space="preserve">  9-7</t>
  </si>
  <si>
    <t>III p</t>
  </si>
  <si>
    <t>Eero Leskinen</t>
  </si>
  <si>
    <t>09.06. 1989  Sotkamo</t>
  </si>
  <si>
    <t xml:space="preserve"> 8-10</t>
  </si>
  <si>
    <t>07.06. 1990  Hyvinkää</t>
  </si>
  <si>
    <t xml:space="preserve">  8-14</t>
  </si>
  <si>
    <t>Liitto</t>
  </si>
  <si>
    <t>Pekka Peltomäki</t>
  </si>
  <si>
    <t>29.05. 1991  Haaparanta</t>
  </si>
  <si>
    <t xml:space="preserve">  7-6</t>
  </si>
  <si>
    <t>Mikko Vitikainen</t>
  </si>
  <si>
    <t>26.05. 1992  Juva</t>
  </si>
  <si>
    <t xml:space="preserve">  3-11</t>
  </si>
  <si>
    <t>20 v  0 kk  2 pv</t>
  </si>
  <si>
    <t>PELINJOHTAJAKORTTI</t>
  </si>
  <si>
    <t>MSU</t>
  </si>
  <si>
    <t xml:space="preserve"> Arvo-ottelut</t>
  </si>
  <si>
    <t xml:space="preserve">   Mitalit</t>
  </si>
  <si>
    <t xml:space="preserve">PLAY OFF </t>
  </si>
  <si>
    <t>Voitto-%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</si>
  <si>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</si>
  <si>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</si>
  <si>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</si>
  <si>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</si>
  <si>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</si>
  <si>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Lippo</t>
  </si>
  <si>
    <t xml:space="preserve"> 4-0  PattU</t>
  </si>
  <si>
    <t xml:space="preserve"> 2-0  KiPe</t>
  </si>
  <si>
    <t xml:space="preserve"> Jatkosarja</t>
  </si>
  <si>
    <t xml:space="preserve"> 3-1  Tahko</t>
  </si>
  <si>
    <t xml:space="preserve"> 2-1  KiPa</t>
  </si>
  <si>
    <t xml:space="preserve"> Vuoden pelinjohtaja</t>
  </si>
  <si>
    <t xml:space="preserve"> 3-0  KiPa</t>
  </si>
  <si>
    <t xml:space="preserve"> 3-2  PattU</t>
  </si>
  <si>
    <t>2.</t>
  </si>
  <si>
    <t xml:space="preserve"> 3-0  KoU</t>
  </si>
  <si>
    <t xml:space="preserve"> 1-3  Tahko</t>
  </si>
  <si>
    <t>7.</t>
  </si>
  <si>
    <t xml:space="preserve"> 3-4  KPL</t>
  </si>
  <si>
    <t>4.</t>
  </si>
  <si>
    <t xml:space="preserve"> 3-0  Tahko</t>
  </si>
  <si>
    <t xml:space="preserve"> 0-3  KPL</t>
  </si>
  <si>
    <t xml:space="preserve"> 1-2  SoJy</t>
  </si>
  <si>
    <t>JoMa</t>
  </si>
  <si>
    <t xml:space="preserve"> 3-0  PattU</t>
  </si>
  <si>
    <t xml:space="preserve"> 1-3  ViVe</t>
  </si>
  <si>
    <t xml:space="preserve"> 2-1  Tahko</t>
  </si>
  <si>
    <t xml:space="preserve"> 0-3  SoJy</t>
  </si>
  <si>
    <t xml:space="preserve"> 2-0  Kiri</t>
  </si>
  <si>
    <t>4 - 1</t>
  </si>
  <si>
    <t>4 - 3</t>
  </si>
  <si>
    <t>2 - 1</t>
  </si>
  <si>
    <t>3 - 1</t>
  </si>
  <si>
    <t>SARJAT</t>
  </si>
  <si>
    <t>Seurat:</t>
  </si>
  <si>
    <t>SoJy = Sotkamon Jymy  1909)</t>
  </si>
  <si>
    <t>Puolivälierät</t>
  </si>
  <si>
    <t>Lippo = Oulun Lippo  (1955)</t>
  </si>
  <si>
    <t>Välierät</t>
  </si>
  <si>
    <t>JoMa = Joensuun Maila  (1957)</t>
  </si>
  <si>
    <t>Pronssi</t>
  </si>
  <si>
    <t>Finaalit</t>
  </si>
  <si>
    <t>SoJy  2</t>
  </si>
  <si>
    <t>suomensarja</t>
  </si>
  <si>
    <t>ykkössarja</t>
  </si>
  <si>
    <t>6.</t>
  </si>
  <si>
    <t>10.</t>
  </si>
  <si>
    <t>8.</t>
  </si>
  <si>
    <t>05.09. 1987  SoJy - Kiri  2-7</t>
  </si>
  <si>
    <t>06.09. 1987  Kiri - SoJy  14-3</t>
  </si>
  <si>
    <t>5-2-1</t>
  </si>
  <si>
    <t>0-2-0</t>
  </si>
  <si>
    <t>3-4-2</t>
  </si>
  <si>
    <t>1-0-1</t>
  </si>
  <si>
    <t>10/11</t>
  </si>
  <si>
    <t>10/13</t>
  </si>
  <si>
    <t>1/1</t>
  </si>
  <si>
    <t>2.  ottelu</t>
  </si>
  <si>
    <t xml:space="preserve">  17 v   3 kk   0 pv</t>
  </si>
  <si>
    <t xml:space="preserve">  17 v   3 kk   1 pv</t>
  </si>
  <si>
    <t>8/10</t>
  </si>
  <si>
    <t>Play off, voitot, voittoprosentti</t>
  </si>
  <si>
    <t>1/3</t>
  </si>
  <si>
    <t>5/7</t>
  </si>
  <si>
    <t>2/4</t>
  </si>
  <si>
    <t>2/2</t>
  </si>
  <si>
    <t>4/11</t>
  </si>
  <si>
    <t>2/5</t>
  </si>
  <si>
    <t>1/4</t>
  </si>
  <si>
    <t>1/2</t>
  </si>
  <si>
    <t>5/10</t>
  </si>
  <si>
    <t>1/7</t>
  </si>
  <si>
    <t>0/1</t>
  </si>
  <si>
    <t>0/2</t>
  </si>
  <si>
    <t>3/4</t>
  </si>
  <si>
    <t>6/8</t>
  </si>
  <si>
    <t>2/3</t>
  </si>
  <si>
    <t>0/0</t>
  </si>
  <si>
    <t>----</t>
  </si>
  <si>
    <t>6</t>
  </si>
  <si>
    <t>4/7</t>
  </si>
  <si>
    <t>6/11</t>
  </si>
  <si>
    <t>27/54</t>
  </si>
  <si>
    <t>12/27</t>
  </si>
  <si>
    <t>9/15</t>
  </si>
  <si>
    <t>5/9</t>
  </si>
  <si>
    <t>4/8</t>
  </si>
  <si>
    <t>7/9</t>
  </si>
  <si>
    <t>11/17</t>
  </si>
  <si>
    <t>3/5</t>
  </si>
  <si>
    <t>4/5</t>
  </si>
  <si>
    <t>Lyöty</t>
  </si>
  <si>
    <t>Tuotu</t>
  </si>
  <si>
    <t>Etenijätilasto</t>
  </si>
  <si>
    <t>2003-2004</t>
  </si>
  <si>
    <t>KAIKKIEN AIKOJEN TILASTOT, TOP-10</t>
  </si>
  <si>
    <t>PESISPÖRSSIRAJAT</t>
  </si>
  <si>
    <t>1000 p</t>
  </si>
  <si>
    <t>1300 p</t>
  </si>
  <si>
    <t>1600 p</t>
  </si>
  <si>
    <t>1900 p</t>
  </si>
  <si>
    <t>Ykkösenä  25.05. 2003 - 18.05. 2014</t>
  </si>
  <si>
    <t>Kärkilyönnit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</si>
  <si>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</si>
  <si>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</si>
  <si>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</si>
  <si>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</si>
  <si>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</si>
  <si>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</si>
  <si>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</si>
  <si>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</si>
  <si>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</si>
  <si>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</si>
  <si>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3-0  Lippo</t>
  </si>
  <si>
    <t>2-0  IPV</t>
  </si>
  <si>
    <t>0-2  Tahko</t>
  </si>
  <si>
    <t>3-0  Kiri</t>
  </si>
  <si>
    <t>3-1  SMJ</t>
  </si>
  <si>
    <t>3-1  Lippo</t>
  </si>
  <si>
    <t>3-0  LP</t>
  </si>
  <si>
    <t>2-3  SMJ</t>
  </si>
  <si>
    <t>3-1  KaMa</t>
  </si>
  <si>
    <t>3-0  SoJy</t>
  </si>
  <si>
    <t>3-0  Tiikerit</t>
  </si>
  <si>
    <t>0-3  Tahko</t>
  </si>
  <si>
    <t>3-2  SMJ</t>
  </si>
  <si>
    <t>3-1  Tahko</t>
  </si>
  <si>
    <t>0-3  KiPa</t>
  </si>
  <si>
    <t>3-0  PattU</t>
  </si>
  <si>
    <t>3-0  KiPa</t>
  </si>
  <si>
    <t>3-1  KoU</t>
  </si>
  <si>
    <t xml:space="preserve">      Mitalit</t>
  </si>
  <si>
    <t>23.</t>
  </si>
  <si>
    <t/>
  </si>
  <si>
    <t>5.6.1970   Sotkamo</t>
  </si>
  <si>
    <t xml:space="preserve">      Runkosarja TOP-30</t>
  </si>
  <si>
    <t>22.</t>
  </si>
  <si>
    <t>18.</t>
  </si>
  <si>
    <t>9.</t>
  </si>
  <si>
    <t>27.</t>
  </si>
  <si>
    <t>26.</t>
  </si>
  <si>
    <t>20.</t>
  </si>
  <si>
    <t>0-1-1</t>
  </si>
  <si>
    <t>5.</t>
  </si>
  <si>
    <t>15.</t>
  </si>
  <si>
    <t>Ylempi loppusarja TOP-10</t>
  </si>
  <si>
    <t>5-1-0</t>
  </si>
  <si>
    <t>Vuoden pesäpalloilija  1992     &lt;&gt;     Etenijäkuningas  ( 5 )  1989, 1990, 1992, 1993, 1998     &lt;&gt;     Paras kärkilyöntiprosentti  1993     &lt;&gt;     Kultainen räpylä  1995</t>
  </si>
  <si>
    <t>Paras sija 10.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</si>
  <si>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</si>
  <si>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</si>
  <si>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</si>
  <si>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</si>
  <si>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</si>
  <si>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</si>
  <si>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</si>
  <si>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</si>
  <si>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</si>
  <si>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48.</t>
  </si>
  <si>
    <t>43.</t>
  </si>
  <si>
    <t>24.</t>
  </si>
  <si>
    <t>83.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</si>
  <si>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</si>
  <si>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</si>
  <si>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</si>
  <si>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</si>
  <si>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</si>
  <si>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</si>
  <si>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</si>
  <si>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</si>
  <si>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</si>
  <si>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</si>
  <si>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</si>
  <si>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</si>
  <si>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</si>
  <si>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</si>
  <si>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</si>
  <si>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</si>
  <si>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</si>
  <si>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</si>
  <si>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</si>
  <si>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</si>
  <si>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</si>
  <si>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</si>
  <si>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</si>
  <si>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</si>
  <si>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</si>
  <si>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</si>
  <si>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PLAY OFF,  KA / OTT</t>
  </si>
  <si>
    <t xml:space="preserve"> 100</t>
  </si>
  <si>
    <t xml:space="preserve"> 1979 - 1989</t>
  </si>
  <si>
    <t>180.</t>
  </si>
  <si>
    <t>100.</t>
  </si>
  <si>
    <t xml:space="preserve"> 1979 - 1990</t>
  </si>
  <si>
    <t>108.</t>
  </si>
  <si>
    <t>33.</t>
  </si>
  <si>
    <t xml:space="preserve"> 1979 - 1991</t>
  </si>
  <si>
    <t>69.</t>
  </si>
  <si>
    <t xml:space="preserve"> 1979 - 1992</t>
  </si>
  <si>
    <t>53.</t>
  </si>
  <si>
    <t>44.</t>
  </si>
  <si>
    <t xml:space="preserve"> 1979 - 1993</t>
  </si>
  <si>
    <t>35.</t>
  </si>
  <si>
    <t>36.</t>
  </si>
  <si>
    <t xml:space="preserve"> 600</t>
  </si>
  <si>
    <t xml:space="preserve"> 1979 - 1994</t>
  </si>
  <si>
    <t>29.</t>
  </si>
  <si>
    <t xml:space="preserve"> 1979 - 1995</t>
  </si>
  <si>
    <t>17.</t>
  </si>
  <si>
    <t xml:space="preserve"> 1979 - 1996</t>
  </si>
  <si>
    <t>11.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</si>
  <si>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</si>
  <si>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</si>
  <si>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</si>
  <si>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</si>
  <si>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</si>
  <si>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</si>
  <si>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</si>
  <si>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>134.</t>
  </si>
  <si>
    <t>59.</t>
  </si>
  <si>
    <t>101.</t>
  </si>
  <si>
    <t>46.</t>
  </si>
  <si>
    <t>28.</t>
  </si>
  <si>
    <t>87.</t>
  </si>
  <si>
    <t>106.</t>
  </si>
  <si>
    <t>89.</t>
  </si>
  <si>
    <t>82.</t>
  </si>
  <si>
    <t>72.</t>
  </si>
  <si>
    <t>71.</t>
  </si>
  <si>
    <t>38.</t>
  </si>
  <si>
    <t>37.</t>
  </si>
  <si>
    <t>40.</t>
  </si>
  <si>
    <t>29 v 11 kk 30 pv</t>
  </si>
  <si>
    <t>150. ottelu</t>
  </si>
  <si>
    <t>204. ottelu</t>
  </si>
  <si>
    <t>267. ottelu</t>
  </si>
  <si>
    <t>360. ottelu</t>
  </si>
  <si>
    <t xml:space="preserve"> 700</t>
  </si>
  <si>
    <t xml:space="preserve">  2.   01.09. 2002  SoJy - KoU  2-0</t>
  </si>
  <si>
    <t>32 v   2 kk 27 pv</t>
  </si>
  <si>
    <t xml:space="preserve">    7.   17.09. 2005  SoJy - Lippo  1-0</t>
  </si>
  <si>
    <t xml:space="preserve">  49. ottelu</t>
  </si>
  <si>
    <t xml:space="preserve">  3.   27.08. 1995  SoJy - SMJ  2-0</t>
  </si>
  <si>
    <t xml:space="preserve">  42. ottelu</t>
  </si>
  <si>
    <t xml:space="preserve">  1.   25.08. 2002  SoJy - SMJ  2-0</t>
  </si>
  <si>
    <t xml:space="preserve">  99. ottelu</t>
  </si>
  <si>
    <t xml:space="preserve">  2.   12.08. 2000  SoJy - SMJ  0-2</t>
  </si>
  <si>
    <t xml:space="preserve">  79. ottelu</t>
  </si>
  <si>
    <t>794.</t>
  </si>
  <si>
    <t>601.</t>
  </si>
  <si>
    <t>464.</t>
  </si>
  <si>
    <t>351.</t>
  </si>
  <si>
    <t>287.</t>
  </si>
  <si>
    <t>201.</t>
  </si>
  <si>
    <t>151.</t>
  </si>
  <si>
    <t>85.</t>
  </si>
  <si>
    <t>63.</t>
  </si>
  <si>
    <t>52.</t>
  </si>
  <si>
    <t>13.</t>
  </si>
  <si>
    <t>839.</t>
  </si>
  <si>
    <t>783.</t>
  </si>
  <si>
    <t>736.</t>
  </si>
  <si>
    <t>570.</t>
  </si>
  <si>
    <t>495.</t>
  </si>
  <si>
    <t>422.</t>
  </si>
  <si>
    <t>391.</t>
  </si>
  <si>
    <t>327.</t>
  </si>
  <si>
    <t>326.</t>
  </si>
  <si>
    <t>298.</t>
  </si>
  <si>
    <t>292.</t>
  </si>
  <si>
    <t>254.</t>
  </si>
  <si>
    <t>242.</t>
  </si>
  <si>
    <t>217.</t>
  </si>
  <si>
    <t>212.</t>
  </si>
  <si>
    <t>410.</t>
  </si>
  <si>
    <t>218.</t>
  </si>
  <si>
    <t>160.</t>
  </si>
  <si>
    <t>70.</t>
  </si>
  <si>
    <t>19.</t>
  </si>
  <si>
    <t>541.</t>
  </si>
  <si>
    <t>368.</t>
  </si>
  <si>
    <t>303.</t>
  </si>
  <si>
    <t>195.</t>
  </si>
  <si>
    <t>118.</t>
  </si>
  <si>
    <t>56.</t>
  </si>
  <si>
    <t>31.</t>
  </si>
  <si>
    <t>263.</t>
  </si>
  <si>
    <t>186.</t>
  </si>
  <si>
    <t>142.</t>
  </si>
  <si>
    <t>107.</t>
  </si>
  <si>
    <t>73.</t>
  </si>
  <si>
    <t>39.</t>
  </si>
  <si>
    <t>14.</t>
  </si>
  <si>
    <t xml:space="preserve"> PLAY OFF, TASASATASET,  ka. / peli</t>
  </si>
  <si>
    <t xml:space="preserve"> RUNKOSARJA, TASASATASET,  ka. / peli</t>
  </si>
  <si>
    <t xml:space="preserve"> 200</t>
  </si>
  <si>
    <t>135.   06.06. 1996  KiPa - SoJy  0-1</t>
  </si>
  <si>
    <t>26 v   0 kk   1 pv</t>
  </si>
  <si>
    <t xml:space="preserve">  48.   04.06. 2000  UPV - SoJy  1-2</t>
  </si>
  <si>
    <t>105. ottelu</t>
  </si>
  <si>
    <t xml:space="preserve">  62.   20.05. 1993  SoJy - ViVe  17-9</t>
  </si>
  <si>
    <t xml:space="preserve">  26.   19.07. 1994  Tahko - SoJy  1-0</t>
  </si>
  <si>
    <t xml:space="preserve">    7.   30.06. 1996  SMJ - SoJy  2-1</t>
  </si>
  <si>
    <t xml:space="preserve">    3.   23.07. 1998  Lippo - PattU  1-0</t>
  </si>
  <si>
    <t xml:space="preserve">    2.   02.07. 2002  SoJy - KiPe  2-0</t>
  </si>
  <si>
    <t>229. ottelu</t>
  </si>
  <si>
    <t>348. ottelu</t>
  </si>
  <si>
    <t xml:space="preserve">  36.   12.06. 1997  KiPa - Lippo  2-1</t>
  </si>
  <si>
    <t xml:space="preserve">  11.   17.05. 2002  SoJy - KiPa  2-0</t>
  </si>
  <si>
    <t>157. ottelu</t>
  </si>
  <si>
    <t xml:space="preserve">  52.   11.08. 1994  SoJy - AA  2-0</t>
  </si>
  <si>
    <t xml:space="preserve">  11.   13.06. 2002  KiPa - SoJy  0-2</t>
  </si>
  <si>
    <t>357. ottelu</t>
  </si>
  <si>
    <t>SEUROITTAIN</t>
  </si>
  <si>
    <t>ka / ottelu</t>
  </si>
  <si>
    <t>Sotkamon Jymy</t>
  </si>
  <si>
    <t>LYÖDYT, KA/OTT</t>
  </si>
  <si>
    <t>RS</t>
  </si>
  <si>
    <t>YLS</t>
  </si>
  <si>
    <t>ERO</t>
  </si>
  <si>
    <t>TUODUT, KA/OTT</t>
  </si>
  <si>
    <t>Oulun Lippo</t>
  </si>
  <si>
    <t>YLEISÖENNÄTYS  KOTONA</t>
  </si>
  <si>
    <t>YLEISÖENNÄTYS  VIERAISSA</t>
  </si>
  <si>
    <t>OSUUS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</si>
  <si>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</si>
  <si>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</si>
  <si>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</si>
  <si>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</si>
  <si>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22.   31.07. 1997  Lippo - KiPa  0-2</t>
  </si>
  <si>
    <t>KATSOJIA YLI 5000</t>
  </si>
  <si>
    <t>32.   06.06. 1995  Lippo - SoJy  0-2</t>
  </si>
  <si>
    <t>44.   15.06. 1995  SoJy - Lippo  0-2</t>
  </si>
  <si>
    <t>42.   07.06. 1998  Lippo - Tiikerit  2-0</t>
  </si>
  <si>
    <t>SIJA</t>
  </si>
  <si>
    <t>KATSOJIA</t>
  </si>
  <si>
    <t>KA / PELI</t>
  </si>
  <si>
    <t>72.   02.09. 1990  IPV - SoJy  5-6,  fin 1/3</t>
  </si>
  <si>
    <t>71.   06.08. 1996  Lippo - SoJy  1-2</t>
  </si>
  <si>
    <t>67.   15.09. 1996  SoJy - Tahko  2-0,  fin 3/3</t>
  </si>
  <si>
    <t>53.   16.09. 1995  Lippo - SoJy  2-1,  fin 3/4</t>
  </si>
  <si>
    <t>41.   27.08. 1998  Lippo - SoJy  2-0,  ve 1/3</t>
  </si>
  <si>
    <t>40.   01.09. 1991  SoJy - IPV  1-10,  fin 1/2</t>
  </si>
  <si>
    <t>38.   06.09. 2000  KiPa - SoJy  2-0,  fin 3/3</t>
  </si>
  <si>
    <t>35.   07.09. 1991  IPV - SoJy  10-1,  fin 2/2</t>
  </si>
  <si>
    <t>36.   06.09. 1992  SoJy - Tahko  7-1,  fin 3/3</t>
  </si>
  <si>
    <t>24.   08.09. 1990  SoJy - IPV  9-11,  fin 2/3</t>
  </si>
  <si>
    <t>17.   30.08. 1998  Lippo - SoJy  2-0,  ve 3/3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</si>
  <si>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</si>
  <si>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</si>
  <si>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</si>
  <si>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 xml:space="preserve">  2.   30.08. 1992  Tahko - SoJy  11-12,  fin 1/3</t>
  </si>
  <si>
    <t>51.   17.06. 1993  Lippo - SoJy  10-4</t>
  </si>
  <si>
    <t>50.   10.07. 1996  SoJy - Kiri  1-0</t>
  </si>
  <si>
    <t>1 213 837</t>
  </si>
  <si>
    <t>RS JA YLS</t>
  </si>
  <si>
    <t>49.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</si>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</sst>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9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6" borderId="4" xfId="0" applyFont="1" applyFill="1" applyBorder="1"/>
    <xf numFmtId="0" fontId="4" fillId="6" borderId="1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9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10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0" borderId="0" xfId="0" applyFo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2" borderId="12" xfId="0" applyFont="1" applyFill="1" applyBorder="1" applyAlignment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10" borderId="0" xfId="0" applyFont="1" applyFill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9" borderId="3" xfId="0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11" borderId="2" xfId="0" applyFont="1" applyFill="1" applyBorder="1" applyAlignment="1">
      <alignment horizontal="left"/>
    </xf>
    <xf numFmtId="0" fontId="4" fillId="11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0" xfId="0" applyNumberFormat="1" applyFont="1" applyFill="1" applyBorder="1"/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4" fillId="4" borderId="0" xfId="0" applyFont="1" applyFill="1" applyBorder="1" applyAlignment="1"/>
    <xf numFmtId="2" fontId="4" fillId="10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8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140625" style="65" customWidth="1"/>
    <col min="34" max="34" width="13.42578125" style="65" customWidth="1"/>
    <col min="35" max="35" width="12" style="65" customWidth="1"/>
    <col min="36" max="36" width="12.85546875" style="65" customWidth="1"/>
    <col min="37" max="37" width="0.7109375" style="65" customWidth="1"/>
    <col min="38" max="40" width="6.7109375" style="65" customWidth="1"/>
    <col min="41" max="43" width="5.7109375" style="65" customWidth="1"/>
    <col min="44" max="44" width="41.28515625" style="3" customWidth="1"/>
    <col min="45" max="16384" width="9.140625" style="3"/>
  </cols>
  <sheetData>
    <row r="1" spans="1:46" ht="16.5" customHeight="1" x14ac:dyDescent="0.25">
      <c r="A1" s="5"/>
      <c r="B1" s="30" t="s">
        <v>63</v>
      </c>
      <c r="C1" s="6"/>
      <c r="D1" s="7"/>
      <c r="E1" s="108" t="s">
        <v>268</v>
      </c>
      <c r="F1" s="8"/>
      <c r="G1" s="8"/>
      <c r="H1" s="8"/>
      <c r="I1" s="8"/>
      <c r="J1" s="6"/>
      <c r="K1" s="6"/>
      <c r="L1" s="8"/>
      <c r="M1" s="6"/>
      <c r="N1" s="6"/>
      <c r="O1" s="8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269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225"/>
      <c r="AA2" s="20"/>
      <c r="AB2" s="23" t="s">
        <v>279</v>
      </c>
      <c r="AC2" s="21"/>
      <c r="AD2" s="15"/>
      <c r="AE2" s="22"/>
      <c r="AF2" s="20"/>
      <c r="AG2" s="23" t="s">
        <v>195</v>
      </c>
      <c r="AH2" s="15"/>
      <c r="AI2" s="15"/>
      <c r="AJ2" s="16"/>
      <c r="AK2" s="20"/>
      <c r="AL2" s="23" t="s">
        <v>130</v>
      </c>
      <c r="AM2" s="21"/>
      <c r="AN2" s="15"/>
      <c r="AO2" s="202" t="s">
        <v>265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36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36</v>
      </c>
      <c r="AE3" s="19" t="s">
        <v>17</v>
      </c>
      <c r="AF3" s="25"/>
      <c r="AG3" s="19" t="s">
        <v>170</v>
      </c>
      <c r="AH3" s="19" t="s">
        <v>172</v>
      </c>
      <c r="AI3" s="16" t="s">
        <v>174</v>
      </c>
      <c r="AJ3" s="19" t="s">
        <v>175</v>
      </c>
      <c r="AK3" s="25"/>
      <c r="AL3" s="19" t="s">
        <v>23</v>
      </c>
      <c r="AM3" s="19" t="s">
        <v>24</v>
      </c>
      <c r="AN3" s="16" t="s">
        <v>134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46" s="4" customFormat="1" ht="15" customHeight="1" x14ac:dyDescent="0.25">
      <c r="A4" s="2"/>
      <c r="B4" s="213">
        <v>1986</v>
      </c>
      <c r="C4" s="213" t="s">
        <v>34</v>
      </c>
      <c r="D4" s="214" t="s">
        <v>176</v>
      </c>
      <c r="E4" s="213"/>
      <c r="F4" s="215" t="s">
        <v>177</v>
      </c>
      <c r="G4" s="216"/>
      <c r="H4" s="217"/>
      <c r="I4" s="213"/>
      <c r="J4" s="213"/>
      <c r="K4" s="213"/>
      <c r="L4" s="213"/>
      <c r="M4" s="213"/>
      <c r="N4" s="213"/>
      <c r="O4" s="25"/>
      <c r="P4" s="96"/>
      <c r="Q4" s="19"/>
      <c r="R4" s="19"/>
      <c r="S4" s="19"/>
      <c r="T4" s="32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30"/>
      <c r="AM4" s="28"/>
      <c r="AN4" s="109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35">
        <v>1987</v>
      </c>
      <c r="C5" s="35" t="s">
        <v>67</v>
      </c>
      <c r="D5" s="124" t="s">
        <v>59</v>
      </c>
      <c r="E5" s="35"/>
      <c r="F5" s="218" t="s">
        <v>178</v>
      </c>
      <c r="G5" s="67"/>
      <c r="H5" s="66"/>
      <c r="I5" s="35"/>
      <c r="J5" s="35"/>
      <c r="K5" s="35"/>
      <c r="L5" s="35"/>
      <c r="M5" s="35"/>
      <c r="N5" s="219"/>
      <c r="O5" s="32"/>
      <c r="P5" s="96"/>
      <c r="Q5" s="19"/>
      <c r="R5" s="19"/>
      <c r="S5" s="19"/>
      <c r="T5" s="32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30"/>
      <c r="AM5" s="28"/>
      <c r="AN5" s="109"/>
      <c r="AO5" s="28"/>
      <c r="AP5" s="31"/>
      <c r="AQ5" s="26"/>
      <c r="AR5" s="42"/>
      <c r="AS5" s="42"/>
      <c r="AT5" s="42"/>
    </row>
    <row r="6" spans="1:46" s="4" customFormat="1" ht="15" customHeight="1" x14ac:dyDescent="0.25">
      <c r="A6" s="2"/>
      <c r="B6" s="35">
        <v>1988</v>
      </c>
      <c r="C6" s="35" t="s">
        <v>148</v>
      </c>
      <c r="D6" s="124" t="s">
        <v>59</v>
      </c>
      <c r="E6" s="35"/>
      <c r="F6" s="218" t="s">
        <v>178</v>
      </c>
      <c r="G6" s="67"/>
      <c r="H6" s="66"/>
      <c r="I6" s="35"/>
      <c r="J6" s="35"/>
      <c r="K6" s="35"/>
      <c r="L6" s="35"/>
      <c r="M6" s="35"/>
      <c r="N6" s="219"/>
      <c r="O6" s="32"/>
      <c r="P6" s="96"/>
      <c r="Q6" s="19"/>
      <c r="R6" s="19"/>
      <c r="S6" s="19"/>
      <c r="T6" s="32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30"/>
      <c r="AM6" s="28"/>
      <c r="AN6" s="109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26">
        <v>1989</v>
      </c>
      <c r="C7" s="26" t="s">
        <v>179</v>
      </c>
      <c r="D7" s="220" t="s">
        <v>59</v>
      </c>
      <c r="E7" s="26">
        <v>22</v>
      </c>
      <c r="F7" s="26">
        <v>0</v>
      </c>
      <c r="G7" s="26">
        <v>7</v>
      </c>
      <c r="H7" s="26">
        <v>44</v>
      </c>
      <c r="I7" s="26">
        <v>123</v>
      </c>
      <c r="J7" s="26">
        <v>58</v>
      </c>
      <c r="K7" s="26">
        <v>48</v>
      </c>
      <c r="L7" s="26">
        <v>10</v>
      </c>
      <c r="M7" s="26">
        <v>7</v>
      </c>
      <c r="N7" s="34">
        <v>0.64400000000000002</v>
      </c>
      <c r="O7" s="32">
        <v>190.99378881987576</v>
      </c>
      <c r="P7" s="96"/>
      <c r="Q7" s="26" t="s">
        <v>67</v>
      </c>
      <c r="R7" s="26" t="s">
        <v>66</v>
      </c>
      <c r="S7" s="19" t="s">
        <v>179</v>
      </c>
      <c r="T7" s="32"/>
      <c r="U7" s="26">
        <v>3</v>
      </c>
      <c r="V7" s="28">
        <v>1</v>
      </c>
      <c r="W7" s="28">
        <v>3</v>
      </c>
      <c r="X7" s="28">
        <v>6</v>
      </c>
      <c r="Y7" s="28">
        <v>23</v>
      </c>
      <c r="Z7" s="29">
        <v>0.74199999999999999</v>
      </c>
      <c r="AA7" s="25"/>
      <c r="AB7" s="19"/>
      <c r="AC7" s="19" t="s">
        <v>180</v>
      </c>
      <c r="AD7" s="19"/>
      <c r="AE7" s="19"/>
      <c r="AF7" s="25"/>
      <c r="AG7" s="30" t="s">
        <v>237</v>
      </c>
      <c r="AH7" s="30"/>
      <c r="AI7" s="30"/>
      <c r="AJ7" s="30"/>
      <c r="AK7" s="25"/>
      <c r="AL7" s="26">
        <v>1</v>
      </c>
      <c r="AM7" s="26"/>
      <c r="AN7" s="26"/>
      <c r="AO7" s="26"/>
      <c r="AP7" s="26"/>
      <c r="AQ7" s="26"/>
      <c r="AR7" s="42"/>
      <c r="AS7" s="42"/>
      <c r="AT7" s="42"/>
    </row>
    <row r="8" spans="1:46" s="4" customFormat="1" ht="15" customHeight="1" x14ac:dyDescent="0.25">
      <c r="A8" s="2"/>
      <c r="B8" s="26">
        <v>1990</v>
      </c>
      <c r="C8" s="26" t="s">
        <v>67</v>
      </c>
      <c r="D8" s="220" t="s">
        <v>59</v>
      </c>
      <c r="E8" s="26">
        <v>26</v>
      </c>
      <c r="F8" s="26">
        <v>0</v>
      </c>
      <c r="G8" s="28">
        <v>3</v>
      </c>
      <c r="H8" s="28">
        <v>49</v>
      </c>
      <c r="I8" s="26">
        <v>133</v>
      </c>
      <c r="J8" s="26">
        <v>41</v>
      </c>
      <c r="K8" s="26">
        <v>73</v>
      </c>
      <c r="L8" s="26">
        <v>16</v>
      </c>
      <c r="M8" s="26">
        <v>3</v>
      </c>
      <c r="N8" s="34">
        <v>0.57799999999999996</v>
      </c>
      <c r="O8" s="32">
        <v>230.10380622837371</v>
      </c>
      <c r="P8" s="96"/>
      <c r="Q8" s="26" t="s">
        <v>67</v>
      </c>
      <c r="R8" s="19" t="s">
        <v>180</v>
      </c>
      <c r="S8" s="19" t="s">
        <v>270</v>
      </c>
      <c r="T8" s="32"/>
      <c r="U8" s="26">
        <v>9</v>
      </c>
      <c r="V8" s="26">
        <v>0</v>
      </c>
      <c r="W8" s="26">
        <v>2</v>
      </c>
      <c r="X8" s="26">
        <v>20</v>
      </c>
      <c r="Y8" s="26">
        <v>52</v>
      </c>
      <c r="Z8" s="29">
        <v>0.64200000000000002</v>
      </c>
      <c r="AA8" s="25"/>
      <c r="AB8" s="19"/>
      <c r="AC8" s="26" t="s">
        <v>67</v>
      </c>
      <c r="AD8" s="26" t="s">
        <v>66</v>
      </c>
      <c r="AE8" s="26" t="s">
        <v>67</v>
      </c>
      <c r="AF8" s="25"/>
      <c r="AG8" s="30" t="s">
        <v>238</v>
      </c>
      <c r="AH8" s="30" t="s">
        <v>239</v>
      </c>
      <c r="AI8" s="30"/>
      <c r="AJ8" s="30" t="s">
        <v>240</v>
      </c>
      <c r="AK8" s="25"/>
      <c r="AL8" s="26">
        <v>1</v>
      </c>
      <c r="AM8" s="26">
        <v>1</v>
      </c>
      <c r="AN8" s="26"/>
      <c r="AO8" s="26">
        <v>1</v>
      </c>
      <c r="AP8" s="26"/>
      <c r="AQ8" s="26"/>
      <c r="AR8" s="42"/>
      <c r="AS8" s="42"/>
      <c r="AT8" s="42"/>
    </row>
    <row r="9" spans="1:46" s="4" customFormat="1" ht="15" customHeight="1" x14ac:dyDescent="0.25">
      <c r="A9" s="2"/>
      <c r="B9" s="26">
        <v>1991</v>
      </c>
      <c r="C9" s="26" t="s">
        <v>148</v>
      </c>
      <c r="D9" s="220" t="s">
        <v>59</v>
      </c>
      <c r="E9" s="26">
        <v>26</v>
      </c>
      <c r="F9" s="26">
        <v>0</v>
      </c>
      <c r="G9" s="26">
        <v>3</v>
      </c>
      <c r="H9" s="26">
        <v>30</v>
      </c>
      <c r="I9" s="26">
        <v>136</v>
      </c>
      <c r="J9" s="26">
        <v>58</v>
      </c>
      <c r="K9" s="26">
        <v>53</v>
      </c>
      <c r="L9" s="26">
        <v>22</v>
      </c>
      <c r="M9" s="26">
        <v>3</v>
      </c>
      <c r="N9" s="34">
        <v>0.61499999999999999</v>
      </c>
      <c r="O9" s="32">
        <v>221.13821138211384</v>
      </c>
      <c r="P9" s="96"/>
      <c r="Q9" s="19" t="s">
        <v>34</v>
      </c>
      <c r="R9" s="19"/>
      <c r="S9" s="19" t="s">
        <v>271</v>
      </c>
      <c r="T9" s="32"/>
      <c r="U9" s="26">
        <v>7</v>
      </c>
      <c r="V9" s="26">
        <v>1</v>
      </c>
      <c r="W9" s="26">
        <v>1</v>
      </c>
      <c r="X9" s="26">
        <v>12</v>
      </c>
      <c r="Y9" s="26">
        <v>37</v>
      </c>
      <c r="Z9" s="29">
        <v>0.66100000000000003</v>
      </c>
      <c r="AA9" s="25"/>
      <c r="AB9" s="19"/>
      <c r="AC9" s="26" t="s">
        <v>66</v>
      </c>
      <c r="AD9" s="19" t="s">
        <v>181</v>
      </c>
      <c r="AE9" s="19"/>
      <c r="AF9" s="25"/>
      <c r="AG9" s="30" t="s">
        <v>241</v>
      </c>
      <c r="AH9" s="30" t="s">
        <v>239</v>
      </c>
      <c r="AI9" s="30"/>
      <c r="AJ9" s="30" t="s">
        <v>242</v>
      </c>
      <c r="AK9" s="25"/>
      <c r="AL9" s="26"/>
      <c r="AM9" s="26">
        <v>1</v>
      </c>
      <c r="AN9" s="26"/>
      <c r="AO9" s="26"/>
      <c r="AP9" s="26">
        <v>1</v>
      </c>
      <c r="AQ9" s="26"/>
      <c r="AR9" s="42"/>
      <c r="AS9" s="42"/>
      <c r="AT9" s="42"/>
    </row>
    <row r="10" spans="1:46" s="4" customFormat="1" ht="15" customHeight="1" x14ac:dyDescent="0.25">
      <c r="A10" s="2"/>
      <c r="B10" s="26">
        <v>1992</v>
      </c>
      <c r="C10" s="26" t="s">
        <v>67</v>
      </c>
      <c r="D10" s="220" t="s">
        <v>59</v>
      </c>
      <c r="E10" s="26">
        <v>26</v>
      </c>
      <c r="F10" s="26">
        <v>2</v>
      </c>
      <c r="G10" s="26">
        <v>11</v>
      </c>
      <c r="H10" s="26">
        <v>64</v>
      </c>
      <c r="I10" s="26">
        <v>170</v>
      </c>
      <c r="J10" s="26">
        <v>61</v>
      </c>
      <c r="K10" s="26">
        <v>82</v>
      </c>
      <c r="L10" s="26">
        <v>14</v>
      </c>
      <c r="M10" s="26">
        <v>13</v>
      </c>
      <c r="N10" s="34">
        <v>0.64400000000000002</v>
      </c>
      <c r="O10" s="32">
        <v>263.9751552795031</v>
      </c>
      <c r="P10" s="96"/>
      <c r="Q10" s="26" t="s">
        <v>67</v>
      </c>
      <c r="R10" s="26" t="s">
        <v>148</v>
      </c>
      <c r="S10" s="19" t="s">
        <v>179</v>
      </c>
      <c r="T10" s="32"/>
      <c r="U10" s="26">
        <v>7</v>
      </c>
      <c r="V10" s="26">
        <v>1</v>
      </c>
      <c r="W10" s="28">
        <v>1</v>
      </c>
      <c r="X10" s="26">
        <v>11</v>
      </c>
      <c r="Y10" s="26">
        <v>54</v>
      </c>
      <c r="Z10" s="29">
        <v>0.75</v>
      </c>
      <c r="AA10" s="25"/>
      <c r="AB10" s="19"/>
      <c r="AC10" s="26" t="s">
        <v>148</v>
      </c>
      <c r="AD10" s="19" t="s">
        <v>179</v>
      </c>
      <c r="AE10" s="26" t="s">
        <v>67</v>
      </c>
      <c r="AF10" s="25"/>
      <c r="AG10" s="30" t="s">
        <v>243</v>
      </c>
      <c r="AH10" s="30" t="s">
        <v>244</v>
      </c>
      <c r="AI10" s="30"/>
      <c r="AJ10" s="30" t="s">
        <v>245</v>
      </c>
      <c r="AK10" s="25"/>
      <c r="AL10" s="26">
        <v>1</v>
      </c>
      <c r="AM10" s="26">
        <v>1</v>
      </c>
      <c r="AN10" s="26"/>
      <c r="AO10" s="26">
        <v>1</v>
      </c>
      <c r="AP10" s="26"/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1993</v>
      </c>
      <c r="C11" s="26" t="s">
        <v>67</v>
      </c>
      <c r="D11" s="220" t="s">
        <v>59</v>
      </c>
      <c r="E11" s="26">
        <v>28</v>
      </c>
      <c r="F11" s="26">
        <v>1</v>
      </c>
      <c r="G11" s="26">
        <v>11</v>
      </c>
      <c r="H11" s="26">
        <v>77</v>
      </c>
      <c r="I11" s="26">
        <v>255</v>
      </c>
      <c r="J11" s="26">
        <v>91</v>
      </c>
      <c r="K11" s="26">
        <v>116</v>
      </c>
      <c r="L11" s="26">
        <v>36</v>
      </c>
      <c r="M11" s="26">
        <v>12</v>
      </c>
      <c r="N11" s="34">
        <v>0.78700000000000003</v>
      </c>
      <c r="O11" s="32">
        <v>324.01524777636592</v>
      </c>
      <c r="P11" s="96"/>
      <c r="Q11" s="26" t="s">
        <v>67</v>
      </c>
      <c r="R11" s="19" t="s">
        <v>153</v>
      </c>
      <c r="S11" s="26" t="s">
        <v>148</v>
      </c>
      <c r="T11" s="32"/>
      <c r="U11" s="26">
        <v>8</v>
      </c>
      <c r="V11" s="26">
        <v>0</v>
      </c>
      <c r="W11" s="28">
        <v>3</v>
      </c>
      <c r="X11" s="26">
        <v>18</v>
      </c>
      <c r="Y11" s="26">
        <v>63</v>
      </c>
      <c r="Z11" s="29">
        <v>0.76800000000000002</v>
      </c>
      <c r="AA11" s="25"/>
      <c r="AB11" s="19"/>
      <c r="AC11" s="26" t="s">
        <v>148</v>
      </c>
      <c r="AD11" s="19" t="s">
        <v>153</v>
      </c>
      <c r="AE11" s="26" t="s">
        <v>148</v>
      </c>
      <c r="AF11" s="25"/>
      <c r="AG11" s="30" t="s">
        <v>246</v>
      </c>
      <c r="AH11" s="30" t="s">
        <v>247</v>
      </c>
      <c r="AI11" s="30"/>
      <c r="AJ11" s="30" t="s">
        <v>248</v>
      </c>
      <c r="AK11" s="25"/>
      <c r="AL11" s="26">
        <v>1</v>
      </c>
      <c r="AM11" s="26"/>
      <c r="AN11" s="26"/>
      <c r="AO11" s="26">
        <v>1</v>
      </c>
      <c r="AP11" s="26"/>
      <c r="AQ11" s="26"/>
      <c r="AR11" s="42"/>
      <c r="AS11" s="42"/>
      <c r="AT11" s="42"/>
    </row>
    <row r="12" spans="1:46" s="4" customFormat="1" ht="15" customHeight="1" x14ac:dyDescent="0.25">
      <c r="A12" s="2"/>
      <c r="B12" s="26">
        <v>1994</v>
      </c>
      <c r="C12" s="26" t="s">
        <v>66</v>
      </c>
      <c r="D12" s="220" t="s">
        <v>59</v>
      </c>
      <c r="E12" s="26">
        <v>34</v>
      </c>
      <c r="F12" s="26">
        <v>1</v>
      </c>
      <c r="G12" s="28">
        <v>9</v>
      </c>
      <c r="H12" s="26">
        <v>59</v>
      </c>
      <c r="I12" s="26">
        <v>214</v>
      </c>
      <c r="J12" s="26">
        <v>69</v>
      </c>
      <c r="K12" s="26">
        <v>102</v>
      </c>
      <c r="L12" s="26">
        <v>33</v>
      </c>
      <c r="M12" s="26">
        <v>10</v>
      </c>
      <c r="N12" s="34">
        <v>0.68799999999999994</v>
      </c>
      <c r="O12" s="32">
        <v>311.04651162790702</v>
      </c>
      <c r="P12" s="96"/>
      <c r="Q12" s="26" t="s">
        <v>66</v>
      </c>
      <c r="R12" s="19" t="s">
        <v>179</v>
      </c>
      <c r="S12" s="19" t="s">
        <v>153</v>
      </c>
      <c r="T12" s="32"/>
      <c r="U12" s="26">
        <v>4</v>
      </c>
      <c r="V12" s="26">
        <v>1</v>
      </c>
      <c r="W12" s="26">
        <v>0</v>
      </c>
      <c r="X12" s="26">
        <v>8</v>
      </c>
      <c r="Y12" s="26">
        <v>37</v>
      </c>
      <c r="Z12" s="29">
        <v>0.755</v>
      </c>
      <c r="AA12" s="25"/>
      <c r="AB12" s="19"/>
      <c r="AC12" s="26" t="s">
        <v>66</v>
      </c>
      <c r="AD12" s="19" t="s">
        <v>277</v>
      </c>
      <c r="AE12" s="26" t="s">
        <v>67</v>
      </c>
      <c r="AF12" s="25"/>
      <c r="AG12" s="30"/>
      <c r="AH12" s="30" t="s">
        <v>249</v>
      </c>
      <c r="AI12" s="30" t="s">
        <v>241</v>
      </c>
      <c r="AJ12" s="30"/>
      <c r="AK12" s="25"/>
      <c r="AL12" s="26">
        <v>1</v>
      </c>
      <c r="AM12" s="26"/>
      <c r="AN12" s="26"/>
      <c r="AO12" s="26"/>
      <c r="AP12" s="26"/>
      <c r="AQ12" s="26">
        <v>1</v>
      </c>
      <c r="AR12" s="42"/>
      <c r="AS12" s="42"/>
      <c r="AT12" s="42"/>
    </row>
    <row r="13" spans="1:46" s="4" customFormat="1" ht="15" customHeight="1" x14ac:dyDescent="0.25">
      <c r="A13" s="2"/>
      <c r="B13" s="26">
        <v>1995</v>
      </c>
      <c r="C13" s="26" t="s">
        <v>67</v>
      </c>
      <c r="D13" s="220" t="s">
        <v>59</v>
      </c>
      <c r="E13" s="26">
        <v>29</v>
      </c>
      <c r="F13" s="26">
        <v>3</v>
      </c>
      <c r="G13" s="28">
        <v>5</v>
      </c>
      <c r="H13" s="26">
        <v>51</v>
      </c>
      <c r="I13" s="26">
        <v>179</v>
      </c>
      <c r="J13" s="26">
        <v>60</v>
      </c>
      <c r="K13" s="26">
        <v>86</v>
      </c>
      <c r="L13" s="26">
        <v>25</v>
      </c>
      <c r="M13" s="26">
        <v>8</v>
      </c>
      <c r="N13" s="34">
        <v>0.67</v>
      </c>
      <c r="O13" s="32">
        <v>267.16417910447757</v>
      </c>
      <c r="P13" s="96"/>
      <c r="Q13" s="26" t="s">
        <v>148</v>
      </c>
      <c r="R13" s="19" t="s">
        <v>272</v>
      </c>
      <c r="S13" s="19" t="s">
        <v>153</v>
      </c>
      <c r="T13" s="32"/>
      <c r="U13" s="26">
        <v>11</v>
      </c>
      <c r="V13" s="26">
        <v>3</v>
      </c>
      <c r="W13" s="28">
        <v>8</v>
      </c>
      <c r="X13" s="26">
        <v>25</v>
      </c>
      <c r="Y13" s="26">
        <v>77</v>
      </c>
      <c r="Z13" s="29">
        <v>0.67</v>
      </c>
      <c r="AA13" s="25"/>
      <c r="AB13" s="19" t="s">
        <v>153</v>
      </c>
      <c r="AC13" s="26" t="s">
        <v>67</v>
      </c>
      <c r="AD13" s="26" t="s">
        <v>67</v>
      </c>
      <c r="AE13" s="26" t="s">
        <v>67</v>
      </c>
      <c r="AF13" s="25"/>
      <c r="AG13" s="30" t="s">
        <v>250</v>
      </c>
      <c r="AH13" s="30" t="s">
        <v>251</v>
      </c>
      <c r="AI13" s="30"/>
      <c r="AJ13" s="30" t="s">
        <v>252</v>
      </c>
      <c r="AK13" s="25"/>
      <c r="AL13" s="26">
        <v>1</v>
      </c>
      <c r="AM13" s="26"/>
      <c r="AN13" s="26"/>
      <c r="AO13" s="26">
        <v>1</v>
      </c>
      <c r="AP13" s="26"/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1996</v>
      </c>
      <c r="C14" s="26" t="s">
        <v>67</v>
      </c>
      <c r="D14" s="220" t="s">
        <v>59</v>
      </c>
      <c r="E14" s="26">
        <v>28</v>
      </c>
      <c r="F14" s="28">
        <v>2</v>
      </c>
      <c r="G14" s="28">
        <v>12</v>
      </c>
      <c r="H14" s="28">
        <v>46</v>
      </c>
      <c r="I14" s="26">
        <v>168</v>
      </c>
      <c r="J14" s="26">
        <v>36</v>
      </c>
      <c r="K14" s="26">
        <v>91</v>
      </c>
      <c r="L14" s="26">
        <v>27</v>
      </c>
      <c r="M14" s="26">
        <v>14</v>
      </c>
      <c r="N14" s="29">
        <v>0.64864864864864868</v>
      </c>
      <c r="O14" s="32">
        <v>259</v>
      </c>
      <c r="P14" s="96"/>
      <c r="Q14" s="26" t="s">
        <v>148</v>
      </c>
      <c r="R14" s="19" t="s">
        <v>151</v>
      </c>
      <c r="S14" s="19" t="s">
        <v>179</v>
      </c>
      <c r="T14" s="32"/>
      <c r="U14" s="26">
        <v>9</v>
      </c>
      <c r="V14" s="28">
        <v>0</v>
      </c>
      <c r="W14" s="28">
        <v>2</v>
      </c>
      <c r="X14" s="28">
        <v>22</v>
      </c>
      <c r="Y14" s="28">
        <v>45</v>
      </c>
      <c r="Z14" s="29">
        <v>0.53600000000000003</v>
      </c>
      <c r="AA14" s="25"/>
      <c r="AB14" s="19"/>
      <c r="AC14" s="26" t="s">
        <v>67</v>
      </c>
      <c r="AD14" s="19" t="s">
        <v>153</v>
      </c>
      <c r="AE14" s="19"/>
      <c r="AF14" s="25"/>
      <c r="AG14" s="30" t="s">
        <v>253</v>
      </c>
      <c r="AH14" s="30" t="s">
        <v>246</v>
      </c>
      <c r="AI14" s="30"/>
      <c r="AJ14" s="30" t="s">
        <v>245</v>
      </c>
      <c r="AK14" s="25"/>
      <c r="AL14" s="26">
        <v>1</v>
      </c>
      <c r="AM14" s="26"/>
      <c r="AN14" s="26"/>
      <c r="AO14" s="26">
        <v>1</v>
      </c>
      <c r="AP14" s="26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1997</v>
      </c>
      <c r="C15" s="221" t="s">
        <v>179</v>
      </c>
      <c r="D15" s="222" t="s">
        <v>96</v>
      </c>
      <c r="E15" s="221">
        <v>27</v>
      </c>
      <c r="F15" s="221">
        <v>0</v>
      </c>
      <c r="G15" s="223">
        <v>3</v>
      </c>
      <c r="H15" s="221">
        <v>36</v>
      </c>
      <c r="I15" s="221">
        <v>128</v>
      </c>
      <c r="J15" s="221">
        <v>48</v>
      </c>
      <c r="K15" s="221">
        <v>64</v>
      </c>
      <c r="L15" s="221">
        <v>13</v>
      </c>
      <c r="M15" s="221">
        <v>3</v>
      </c>
      <c r="N15" s="34">
        <v>0.61499999999999999</v>
      </c>
      <c r="O15" s="32">
        <v>208.130081300813</v>
      </c>
      <c r="P15" s="96"/>
      <c r="Q15" s="19" t="s">
        <v>181</v>
      </c>
      <c r="R15" s="19"/>
      <c r="S15" s="19" t="s">
        <v>273</v>
      </c>
      <c r="T15" s="32"/>
      <c r="U15" s="26">
        <v>5</v>
      </c>
      <c r="V15" s="26">
        <v>0</v>
      </c>
      <c r="W15" s="26">
        <v>1</v>
      </c>
      <c r="X15" s="26">
        <v>5</v>
      </c>
      <c r="Y15" s="26">
        <v>25</v>
      </c>
      <c r="Z15" s="29">
        <v>0.58099999999999996</v>
      </c>
      <c r="AA15" s="25"/>
      <c r="AB15" s="19"/>
      <c r="AC15" s="19"/>
      <c r="AD15" s="19"/>
      <c r="AE15" s="19"/>
      <c r="AF15" s="25"/>
      <c r="AG15" s="30" t="s">
        <v>254</v>
      </c>
      <c r="AH15" s="30"/>
      <c r="AI15" s="30"/>
      <c r="AJ15" s="30"/>
      <c r="AK15" s="25"/>
      <c r="AL15" s="221">
        <v>1</v>
      </c>
      <c r="AM15" s="221"/>
      <c r="AN15" s="221"/>
      <c r="AO15" s="223"/>
      <c r="AP15" s="224"/>
      <c r="AQ15" s="221"/>
      <c r="AR15" s="42"/>
      <c r="AS15" s="42"/>
      <c r="AT15" s="42"/>
    </row>
    <row r="16" spans="1:46" s="4" customFormat="1" ht="15" customHeight="1" x14ac:dyDescent="0.25">
      <c r="A16" s="2"/>
      <c r="B16" s="26">
        <v>1998</v>
      </c>
      <c r="C16" s="26" t="s">
        <v>67</v>
      </c>
      <c r="D16" s="220" t="s">
        <v>96</v>
      </c>
      <c r="E16" s="26">
        <v>28</v>
      </c>
      <c r="F16" s="26">
        <v>2</v>
      </c>
      <c r="G16" s="26">
        <v>9</v>
      </c>
      <c r="H16" s="26">
        <v>58</v>
      </c>
      <c r="I16" s="26">
        <v>188</v>
      </c>
      <c r="J16" s="26">
        <v>31</v>
      </c>
      <c r="K16" s="26">
        <v>104</v>
      </c>
      <c r="L16" s="26">
        <v>42</v>
      </c>
      <c r="M16" s="26">
        <v>11</v>
      </c>
      <c r="N16" s="34">
        <v>0.77400000000000002</v>
      </c>
      <c r="O16" s="32">
        <v>242.89405684754522</v>
      </c>
      <c r="P16" s="96"/>
      <c r="Q16" s="26" t="s">
        <v>67</v>
      </c>
      <c r="R16" s="19" t="s">
        <v>181</v>
      </c>
      <c r="S16" s="26" t="s">
        <v>148</v>
      </c>
      <c r="T16" s="32"/>
      <c r="U16" s="26">
        <v>10</v>
      </c>
      <c r="V16" s="26">
        <v>0</v>
      </c>
      <c r="W16" s="26">
        <v>0</v>
      </c>
      <c r="X16" s="26">
        <v>18</v>
      </c>
      <c r="Y16" s="26">
        <v>61</v>
      </c>
      <c r="Z16" s="29">
        <v>0.78200000000000003</v>
      </c>
      <c r="AA16" s="25"/>
      <c r="AB16" s="19"/>
      <c r="AC16" s="26" t="s">
        <v>148</v>
      </c>
      <c r="AD16" s="19" t="s">
        <v>180</v>
      </c>
      <c r="AE16" s="26" t="s">
        <v>67</v>
      </c>
      <c r="AF16" s="25"/>
      <c r="AG16" s="30" t="s">
        <v>255</v>
      </c>
      <c r="AH16" s="30" t="s">
        <v>256</v>
      </c>
      <c r="AI16" s="30"/>
      <c r="AJ16" s="30" t="s">
        <v>257</v>
      </c>
      <c r="AK16" s="25"/>
      <c r="AL16" s="26">
        <v>1</v>
      </c>
      <c r="AM16" s="26"/>
      <c r="AN16" s="26">
        <v>1</v>
      </c>
      <c r="AO16" s="26">
        <v>1</v>
      </c>
      <c r="AP16" s="26"/>
      <c r="AQ16" s="26"/>
      <c r="AR16" s="42"/>
      <c r="AS16" s="42"/>
      <c r="AT16" s="42"/>
    </row>
    <row r="17" spans="1:52" s="4" customFormat="1" ht="15" customHeight="1" x14ac:dyDescent="0.25">
      <c r="A17" s="2"/>
      <c r="B17" s="26">
        <v>1999</v>
      </c>
      <c r="C17" s="26" t="s">
        <v>151</v>
      </c>
      <c r="D17" s="220" t="s">
        <v>96</v>
      </c>
      <c r="E17" s="26">
        <v>18</v>
      </c>
      <c r="F17" s="26">
        <v>1</v>
      </c>
      <c r="G17" s="26">
        <v>2</v>
      </c>
      <c r="H17" s="26">
        <v>24</v>
      </c>
      <c r="I17" s="26">
        <v>60</v>
      </c>
      <c r="J17" s="26">
        <v>14</v>
      </c>
      <c r="K17" s="26">
        <v>34</v>
      </c>
      <c r="L17" s="26">
        <v>9</v>
      </c>
      <c r="M17" s="26">
        <v>3</v>
      </c>
      <c r="N17" s="34">
        <v>0.66700000000000004</v>
      </c>
      <c r="O17" s="32">
        <v>89.955022488755617</v>
      </c>
      <c r="P17" s="96"/>
      <c r="Q17" s="19"/>
      <c r="R17" s="19"/>
      <c r="S17" s="19"/>
      <c r="T17" s="32"/>
      <c r="U17" s="26">
        <v>3</v>
      </c>
      <c r="V17" s="26">
        <v>0</v>
      </c>
      <c r="W17" s="26">
        <v>0</v>
      </c>
      <c r="X17" s="26">
        <v>2</v>
      </c>
      <c r="Y17" s="26">
        <v>15</v>
      </c>
      <c r="Z17" s="29">
        <v>0.65200000000000002</v>
      </c>
      <c r="AA17" s="25"/>
      <c r="AB17" s="19"/>
      <c r="AC17" s="19"/>
      <c r="AD17" s="19"/>
      <c r="AE17" s="19"/>
      <c r="AF17" s="25"/>
      <c r="AG17" s="30" t="s">
        <v>258</v>
      </c>
      <c r="AH17" s="30"/>
      <c r="AI17" s="30"/>
      <c r="AJ17" s="30"/>
      <c r="AK17" s="25"/>
      <c r="AL17" s="26"/>
      <c r="AM17" s="26"/>
      <c r="AN17" s="26"/>
      <c r="AO17" s="26"/>
      <c r="AP17" s="26"/>
      <c r="AQ17" s="26"/>
      <c r="AR17" s="42"/>
      <c r="AS17" s="42"/>
      <c r="AT17" s="42"/>
    </row>
    <row r="18" spans="1:52" s="4" customFormat="1" ht="15" customHeight="1" x14ac:dyDescent="0.25">
      <c r="A18" s="2"/>
      <c r="B18" s="26">
        <v>2000</v>
      </c>
      <c r="C18" s="26" t="s">
        <v>148</v>
      </c>
      <c r="D18" s="27" t="s">
        <v>59</v>
      </c>
      <c r="E18" s="26">
        <v>28</v>
      </c>
      <c r="F18" s="26">
        <v>0</v>
      </c>
      <c r="G18" s="26">
        <v>14</v>
      </c>
      <c r="H18" s="26">
        <v>19</v>
      </c>
      <c r="I18" s="26">
        <v>92</v>
      </c>
      <c r="J18" s="26">
        <v>24</v>
      </c>
      <c r="K18" s="26">
        <v>25</v>
      </c>
      <c r="L18" s="26">
        <v>29</v>
      </c>
      <c r="M18" s="26">
        <v>14</v>
      </c>
      <c r="N18" s="29">
        <v>0.55800000000000005</v>
      </c>
      <c r="O18" s="32">
        <v>164.87455197132616</v>
      </c>
      <c r="P18" s="96"/>
      <c r="Q18" s="19"/>
      <c r="R18" s="19"/>
      <c r="S18" s="19"/>
      <c r="T18" s="32"/>
      <c r="U18" s="26">
        <v>11</v>
      </c>
      <c r="V18" s="26">
        <v>0</v>
      </c>
      <c r="W18" s="26">
        <v>2</v>
      </c>
      <c r="X18" s="26">
        <v>3</v>
      </c>
      <c r="Y18" s="26">
        <v>35</v>
      </c>
      <c r="Z18" s="29">
        <v>0.53</v>
      </c>
      <c r="AA18" s="25"/>
      <c r="AB18" s="19"/>
      <c r="AC18" s="19"/>
      <c r="AD18" s="19"/>
      <c r="AE18" s="19"/>
      <c r="AF18" s="25"/>
      <c r="AG18" s="30" t="s">
        <v>259</v>
      </c>
      <c r="AH18" s="30" t="s">
        <v>260</v>
      </c>
      <c r="AI18" s="30"/>
      <c r="AJ18" s="30" t="s">
        <v>261</v>
      </c>
      <c r="AK18" s="25"/>
      <c r="AL18" s="26"/>
      <c r="AM18" s="26"/>
      <c r="AN18" s="26">
        <v>1</v>
      </c>
      <c r="AO18" s="26"/>
      <c r="AP18" s="26">
        <v>1</v>
      </c>
      <c r="AQ18" s="26"/>
      <c r="AR18" s="42"/>
      <c r="AS18" s="42"/>
      <c r="AT18" s="42"/>
    </row>
    <row r="19" spans="1:52" s="4" customFormat="1" ht="15" customHeight="1" x14ac:dyDescent="0.25">
      <c r="A19" s="2"/>
      <c r="B19" s="26">
        <v>2001</v>
      </c>
      <c r="C19" s="26" t="s">
        <v>67</v>
      </c>
      <c r="D19" s="27" t="s">
        <v>59</v>
      </c>
      <c r="E19" s="26">
        <v>26</v>
      </c>
      <c r="F19" s="26">
        <v>1</v>
      </c>
      <c r="G19" s="26">
        <v>6</v>
      </c>
      <c r="H19" s="26">
        <v>32</v>
      </c>
      <c r="I19" s="26">
        <v>112</v>
      </c>
      <c r="J19" s="26">
        <v>43</v>
      </c>
      <c r="K19" s="26">
        <v>49</v>
      </c>
      <c r="L19" s="26">
        <v>13</v>
      </c>
      <c r="M19" s="26">
        <v>7</v>
      </c>
      <c r="N19" s="29">
        <v>0.75700000000000001</v>
      </c>
      <c r="O19" s="32">
        <v>147.95244385733156</v>
      </c>
      <c r="P19" s="96"/>
      <c r="Q19" s="19" t="s">
        <v>274</v>
      </c>
      <c r="R19" s="19"/>
      <c r="S19" s="19"/>
      <c r="T19" s="32"/>
      <c r="U19" s="26">
        <v>9</v>
      </c>
      <c r="V19" s="26">
        <v>0</v>
      </c>
      <c r="W19" s="26">
        <v>0</v>
      </c>
      <c r="X19" s="26">
        <v>16</v>
      </c>
      <c r="Y19" s="26">
        <v>35</v>
      </c>
      <c r="Z19" s="29">
        <v>0.7</v>
      </c>
      <c r="AA19" s="25"/>
      <c r="AB19" s="19"/>
      <c r="AC19" s="19"/>
      <c r="AD19" s="19"/>
      <c r="AE19" s="19"/>
      <c r="AF19" s="25"/>
      <c r="AG19" s="30" t="s">
        <v>246</v>
      </c>
      <c r="AH19" s="30" t="s">
        <v>262</v>
      </c>
      <c r="AI19" s="30"/>
      <c r="AJ19" s="30" t="s">
        <v>263</v>
      </c>
      <c r="AK19" s="25"/>
      <c r="AL19" s="26"/>
      <c r="AM19" s="26"/>
      <c r="AN19" s="26">
        <v>1</v>
      </c>
      <c r="AO19" s="26">
        <v>1</v>
      </c>
      <c r="AP19" s="26"/>
      <c r="AQ19" s="26"/>
      <c r="AR19" s="42"/>
      <c r="AS19" s="42"/>
      <c r="AT19" s="42"/>
    </row>
    <row r="20" spans="1:52" s="4" customFormat="1" ht="15" customHeight="1" x14ac:dyDescent="0.25">
      <c r="A20" s="2"/>
      <c r="B20" s="26">
        <v>2002</v>
      </c>
      <c r="C20" s="26" t="s">
        <v>67</v>
      </c>
      <c r="D20" s="27" t="s">
        <v>59</v>
      </c>
      <c r="E20" s="26">
        <v>29</v>
      </c>
      <c r="F20" s="26">
        <v>2</v>
      </c>
      <c r="G20" s="26">
        <v>7</v>
      </c>
      <c r="H20" s="26">
        <v>35</v>
      </c>
      <c r="I20" s="26">
        <v>119</v>
      </c>
      <c r="J20" s="26">
        <v>31</v>
      </c>
      <c r="K20" s="26">
        <v>65</v>
      </c>
      <c r="L20" s="26">
        <v>14</v>
      </c>
      <c r="M20" s="26">
        <v>9</v>
      </c>
      <c r="N20" s="29">
        <v>0.68400000000000005</v>
      </c>
      <c r="O20" s="32">
        <v>173.9766081871345</v>
      </c>
      <c r="P20" s="96"/>
      <c r="Q20" s="19" t="s">
        <v>181</v>
      </c>
      <c r="R20" s="19" t="s">
        <v>266</v>
      </c>
      <c r="S20" s="19"/>
      <c r="T20" s="32"/>
      <c r="U20" s="26">
        <v>10</v>
      </c>
      <c r="V20" s="26">
        <v>1</v>
      </c>
      <c r="W20" s="26">
        <v>5</v>
      </c>
      <c r="X20" s="26">
        <v>6</v>
      </c>
      <c r="Y20" s="26">
        <v>38</v>
      </c>
      <c r="Z20" s="29">
        <v>0.73099999999999998</v>
      </c>
      <c r="AA20" s="25"/>
      <c r="AB20" s="19"/>
      <c r="AC20" s="26" t="s">
        <v>148</v>
      </c>
      <c r="AD20" s="19"/>
      <c r="AE20" s="19"/>
      <c r="AF20" s="25"/>
      <c r="AG20" s="30" t="s">
        <v>246</v>
      </c>
      <c r="AH20" s="30" t="s">
        <v>264</v>
      </c>
      <c r="AI20" s="30"/>
      <c r="AJ20" s="30" t="s">
        <v>262</v>
      </c>
      <c r="AK20" s="25"/>
      <c r="AL20" s="26"/>
      <c r="AM20" s="26"/>
      <c r="AN20" s="26"/>
      <c r="AO20" s="26">
        <v>1</v>
      </c>
      <c r="AP20" s="26"/>
      <c r="AQ20" s="26"/>
      <c r="AR20" s="42"/>
      <c r="AS20" s="42"/>
      <c r="AT20" s="42"/>
    </row>
    <row r="21" spans="1:52" s="4" customFormat="1" ht="15" customHeight="1" x14ac:dyDescent="0.25">
      <c r="A21" s="2"/>
      <c r="B21" s="26">
        <v>2003</v>
      </c>
      <c r="C21" s="26" t="s">
        <v>67</v>
      </c>
      <c r="D21" s="27" t="s">
        <v>59</v>
      </c>
      <c r="E21" s="26">
        <v>24</v>
      </c>
      <c r="F21" s="26">
        <v>1</v>
      </c>
      <c r="G21" s="26">
        <v>5</v>
      </c>
      <c r="H21" s="26">
        <v>23</v>
      </c>
      <c r="I21" s="26">
        <v>90</v>
      </c>
      <c r="J21" s="26">
        <v>15</v>
      </c>
      <c r="K21" s="26">
        <v>56</v>
      </c>
      <c r="L21" s="26">
        <v>13</v>
      </c>
      <c r="M21" s="26">
        <v>6</v>
      </c>
      <c r="N21" s="29">
        <v>0.60799999999999998</v>
      </c>
      <c r="O21" s="32">
        <v>148.0263157894737</v>
      </c>
      <c r="P21" s="96"/>
      <c r="Q21" s="19" t="s">
        <v>275</v>
      </c>
      <c r="R21" s="19"/>
      <c r="S21" s="19"/>
      <c r="T21" s="32"/>
      <c r="U21" s="26"/>
      <c r="V21" s="26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6">
        <v>1</v>
      </c>
      <c r="AP21" s="26"/>
      <c r="AQ21" s="26"/>
      <c r="AR21" s="42"/>
      <c r="AS21" s="42"/>
      <c r="AT21" s="42"/>
    </row>
    <row r="22" spans="1:52" s="4" customFormat="1" ht="15" customHeight="1" x14ac:dyDescent="0.25">
      <c r="A22" s="1"/>
      <c r="B22" s="17" t="s">
        <v>7</v>
      </c>
      <c r="C22" s="18"/>
      <c r="D22" s="16"/>
      <c r="E22" s="19">
        <v>399</v>
      </c>
      <c r="F22" s="19">
        <v>16</v>
      </c>
      <c r="G22" s="19">
        <v>107</v>
      </c>
      <c r="H22" s="19">
        <v>647</v>
      </c>
      <c r="I22" s="19">
        <v>2167</v>
      </c>
      <c r="J22" s="19">
        <v>680</v>
      </c>
      <c r="K22" s="19">
        <v>1048</v>
      </c>
      <c r="L22" s="19">
        <v>316</v>
      </c>
      <c r="M22" s="19">
        <v>123</v>
      </c>
      <c r="N22" s="36">
        <v>0.66815776938336024</v>
      </c>
      <c r="O22" s="25">
        <v>3243.2459806609963</v>
      </c>
      <c r="P22" s="96" t="s">
        <v>64</v>
      </c>
      <c r="Q22" s="96" t="s">
        <v>184</v>
      </c>
      <c r="R22" s="96" t="s">
        <v>276</v>
      </c>
      <c r="S22" s="96" t="s">
        <v>185</v>
      </c>
      <c r="T22" s="32"/>
      <c r="U22" s="19">
        <v>106</v>
      </c>
      <c r="V22" s="19">
        <v>8</v>
      </c>
      <c r="W22" s="19">
        <v>28</v>
      </c>
      <c r="X22" s="19">
        <v>172</v>
      </c>
      <c r="Y22" s="19">
        <v>597</v>
      </c>
      <c r="Z22" s="36">
        <v>0.67700000000000005</v>
      </c>
      <c r="AA22" s="25"/>
      <c r="AB22" s="96" t="s">
        <v>64</v>
      </c>
      <c r="AC22" s="96" t="s">
        <v>186</v>
      </c>
      <c r="AD22" s="96" t="s">
        <v>187</v>
      </c>
      <c r="AE22" s="96" t="s">
        <v>280</v>
      </c>
      <c r="AF22" s="25"/>
      <c r="AG22" s="96" t="s">
        <v>189</v>
      </c>
      <c r="AH22" s="96" t="s">
        <v>188</v>
      </c>
      <c r="AI22" s="96" t="s">
        <v>190</v>
      </c>
      <c r="AJ22" s="96" t="s">
        <v>194</v>
      </c>
      <c r="AK22" s="25"/>
      <c r="AL22" s="19">
        <v>9</v>
      </c>
      <c r="AM22" s="19">
        <v>3</v>
      </c>
      <c r="AN22" s="19">
        <v>3</v>
      </c>
      <c r="AO22" s="19">
        <v>9</v>
      </c>
      <c r="AP22" s="19">
        <v>2</v>
      </c>
      <c r="AQ22" s="19">
        <v>1</v>
      </c>
      <c r="AR22" s="42"/>
      <c r="AS22" s="42"/>
      <c r="AT22" s="42"/>
      <c r="AU22" s="42"/>
      <c r="AV22" s="42"/>
      <c r="AW22" s="42"/>
      <c r="AX22" s="42"/>
      <c r="AY22" s="42"/>
    </row>
    <row r="23" spans="1:52" s="4" customFormat="1" ht="15" customHeight="1" x14ac:dyDescent="0.25">
      <c r="A23" s="1"/>
      <c r="B23" s="17" t="s">
        <v>491</v>
      </c>
      <c r="C23" s="18"/>
      <c r="D23" s="16"/>
      <c r="E23" s="18" t="s">
        <v>490</v>
      </c>
      <c r="F23" s="15"/>
      <c r="G23" s="15"/>
      <c r="H23" s="15" t="s">
        <v>66</v>
      </c>
      <c r="I23" s="15" t="s">
        <v>274</v>
      </c>
      <c r="J23" s="15"/>
      <c r="K23" s="15"/>
      <c r="L23" s="15"/>
      <c r="M23" s="15"/>
      <c r="N23" s="225"/>
      <c r="O23" s="25"/>
      <c r="P23" s="23"/>
      <c r="Q23" s="21"/>
      <c r="R23" s="226"/>
      <c r="S23" s="227"/>
      <c r="T23" s="25"/>
      <c r="U23" s="18" t="s">
        <v>293</v>
      </c>
      <c r="V23" s="15" t="s">
        <v>294</v>
      </c>
      <c r="W23" s="15" t="s">
        <v>295</v>
      </c>
      <c r="X23" s="15" t="s">
        <v>179</v>
      </c>
      <c r="Y23" s="15" t="s">
        <v>278</v>
      </c>
      <c r="Z23" s="16"/>
      <c r="AA23" s="25"/>
      <c r="AB23" s="180"/>
      <c r="AC23" s="228"/>
      <c r="AD23" s="226"/>
      <c r="AE23" s="227"/>
      <c r="AF23" s="25"/>
      <c r="AG23" s="229">
        <v>0.76900000000000002</v>
      </c>
      <c r="AH23" s="230">
        <v>0.90900000000000003</v>
      </c>
      <c r="AI23" s="230">
        <v>1</v>
      </c>
      <c r="AJ23" s="231">
        <v>0.8</v>
      </c>
      <c r="AK23" s="25"/>
      <c r="AL23" s="18"/>
      <c r="AM23" s="15"/>
      <c r="AN23" s="15"/>
      <c r="AO23" s="15"/>
      <c r="AP23" s="15"/>
      <c r="AQ23" s="16"/>
      <c r="AR23" s="42"/>
      <c r="AS23" s="42"/>
      <c r="AT23" s="42"/>
    </row>
    <row r="24" spans="1:52" ht="15" customHeight="1" x14ac:dyDescent="0.25">
      <c r="A24" s="2"/>
      <c r="B24" s="27" t="s">
        <v>2</v>
      </c>
      <c r="C24" s="31"/>
      <c r="D24" s="37">
        <v>2194.3333333333335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5"/>
      <c r="Q24" s="25"/>
      <c r="R24" s="25"/>
      <c r="S24" s="2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52" s="4" customFormat="1" ht="15" customHeight="1" x14ac:dyDescent="0.25">
      <c r="A25" s="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2"/>
      <c r="P25" s="32"/>
      <c r="Q25" s="32"/>
      <c r="R25" s="32"/>
      <c r="S25" s="32"/>
      <c r="T25" s="32"/>
      <c r="U25" s="38"/>
      <c r="V25" s="41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ht="15" customHeight="1" x14ac:dyDescent="0.25">
      <c r="A26" s="2"/>
      <c r="B26" s="23" t="s">
        <v>25</v>
      </c>
      <c r="C26" s="43"/>
      <c r="D26" s="43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17</v>
      </c>
      <c r="J26" s="38"/>
      <c r="K26" s="19" t="s">
        <v>27</v>
      </c>
      <c r="L26" s="19" t="s">
        <v>28</v>
      </c>
      <c r="M26" s="19" t="s">
        <v>29</v>
      </c>
      <c r="N26" s="19" t="s">
        <v>22</v>
      </c>
      <c r="O26" s="25"/>
      <c r="P26" s="44" t="s">
        <v>30</v>
      </c>
      <c r="Q26" s="13"/>
      <c r="R26" s="13"/>
      <c r="S26" s="13"/>
      <c r="T26" s="45"/>
      <c r="U26" s="45"/>
      <c r="V26" s="45"/>
      <c r="W26" s="45"/>
      <c r="X26" s="45"/>
      <c r="Y26" s="13"/>
      <c r="Z26" s="13"/>
      <c r="AA26" s="13"/>
      <c r="AB26" s="45"/>
      <c r="AC26" s="45"/>
      <c r="AD26" s="13"/>
      <c r="AE26" s="46"/>
      <c r="AF26" s="25"/>
      <c r="AG26" s="44" t="s">
        <v>229</v>
      </c>
      <c r="AH26" s="13"/>
      <c r="AI26" s="45"/>
      <c r="AJ26" s="46"/>
      <c r="AK26" s="25"/>
      <c r="AL26" s="11" t="s">
        <v>230</v>
      </c>
      <c r="AM26" s="13"/>
      <c r="AN26" s="13"/>
      <c r="AO26" s="13"/>
      <c r="AP26" s="13"/>
      <c r="AQ26" s="46"/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ht="15" customHeight="1" x14ac:dyDescent="0.25">
      <c r="A27" s="2"/>
      <c r="B27" s="44" t="s">
        <v>13</v>
      </c>
      <c r="C27" s="13"/>
      <c r="D27" s="46"/>
      <c r="E27" s="26">
        <v>399</v>
      </c>
      <c r="F27" s="26">
        <v>16</v>
      </c>
      <c r="G27" s="26">
        <v>107</v>
      </c>
      <c r="H27" s="26">
        <v>647</v>
      </c>
      <c r="I27" s="26">
        <v>2167</v>
      </c>
      <c r="J27" s="38"/>
      <c r="K27" s="47">
        <v>0.30827067669172931</v>
      </c>
      <c r="L27" s="47">
        <v>1.6215538847117794</v>
      </c>
      <c r="M27" s="47">
        <v>5.4310776942355892</v>
      </c>
      <c r="N27" s="34">
        <v>0.66800000000000004</v>
      </c>
      <c r="O27" s="25"/>
      <c r="P27" s="255" t="s">
        <v>9</v>
      </c>
      <c r="Q27" s="268"/>
      <c r="R27" s="256" t="s">
        <v>182</v>
      </c>
      <c r="S27" s="256"/>
      <c r="T27" s="256"/>
      <c r="U27" s="256"/>
      <c r="V27" s="256"/>
      <c r="W27" s="256"/>
      <c r="X27" s="269" t="s">
        <v>11</v>
      </c>
      <c r="Y27" s="270"/>
      <c r="Z27" s="256"/>
      <c r="AA27" s="271" t="s">
        <v>192</v>
      </c>
      <c r="AB27" s="176"/>
      <c r="AC27" s="191"/>
      <c r="AD27" s="191"/>
      <c r="AE27" s="257"/>
      <c r="AF27" s="25"/>
      <c r="AG27" s="272" t="s">
        <v>227</v>
      </c>
      <c r="AH27" s="275" t="s">
        <v>235</v>
      </c>
      <c r="AI27" s="256"/>
      <c r="AJ27" s="257"/>
      <c r="AK27" s="25"/>
      <c r="AL27" s="255" t="s">
        <v>231</v>
      </c>
      <c r="AM27" s="270">
        <v>1994</v>
      </c>
      <c r="AN27" s="256"/>
      <c r="AO27" s="256"/>
      <c r="AP27" s="256"/>
      <c r="AQ27" s="257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52" ht="15" customHeight="1" x14ac:dyDescent="0.25">
      <c r="A28" s="2"/>
      <c r="B28" s="48" t="s">
        <v>15</v>
      </c>
      <c r="C28" s="49"/>
      <c r="D28" s="50"/>
      <c r="E28" s="26">
        <v>106</v>
      </c>
      <c r="F28" s="26">
        <v>8</v>
      </c>
      <c r="G28" s="26">
        <v>28</v>
      </c>
      <c r="H28" s="26">
        <v>172</v>
      </c>
      <c r="I28" s="26">
        <v>597</v>
      </c>
      <c r="J28" s="38"/>
      <c r="K28" s="47">
        <v>0.33962264150943394</v>
      </c>
      <c r="L28" s="47">
        <v>1.6226415094339623</v>
      </c>
      <c r="M28" s="47">
        <v>5.63</v>
      </c>
      <c r="N28" s="34">
        <v>0.67700000000000005</v>
      </c>
      <c r="O28" s="25"/>
      <c r="P28" s="272" t="s">
        <v>225</v>
      </c>
      <c r="Q28" s="273"/>
      <c r="R28" s="274" t="s">
        <v>183</v>
      </c>
      <c r="S28" s="274"/>
      <c r="T28" s="274"/>
      <c r="U28" s="274"/>
      <c r="V28" s="274"/>
      <c r="W28" s="274"/>
      <c r="X28" s="275" t="s">
        <v>191</v>
      </c>
      <c r="Y28" s="276"/>
      <c r="Z28" s="274"/>
      <c r="AA28" s="277" t="s">
        <v>193</v>
      </c>
      <c r="AB28" s="278"/>
      <c r="AC28" s="277"/>
      <c r="AD28" s="277"/>
      <c r="AE28" s="279"/>
      <c r="AF28" s="25"/>
      <c r="AG28" s="285" t="s">
        <v>236</v>
      </c>
      <c r="AH28" s="275" t="s">
        <v>282</v>
      </c>
      <c r="AI28" s="277" t="s">
        <v>228</v>
      </c>
      <c r="AJ28" s="279"/>
      <c r="AK28" s="25"/>
      <c r="AL28" s="272" t="s">
        <v>232</v>
      </c>
      <c r="AM28" s="276">
        <v>1996</v>
      </c>
      <c r="AN28" s="274"/>
      <c r="AO28" s="274"/>
      <c r="AP28" s="274"/>
      <c r="AQ28" s="279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52" ht="15" customHeight="1" x14ac:dyDescent="0.25">
      <c r="A29" s="2"/>
      <c r="B29" s="51" t="s">
        <v>16</v>
      </c>
      <c r="C29" s="52"/>
      <c r="D29" s="53"/>
      <c r="E29" s="33">
        <v>2</v>
      </c>
      <c r="F29" s="33">
        <v>1</v>
      </c>
      <c r="G29" s="33">
        <v>0</v>
      </c>
      <c r="H29" s="33">
        <v>2</v>
      </c>
      <c r="I29" s="33">
        <v>12</v>
      </c>
      <c r="J29" s="38"/>
      <c r="K29" s="54">
        <v>0.5</v>
      </c>
      <c r="L29" s="54">
        <v>1</v>
      </c>
      <c r="M29" s="54">
        <v>6</v>
      </c>
      <c r="N29" s="55">
        <v>0.5714285714285714</v>
      </c>
      <c r="O29" s="25"/>
      <c r="P29" s="272" t="s">
        <v>226</v>
      </c>
      <c r="Q29" s="273"/>
      <c r="R29" s="274" t="s">
        <v>183</v>
      </c>
      <c r="S29" s="274"/>
      <c r="T29" s="274"/>
      <c r="U29" s="274"/>
      <c r="V29" s="274"/>
      <c r="W29" s="274"/>
      <c r="X29" s="275" t="s">
        <v>191</v>
      </c>
      <c r="Y29" s="276"/>
      <c r="Z29" s="274"/>
      <c r="AA29" s="277" t="s">
        <v>193</v>
      </c>
      <c r="AB29" s="278"/>
      <c r="AC29" s="277"/>
      <c r="AD29" s="277"/>
      <c r="AE29" s="279"/>
      <c r="AF29" s="25"/>
      <c r="AG29" s="285"/>
      <c r="AH29" s="275"/>
      <c r="AI29" s="286"/>
      <c r="AJ29" s="279"/>
      <c r="AK29" s="25"/>
      <c r="AL29" s="272" t="s">
        <v>233</v>
      </c>
      <c r="AM29" s="276">
        <v>1998</v>
      </c>
      <c r="AN29" s="274"/>
      <c r="AO29" s="274"/>
      <c r="AP29" s="274"/>
      <c r="AQ29" s="279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15" customHeight="1" x14ac:dyDescent="0.25">
      <c r="A30" s="2"/>
      <c r="B30" s="56" t="s">
        <v>26</v>
      </c>
      <c r="C30" s="57"/>
      <c r="D30" s="58"/>
      <c r="E30" s="19">
        <v>507</v>
      </c>
      <c r="F30" s="19">
        <v>25</v>
      </c>
      <c r="G30" s="19">
        <v>135</v>
      </c>
      <c r="H30" s="19">
        <v>821</v>
      </c>
      <c r="I30" s="19">
        <v>2776</v>
      </c>
      <c r="J30" s="38"/>
      <c r="K30" s="59">
        <v>0.31558185404339251</v>
      </c>
      <c r="L30" s="59">
        <v>1.6193293885601578</v>
      </c>
      <c r="M30" s="59">
        <v>5.4733727810650885</v>
      </c>
      <c r="N30" s="36">
        <v>0.66942481489058692</v>
      </c>
      <c r="O30" s="25"/>
      <c r="P30" s="280" t="s">
        <v>10</v>
      </c>
      <c r="Q30" s="281"/>
      <c r="R30" s="282" t="s">
        <v>183</v>
      </c>
      <c r="S30" s="282"/>
      <c r="T30" s="282"/>
      <c r="U30" s="282"/>
      <c r="V30" s="282"/>
      <c r="W30" s="282"/>
      <c r="X30" s="168" t="s">
        <v>191</v>
      </c>
      <c r="Y30" s="283"/>
      <c r="Z30" s="282"/>
      <c r="AA30" s="164" t="s">
        <v>193</v>
      </c>
      <c r="AB30" s="83"/>
      <c r="AC30" s="164"/>
      <c r="AD30" s="164"/>
      <c r="AE30" s="284"/>
      <c r="AF30" s="25"/>
      <c r="AG30" s="78"/>
      <c r="AH30" s="168"/>
      <c r="AI30" s="287"/>
      <c r="AJ30" s="284"/>
      <c r="AK30" s="25"/>
      <c r="AL30" s="280" t="s">
        <v>234</v>
      </c>
      <c r="AM30" s="283">
        <v>2001</v>
      </c>
      <c r="AN30" s="282"/>
      <c r="AO30" s="282"/>
      <c r="AP30" s="282"/>
      <c r="AQ30" s="284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52" ht="15" customHeight="1" x14ac:dyDescent="0.25">
      <c r="A31" s="2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5"/>
      <c r="P31" s="38"/>
      <c r="Q31" s="41"/>
      <c r="R31" s="38"/>
      <c r="S31" s="38"/>
      <c r="T31" s="25"/>
      <c r="U31" s="25"/>
      <c r="V31" s="60"/>
      <c r="W31" s="38"/>
      <c r="X31" s="38"/>
      <c r="Y31" s="25"/>
      <c r="Z31" s="25"/>
      <c r="AA31" s="25"/>
      <c r="AB31" s="25"/>
      <c r="AC31" s="25"/>
      <c r="AD31" s="25"/>
      <c r="AE31" s="25"/>
      <c r="AF31" s="25"/>
      <c r="AG31" s="25"/>
      <c r="AH31" s="60"/>
      <c r="AI31" s="38"/>
      <c r="AJ31" s="38"/>
      <c r="AK31" s="38"/>
      <c r="AL31" s="38"/>
      <c r="AM31" s="38"/>
      <c r="AN31" s="38"/>
      <c r="AO31" s="38"/>
      <c r="AP31" s="38"/>
      <c r="AQ31" s="38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15" customHeight="1" x14ac:dyDescent="0.25">
      <c r="A32" s="2"/>
      <c r="B32" s="44" t="s">
        <v>281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61"/>
      <c r="O32" s="12"/>
      <c r="P32" s="13"/>
      <c r="Q32" s="13"/>
      <c r="R32" s="13"/>
      <c r="S32" s="13"/>
      <c r="T32" s="12"/>
      <c r="U32" s="12"/>
      <c r="V32" s="62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46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1"/>
      <c r="O33" s="25"/>
      <c r="P33" s="25"/>
      <c r="Q33" s="25"/>
      <c r="R33" s="25"/>
      <c r="S33" s="25"/>
      <c r="T33" s="25"/>
      <c r="U33" s="38"/>
      <c r="V33" s="41"/>
      <c r="W33" s="38"/>
      <c r="X33" s="38"/>
      <c r="Y33" s="25"/>
      <c r="Z33" s="25"/>
      <c r="AA33" s="25"/>
      <c r="AB33" s="25"/>
      <c r="AC33" s="25"/>
      <c r="AD33" s="25"/>
      <c r="AE33" s="25"/>
      <c r="AF33" s="25"/>
      <c r="AG33" s="25"/>
      <c r="AH33" s="60"/>
      <c r="AI33" s="38"/>
      <c r="AJ33" s="38"/>
      <c r="AK33" s="38"/>
      <c r="AL33" s="38"/>
      <c r="AM33" s="38"/>
      <c r="AN33" s="38"/>
      <c r="AO33" s="38"/>
      <c r="AP33" s="38"/>
      <c r="AQ33" s="38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ht="15" customHeight="1" x14ac:dyDescent="0.25">
      <c r="A34" s="2"/>
      <c r="B34" s="38" t="s">
        <v>35</v>
      </c>
      <c r="C34" s="38"/>
      <c r="D34" s="38" t="s">
        <v>60</v>
      </c>
      <c r="E34" s="38"/>
      <c r="F34" s="38"/>
      <c r="G34" s="38"/>
      <c r="H34" s="38"/>
      <c r="I34" s="38"/>
      <c r="J34" s="38"/>
      <c r="K34" s="38"/>
      <c r="L34" s="38"/>
      <c r="M34" s="38" t="s">
        <v>171</v>
      </c>
      <c r="N34" s="41"/>
      <c r="O34" s="25"/>
      <c r="P34" s="38"/>
      <c r="Q34" s="41"/>
      <c r="R34" s="38"/>
      <c r="S34" s="38"/>
      <c r="T34" s="25"/>
      <c r="U34" s="25"/>
      <c r="V34" s="60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60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1"/>
      <c r="O35" s="25"/>
      <c r="P35" s="38"/>
      <c r="Q35" s="41"/>
      <c r="R35" s="38"/>
      <c r="S35" s="38"/>
      <c r="T35" s="25"/>
      <c r="U35" s="25"/>
      <c r="V35" s="60"/>
      <c r="W35" s="38"/>
      <c r="X35" s="38"/>
      <c r="Y35" s="25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ht="15" customHeight="1" x14ac:dyDescent="0.2">
      <c r="A36" s="2"/>
      <c r="B36" s="288" t="s">
        <v>296</v>
      </c>
      <c r="C36" s="68"/>
      <c r="D36" s="68"/>
      <c r="E36" s="68"/>
      <c r="F36" s="68" t="s">
        <v>297</v>
      </c>
      <c r="G36" s="68" t="s">
        <v>3</v>
      </c>
      <c r="H36" s="68" t="s">
        <v>5</v>
      </c>
      <c r="I36" s="68" t="s">
        <v>6</v>
      </c>
      <c r="J36" s="68" t="s">
        <v>298</v>
      </c>
      <c r="K36" s="223" t="s">
        <v>17</v>
      </c>
      <c r="L36" s="38"/>
      <c r="M36" s="289" t="s">
        <v>299</v>
      </c>
      <c r="N36" s="69"/>
      <c r="O36" s="69"/>
      <c r="P36" s="68" t="s">
        <v>3</v>
      </c>
      <c r="Q36" s="68" t="s">
        <v>5</v>
      </c>
      <c r="R36" s="68" t="s">
        <v>6</v>
      </c>
      <c r="S36" s="68" t="s">
        <v>298</v>
      </c>
      <c r="T36" s="69"/>
      <c r="U36" s="223" t="s">
        <v>17</v>
      </c>
      <c r="V36" s="38"/>
      <c r="W36" s="289" t="s">
        <v>428</v>
      </c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290"/>
      <c r="AI36" s="317" t="s">
        <v>447</v>
      </c>
      <c r="AJ36" s="70"/>
      <c r="AK36" s="70"/>
      <c r="AL36" s="318" t="s">
        <v>3</v>
      </c>
      <c r="AM36" s="318" t="s">
        <v>5</v>
      </c>
      <c r="AN36" s="318" t="s">
        <v>6</v>
      </c>
      <c r="AO36" s="69"/>
      <c r="AP36" s="68" t="s">
        <v>458</v>
      </c>
      <c r="AQ36" s="103"/>
      <c r="AR36" s="25"/>
      <c r="AS36" s="25"/>
    </row>
    <row r="37" spans="1:52" ht="15" customHeight="1" x14ac:dyDescent="0.2">
      <c r="A37" s="2"/>
      <c r="B37" s="278">
        <v>1989</v>
      </c>
      <c r="C37" s="277" t="s">
        <v>179</v>
      </c>
      <c r="D37" s="274" t="s">
        <v>59</v>
      </c>
      <c r="E37" s="277"/>
      <c r="F37" s="277">
        <v>19</v>
      </c>
      <c r="G37" s="277">
        <v>22</v>
      </c>
      <c r="H37" s="291">
        <f t="shared" ref="H37:H50" si="0">PRODUCT((F7+G7)/E7)</f>
        <v>0.31818181818181818</v>
      </c>
      <c r="I37" s="291">
        <f t="shared" ref="I37:I50" si="1">PRODUCT(H7/E7)</f>
        <v>2</v>
      </c>
      <c r="J37" s="291">
        <f t="shared" ref="J37:J50" si="2">PRODUCT(F7+G7+H7)/E7</f>
        <v>2.3181818181818183</v>
      </c>
      <c r="K37" s="292">
        <f t="shared" ref="K37:K50" si="3">PRODUCT(I7/E7)</f>
        <v>5.5909090909090908</v>
      </c>
      <c r="L37" s="41"/>
      <c r="M37" s="285" t="s">
        <v>303</v>
      </c>
      <c r="N37" s="277"/>
      <c r="O37" s="277"/>
      <c r="P37" s="277" t="s">
        <v>382</v>
      </c>
      <c r="Q37" s="277" t="s">
        <v>393</v>
      </c>
      <c r="R37" s="277" t="s">
        <v>408</v>
      </c>
      <c r="S37" s="277" t="s">
        <v>413</v>
      </c>
      <c r="T37" s="293"/>
      <c r="U37" s="294" t="s">
        <v>420</v>
      </c>
      <c r="V37" s="41"/>
      <c r="W37" s="285" t="s">
        <v>300</v>
      </c>
      <c r="X37" s="275"/>
      <c r="Y37" s="275"/>
      <c r="Z37" s="274"/>
      <c r="AA37" s="274"/>
      <c r="AB37" s="274"/>
      <c r="AC37" s="274"/>
      <c r="AD37" s="274"/>
      <c r="AE37" s="274"/>
      <c r="AF37" s="274"/>
      <c r="AG37" s="276"/>
      <c r="AH37" s="295"/>
      <c r="AI37" s="272" t="s">
        <v>449</v>
      </c>
      <c r="AJ37" s="274"/>
      <c r="AK37" s="274"/>
      <c r="AL37" s="276">
        <v>326</v>
      </c>
      <c r="AM37" s="276">
        <v>106</v>
      </c>
      <c r="AN37" s="276">
        <v>529</v>
      </c>
      <c r="AO37" s="274"/>
      <c r="AP37" s="323">
        <f>PRODUCT(AL37/AL43)</f>
        <v>0.81704260651629068</v>
      </c>
      <c r="AQ37" s="279"/>
      <c r="AR37" s="25"/>
      <c r="AS37" s="25"/>
    </row>
    <row r="38" spans="1:52" ht="15" customHeight="1" x14ac:dyDescent="0.2">
      <c r="A38" s="2"/>
      <c r="B38" s="278">
        <v>1990</v>
      </c>
      <c r="C38" s="277" t="s">
        <v>67</v>
      </c>
      <c r="D38" s="274" t="s">
        <v>59</v>
      </c>
      <c r="E38" s="277"/>
      <c r="F38" s="277">
        <v>20</v>
      </c>
      <c r="G38" s="277">
        <v>26</v>
      </c>
      <c r="H38" s="291">
        <f t="shared" si="0"/>
        <v>0.11538461538461539</v>
      </c>
      <c r="I38" s="291">
        <f t="shared" si="1"/>
        <v>1.8846153846153846</v>
      </c>
      <c r="J38" s="291">
        <f t="shared" si="2"/>
        <v>2</v>
      </c>
      <c r="K38" s="292">
        <f t="shared" si="3"/>
        <v>5.115384615384615</v>
      </c>
      <c r="L38" s="41"/>
      <c r="M38" s="285" t="s">
        <v>304</v>
      </c>
      <c r="N38" s="277"/>
      <c r="O38" s="277"/>
      <c r="P38" s="277" t="s">
        <v>383</v>
      </c>
      <c r="Q38" s="277" t="s">
        <v>394</v>
      </c>
      <c r="R38" s="277" t="s">
        <v>409</v>
      </c>
      <c r="S38" s="277" t="s">
        <v>414</v>
      </c>
      <c r="T38" s="293"/>
      <c r="U38" s="294" t="s">
        <v>421</v>
      </c>
      <c r="V38" s="41"/>
      <c r="W38" s="296" t="s">
        <v>429</v>
      </c>
      <c r="X38" s="275"/>
      <c r="Y38" s="275" t="s">
        <v>430</v>
      </c>
      <c r="Z38" s="307"/>
      <c r="AA38" s="307"/>
      <c r="AB38" s="307"/>
      <c r="AC38" s="307"/>
      <c r="AD38" s="307"/>
      <c r="AE38" s="307"/>
      <c r="AF38" s="307"/>
      <c r="AG38" s="307" t="s">
        <v>431</v>
      </c>
      <c r="AH38" s="279"/>
      <c r="AI38" s="272" t="s">
        <v>448</v>
      </c>
      <c r="AJ38" s="274"/>
      <c r="AK38" s="274"/>
      <c r="AL38" s="276"/>
      <c r="AM38" s="319">
        <f>PRODUCT(AM37/AL37)</f>
        <v>0.32515337423312884</v>
      </c>
      <c r="AN38" s="319">
        <f>PRODUCT(AN37/AL37)</f>
        <v>1.6226993865030674</v>
      </c>
      <c r="AO38" s="274"/>
      <c r="AP38" s="277"/>
      <c r="AQ38" s="279"/>
      <c r="AR38" s="25"/>
      <c r="AS38" s="25"/>
    </row>
    <row r="39" spans="1:52" ht="15" customHeight="1" x14ac:dyDescent="0.2">
      <c r="A39" s="2"/>
      <c r="B39" s="278">
        <v>1991</v>
      </c>
      <c r="C39" s="277" t="s">
        <v>148</v>
      </c>
      <c r="D39" s="274" t="s">
        <v>59</v>
      </c>
      <c r="E39" s="277"/>
      <c r="F39" s="277">
        <v>21</v>
      </c>
      <c r="G39" s="277">
        <v>26</v>
      </c>
      <c r="H39" s="291">
        <f t="shared" si="0"/>
        <v>0.11538461538461539</v>
      </c>
      <c r="I39" s="291">
        <f t="shared" si="1"/>
        <v>1.1538461538461537</v>
      </c>
      <c r="J39" s="291">
        <f t="shared" si="2"/>
        <v>1.2692307692307692</v>
      </c>
      <c r="K39" s="292">
        <f t="shared" si="3"/>
        <v>5.2307692307692308</v>
      </c>
      <c r="L39" s="41"/>
      <c r="M39" s="285" t="s">
        <v>306</v>
      </c>
      <c r="N39" s="277"/>
      <c r="O39" s="277"/>
      <c r="P39" s="277" t="s">
        <v>384</v>
      </c>
      <c r="Q39" s="277" t="s">
        <v>395</v>
      </c>
      <c r="R39" s="277" t="s">
        <v>410</v>
      </c>
      <c r="S39" s="277" t="s">
        <v>415</v>
      </c>
      <c r="T39" s="293"/>
      <c r="U39" s="294" t="s">
        <v>422</v>
      </c>
      <c r="V39" s="41"/>
      <c r="W39" s="296" t="s">
        <v>301</v>
      </c>
      <c r="X39" s="275"/>
      <c r="Y39" s="275" t="s">
        <v>432</v>
      </c>
      <c r="Z39" s="274"/>
      <c r="AA39" s="274"/>
      <c r="AB39" s="274"/>
      <c r="AC39" s="275"/>
      <c r="AD39" s="274"/>
      <c r="AE39" s="274"/>
      <c r="AF39" s="274"/>
      <c r="AG39" s="274" t="s">
        <v>366</v>
      </c>
      <c r="AH39" s="279"/>
      <c r="AI39" s="272"/>
      <c r="AJ39" s="274"/>
      <c r="AK39" s="274"/>
      <c r="AL39" s="276"/>
      <c r="AM39" s="276"/>
      <c r="AN39" s="276"/>
      <c r="AO39" s="274"/>
      <c r="AP39" s="277"/>
      <c r="AQ39" s="279"/>
      <c r="AR39" s="25"/>
      <c r="AS39" s="25"/>
    </row>
    <row r="40" spans="1:52" ht="15" customHeight="1" x14ac:dyDescent="0.2">
      <c r="A40" s="2"/>
      <c r="B40" s="278">
        <v>1992</v>
      </c>
      <c r="C40" s="277" t="s">
        <v>67</v>
      </c>
      <c r="D40" s="274" t="s">
        <v>59</v>
      </c>
      <c r="E40" s="277"/>
      <c r="F40" s="277">
        <v>22</v>
      </c>
      <c r="G40" s="277">
        <v>26</v>
      </c>
      <c r="H40" s="311">
        <f t="shared" si="0"/>
        <v>0.5</v>
      </c>
      <c r="I40" s="291">
        <f t="shared" si="1"/>
        <v>2.4615384615384617</v>
      </c>
      <c r="J40" s="291">
        <f t="shared" si="2"/>
        <v>2.9615384615384617</v>
      </c>
      <c r="K40" s="292">
        <f t="shared" si="3"/>
        <v>6.5384615384615383</v>
      </c>
      <c r="L40" s="41"/>
      <c r="M40" s="285" t="s">
        <v>307</v>
      </c>
      <c r="N40" s="277"/>
      <c r="O40" s="277"/>
      <c r="P40" s="277" t="s">
        <v>385</v>
      </c>
      <c r="Q40" s="277" t="s">
        <v>396</v>
      </c>
      <c r="R40" s="277" t="s">
        <v>411</v>
      </c>
      <c r="S40" s="277" t="s">
        <v>416</v>
      </c>
      <c r="T40" s="293"/>
      <c r="U40" s="294" t="s">
        <v>423</v>
      </c>
      <c r="V40" s="41"/>
      <c r="W40" s="285"/>
      <c r="X40" s="275"/>
      <c r="Y40" s="275"/>
      <c r="Z40" s="274"/>
      <c r="AA40" s="274"/>
      <c r="AB40" s="274"/>
      <c r="AC40" s="274"/>
      <c r="AD40" s="274"/>
      <c r="AE40" s="274"/>
      <c r="AF40" s="274"/>
      <c r="AG40" s="276"/>
      <c r="AH40" s="295"/>
      <c r="AI40" s="272" t="s">
        <v>455</v>
      </c>
      <c r="AJ40" s="274"/>
      <c r="AK40" s="274"/>
      <c r="AL40" s="276">
        <v>73</v>
      </c>
      <c r="AM40" s="276">
        <v>17</v>
      </c>
      <c r="AN40" s="276">
        <v>118</v>
      </c>
      <c r="AO40" s="274"/>
      <c r="AP40" s="323">
        <f>PRODUCT(AL40/AL43)</f>
        <v>0.18295739348370926</v>
      </c>
      <c r="AQ40" s="279"/>
      <c r="AR40" s="25"/>
      <c r="AS40" s="25"/>
    </row>
    <row r="41" spans="1:52" ht="15" customHeight="1" x14ac:dyDescent="0.2">
      <c r="A41" s="2"/>
      <c r="B41" s="278">
        <v>1993</v>
      </c>
      <c r="C41" s="277" t="s">
        <v>67</v>
      </c>
      <c r="D41" s="274" t="s">
        <v>59</v>
      </c>
      <c r="E41" s="277"/>
      <c r="F41" s="277">
        <v>23</v>
      </c>
      <c r="G41" s="277">
        <v>28</v>
      </c>
      <c r="H41" s="291">
        <f t="shared" si="0"/>
        <v>0.42857142857142855</v>
      </c>
      <c r="I41" s="311">
        <f t="shared" si="1"/>
        <v>2.75</v>
      </c>
      <c r="J41" s="311">
        <f t="shared" si="2"/>
        <v>3.1785714285714284</v>
      </c>
      <c r="K41" s="312">
        <f t="shared" si="3"/>
        <v>9.1071428571428577</v>
      </c>
      <c r="L41" s="41"/>
      <c r="M41" s="285" t="s">
        <v>309</v>
      </c>
      <c r="N41" s="277"/>
      <c r="O41" s="277"/>
      <c r="P41" s="277" t="s">
        <v>386</v>
      </c>
      <c r="Q41" s="277" t="s">
        <v>397</v>
      </c>
      <c r="R41" s="277" t="s">
        <v>329</v>
      </c>
      <c r="S41" s="277" t="s">
        <v>417</v>
      </c>
      <c r="T41" s="293"/>
      <c r="U41" s="294" t="s">
        <v>424</v>
      </c>
      <c r="V41" s="41"/>
      <c r="W41" s="296" t="s">
        <v>302</v>
      </c>
      <c r="X41" s="275"/>
      <c r="Y41" s="275"/>
      <c r="Z41" s="274"/>
      <c r="AA41" s="274"/>
      <c r="AB41" s="274"/>
      <c r="AC41" s="275"/>
      <c r="AD41" s="274"/>
      <c r="AE41" s="274"/>
      <c r="AF41" s="274"/>
      <c r="AG41" s="275"/>
      <c r="AH41" s="294"/>
      <c r="AI41" s="272" t="s">
        <v>448</v>
      </c>
      <c r="AJ41" s="274"/>
      <c r="AK41" s="274"/>
      <c r="AL41" s="276"/>
      <c r="AM41" s="319">
        <f>PRODUCT(AM40/AL40)</f>
        <v>0.23287671232876711</v>
      </c>
      <c r="AN41" s="319">
        <f>PRODUCT(AN40/AL40)</f>
        <v>1.6164383561643836</v>
      </c>
      <c r="AO41" s="274"/>
      <c r="AP41" s="277"/>
      <c r="AQ41" s="279"/>
      <c r="AR41" s="25"/>
      <c r="AS41" s="25"/>
    </row>
    <row r="42" spans="1:52" ht="15" customHeight="1" x14ac:dyDescent="0.2">
      <c r="A42" s="2"/>
      <c r="B42" s="278">
        <v>1994</v>
      </c>
      <c r="C42" s="277" t="s">
        <v>66</v>
      </c>
      <c r="D42" s="274" t="s">
        <v>59</v>
      </c>
      <c r="E42" s="277"/>
      <c r="F42" s="277">
        <v>24</v>
      </c>
      <c r="G42" s="277">
        <v>34</v>
      </c>
      <c r="H42" s="291">
        <f t="shared" si="0"/>
        <v>0.29411764705882354</v>
      </c>
      <c r="I42" s="291">
        <f t="shared" si="1"/>
        <v>1.7352941176470589</v>
      </c>
      <c r="J42" s="291">
        <f t="shared" si="2"/>
        <v>2.0294117647058822</v>
      </c>
      <c r="K42" s="292">
        <f t="shared" si="3"/>
        <v>6.2941176470588234</v>
      </c>
      <c r="L42" s="41"/>
      <c r="M42" s="285" t="s">
        <v>311</v>
      </c>
      <c r="N42" s="277"/>
      <c r="O42" s="277"/>
      <c r="P42" s="277" t="s">
        <v>387</v>
      </c>
      <c r="Q42" s="277" t="s">
        <v>398</v>
      </c>
      <c r="R42" s="277" t="s">
        <v>412</v>
      </c>
      <c r="S42" s="277" t="s">
        <v>295</v>
      </c>
      <c r="T42" s="293"/>
      <c r="U42" s="294" t="s">
        <v>292</v>
      </c>
      <c r="V42" s="41"/>
      <c r="W42" s="296" t="s">
        <v>301</v>
      </c>
      <c r="X42" s="275"/>
      <c r="Y42" s="315" t="s">
        <v>434</v>
      </c>
      <c r="Z42" s="307"/>
      <c r="AA42" s="307"/>
      <c r="AB42" s="307"/>
      <c r="AC42" s="307"/>
      <c r="AD42" s="307"/>
      <c r="AE42" s="307"/>
      <c r="AF42" s="307"/>
      <c r="AG42" s="316" t="s">
        <v>433</v>
      </c>
      <c r="AH42" s="292">
        <v>1.9047619047619047</v>
      </c>
      <c r="AI42" s="272"/>
      <c r="AJ42" s="274"/>
      <c r="AK42" s="274"/>
      <c r="AL42" s="276"/>
      <c r="AM42" s="276"/>
      <c r="AN42" s="276"/>
      <c r="AO42" s="274"/>
      <c r="AP42" s="277"/>
      <c r="AQ42" s="279"/>
      <c r="AR42" s="25"/>
      <c r="AS42" s="25"/>
    </row>
    <row r="43" spans="1:52" ht="15" customHeight="1" x14ac:dyDescent="0.2">
      <c r="A43" s="2"/>
      <c r="B43" s="278">
        <v>1995</v>
      </c>
      <c r="C43" s="277" t="s">
        <v>67</v>
      </c>
      <c r="D43" s="274" t="s">
        <v>59</v>
      </c>
      <c r="E43" s="277"/>
      <c r="F43" s="277">
        <v>25</v>
      </c>
      <c r="G43" s="277">
        <v>29</v>
      </c>
      <c r="H43" s="291">
        <f t="shared" si="0"/>
        <v>0.27586206896551724</v>
      </c>
      <c r="I43" s="291">
        <f t="shared" si="1"/>
        <v>1.7586206896551724</v>
      </c>
      <c r="J43" s="291">
        <f t="shared" si="2"/>
        <v>2.0344827586206895</v>
      </c>
      <c r="K43" s="292">
        <f t="shared" si="3"/>
        <v>6.1724137931034484</v>
      </c>
      <c r="L43" s="41"/>
      <c r="M43" s="285" t="s">
        <v>312</v>
      </c>
      <c r="N43" s="277"/>
      <c r="O43" s="277"/>
      <c r="P43" s="277" t="s">
        <v>388</v>
      </c>
      <c r="Q43" s="277" t="s">
        <v>399</v>
      </c>
      <c r="R43" s="277" t="s">
        <v>181</v>
      </c>
      <c r="S43" s="277" t="s">
        <v>418</v>
      </c>
      <c r="T43" s="293"/>
      <c r="U43" s="294" t="s">
        <v>425</v>
      </c>
      <c r="V43" s="41"/>
      <c r="W43" s="296" t="s">
        <v>301</v>
      </c>
      <c r="X43" s="275"/>
      <c r="Y43" s="275" t="s">
        <v>435</v>
      </c>
      <c r="Z43" s="274"/>
      <c r="AA43" s="274"/>
      <c r="AB43" s="274"/>
      <c r="AC43" s="275"/>
      <c r="AD43" s="274"/>
      <c r="AE43" s="274"/>
      <c r="AF43" s="274"/>
      <c r="AG43" s="274" t="s">
        <v>367</v>
      </c>
      <c r="AH43" s="292">
        <v>2</v>
      </c>
      <c r="AI43" s="272" t="s">
        <v>7</v>
      </c>
      <c r="AJ43" s="274"/>
      <c r="AK43" s="274"/>
      <c r="AL43" s="276">
        <f>PRODUCT(AL37+AL40)</f>
        <v>399</v>
      </c>
      <c r="AM43" s="276">
        <f>PRODUCT(AM37+AM40)</f>
        <v>123</v>
      </c>
      <c r="AN43" s="276">
        <f>PRODUCT(AN37+AN40)</f>
        <v>647</v>
      </c>
      <c r="AO43" s="274"/>
      <c r="AP43" s="277"/>
      <c r="AQ43" s="279"/>
      <c r="AR43" s="25"/>
      <c r="AS43" s="25"/>
    </row>
    <row r="44" spans="1:52" ht="15" customHeight="1" x14ac:dyDescent="0.2">
      <c r="A44" s="2"/>
      <c r="B44" s="278">
        <v>1996</v>
      </c>
      <c r="C44" s="277" t="s">
        <v>67</v>
      </c>
      <c r="D44" s="274" t="s">
        <v>59</v>
      </c>
      <c r="E44" s="277"/>
      <c r="F44" s="277">
        <v>26</v>
      </c>
      <c r="G44" s="277">
        <v>28</v>
      </c>
      <c r="H44" s="291">
        <f t="shared" si="0"/>
        <v>0.5</v>
      </c>
      <c r="I44" s="291">
        <f t="shared" si="1"/>
        <v>1.6428571428571428</v>
      </c>
      <c r="J44" s="291">
        <f t="shared" si="2"/>
        <v>2.1428571428571428</v>
      </c>
      <c r="K44" s="292">
        <f t="shared" si="3"/>
        <v>6</v>
      </c>
      <c r="L44" s="41"/>
      <c r="M44" s="285" t="s">
        <v>314</v>
      </c>
      <c r="N44" s="277"/>
      <c r="O44" s="277"/>
      <c r="P44" s="277" t="s">
        <v>328</v>
      </c>
      <c r="Q44" s="277" t="s">
        <v>400</v>
      </c>
      <c r="R44" s="277" t="s">
        <v>151</v>
      </c>
      <c r="S44" s="277" t="s">
        <v>363</v>
      </c>
      <c r="T44" s="293"/>
      <c r="U44" s="294" t="s">
        <v>294</v>
      </c>
      <c r="V44" s="41"/>
      <c r="W44" s="296" t="s">
        <v>305</v>
      </c>
      <c r="X44" s="275"/>
      <c r="Y44" s="275" t="s">
        <v>436</v>
      </c>
      <c r="Z44" s="274"/>
      <c r="AA44" s="274"/>
      <c r="AB44" s="274"/>
      <c r="AC44" s="275"/>
      <c r="AD44" s="274"/>
      <c r="AE44" s="274"/>
      <c r="AF44" s="274"/>
      <c r="AG44" s="274" t="s">
        <v>368</v>
      </c>
      <c r="AH44" s="292">
        <f>PRODUCT(400/204)</f>
        <v>1.9607843137254901</v>
      </c>
      <c r="AI44" s="272" t="s">
        <v>448</v>
      </c>
      <c r="AJ44" s="274"/>
      <c r="AK44" s="274"/>
      <c r="AL44" s="276"/>
      <c r="AM44" s="319">
        <f>PRODUCT(AM43/AL43)</f>
        <v>0.30827067669172931</v>
      </c>
      <c r="AN44" s="319">
        <f>PRODUCT(AN43/AL43)</f>
        <v>1.6215538847117794</v>
      </c>
      <c r="AO44" s="274"/>
      <c r="AP44" s="277"/>
      <c r="AQ44" s="279"/>
      <c r="AR44" s="25"/>
      <c r="AS44" s="25"/>
    </row>
    <row r="45" spans="1:52" ht="15" customHeight="1" x14ac:dyDescent="0.2">
      <c r="A45" s="2"/>
      <c r="B45" s="278">
        <v>1997</v>
      </c>
      <c r="C45" s="277" t="s">
        <v>179</v>
      </c>
      <c r="D45" s="274" t="s">
        <v>96</v>
      </c>
      <c r="E45" s="277"/>
      <c r="F45" s="277">
        <v>27</v>
      </c>
      <c r="G45" s="277">
        <v>27</v>
      </c>
      <c r="H45" s="291">
        <f t="shared" si="0"/>
        <v>0.1111111111111111</v>
      </c>
      <c r="I45" s="291">
        <f t="shared" si="1"/>
        <v>1.3333333333333333</v>
      </c>
      <c r="J45" s="291">
        <f t="shared" si="2"/>
        <v>1.4444444444444444</v>
      </c>
      <c r="K45" s="292">
        <f t="shared" si="3"/>
        <v>4.7407407407407405</v>
      </c>
      <c r="L45" s="41"/>
      <c r="M45" s="285" t="s">
        <v>315</v>
      </c>
      <c r="N45" s="277"/>
      <c r="O45" s="277"/>
      <c r="P45" s="277" t="s">
        <v>389</v>
      </c>
      <c r="Q45" s="277" t="s">
        <v>401</v>
      </c>
      <c r="R45" s="277" t="s">
        <v>179</v>
      </c>
      <c r="S45" s="277" t="s">
        <v>419</v>
      </c>
      <c r="T45" s="293"/>
      <c r="U45" s="294" t="s">
        <v>270</v>
      </c>
      <c r="V45" s="41"/>
      <c r="W45" s="296" t="s">
        <v>310</v>
      </c>
      <c r="X45" s="275"/>
      <c r="Y45" s="275" t="s">
        <v>437</v>
      </c>
      <c r="Z45" s="274"/>
      <c r="AA45" s="274"/>
      <c r="AB45" s="274"/>
      <c r="AC45" s="275"/>
      <c r="AD45" s="274"/>
      <c r="AE45" s="274"/>
      <c r="AF45" s="274"/>
      <c r="AG45" s="274" t="s">
        <v>369</v>
      </c>
      <c r="AH45" s="292">
        <f>PRODUCT(500/267)</f>
        <v>1.8726591760299625</v>
      </c>
      <c r="AI45" s="272"/>
      <c r="AJ45" s="274"/>
      <c r="AK45" s="274"/>
      <c r="AL45" s="274"/>
      <c r="AM45" s="275"/>
      <c r="AN45" s="274"/>
      <c r="AO45" s="274"/>
      <c r="AP45" s="277"/>
      <c r="AQ45" s="279"/>
      <c r="AR45" s="25"/>
      <c r="AS45" s="25"/>
    </row>
    <row r="46" spans="1:52" ht="15" customHeight="1" x14ac:dyDescent="0.2">
      <c r="A46" s="2"/>
      <c r="B46" s="278">
        <v>1998</v>
      </c>
      <c r="C46" s="277" t="s">
        <v>67</v>
      </c>
      <c r="D46" s="274" t="s">
        <v>96</v>
      </c>
      <c r="E46" s="277"/>
      <c r="F46" s="277">
        <v>28</v>
      </c>
      <c r="G46" s="277">
        <v>28</v>
      </c>
      <c r="H46" s="291">
        <f t="shared" si="0"/>
        <v>0.39285714285714285</v>
      </c>
      <c r="I46" s="291">
        <f t="shared" si="1"/>
        <v>2.0714285714285716</v>
      </c>
      <c r="J46" s="291">
        <f t="shared" si="2"/>
        <v>2.4642857142857144</v>
      </c>
      <c r="K46" s="292">
        <f t="shared" si="3"/>
        <v>6.7142857142857144</v>
      </c>
      <c r="L46" s="41"/>
      <c r="M46" s="285" t="s">
        <v>316</v>
      </c>
      <c r="N46" s="277"/>
      <c r="O46" s="277"/>
      <c r="P46" s="277" t="s">
        <v>390</v>
      </c>
      <c r="Q46" s="277" t="s">
        <v>402</v>
      </c>
      <c r="R46" s="277" t="s">
        <v>66</v>
      </c>
      <c r="S46" s="277" t="s">
        <v>275</v>
      </c>
      <c r="T46" s="293"/>
      <c r="U46" s="294" t="s">
        <v>426</v>
      </c>
      <c r="V46" s="41"/>
      <c r="W46" s="296" t="s">
        <v>338</v>
      </c>
      <c r="X46" s="275"/>
      <c r="Y46" s="275" t="s">
        <v>438</v>
      </c>
      <c r="Z46" s="274"/>
      <c r="AA46" s="274"/>
      <c r="AB46" s="274"/>
      <c r="AC46" s="275"/>
      <c r="AD46" s="274"/>
      <c r="AE46" s="274"/>
      <c r="AF46" s="274"/>
      <c r="AG46" s="274" t="s">
        <v>370</v>
      </c>
      <c r="AH46" s="292">
        <f>PRODUCT(600/360)</f>
        <v>1.6666666666666667</v>
      </c>
      <c r="AI46" s="317" t="s">
        <v>450</v>
      </c>
      <c r="AJ46" s="70"/>
      <c r="AK46" s="70"/>
      <c r="AL46" s="318" t="s">
        <v>451</v>
      </c>
      <c r="AM46" s="318" t="s">
        <v>452</v>
      </c>
      <c r="AN46" s="318" t="s">
        <v>453</v>
      </c>
      <c r="AO46" s="318"/>
      <c r="AP46" s="68"/>
      <c r="AQ46" s="103"/>
      <c r="AR46" s="25"/>
      <c r="AS46" s="25"/>
    </row>
    <row r="47" spans="1:52" ht="15" customHeight="1" x14ac:dyDescent="0.2">
      <c r="A47" s="2"/>
      <c r="B47" s="278">
        <v>1999</v>
      </c>
      <c r="C47" s="277" t="s">
        <v>151</v>
      </c>
      <c r="D47" s="274" t="s">
        <v>96</v>
      </c>
      <c r="E47" s="277"/>
      <c r="F47" s="277">
        <v>29</v>
      </c>
      <c r="G47" s="277">
        <v>18</v>
      </c>
      <c r="H47" s="291">
        <f t="shared" si="0"/>
        <v>0.16666666666666666</v>
      </c>
      <c r="I47" s="291">
        <f t="shared" si="1"/>
        <v>1.3333333333333333</v>
      </c>
      <c r="J47" s="291">
        <f t="shared" si="2"/>
        <v>1.5</v>
      </c>
      <c r="K47" s="292">
        <f t="shared" si="3"/>
        <v>3.3333333333333335</v>
      </c>
      <c r="L47" s="41"/>
      <c r="M47" s="285" t="s">
        <v>317</v>
      </c>
      <c r="N47" s="277"/>
      <c r="O47" s="277"/>
      <c r="P47" s="277" t="s">
        <v>391</v>
      </c>
      <c r="Q47" s="277" t="s">
        <v>403</v>
      </c>
      <c r="R47" s="277" t="s">
        <v>66</v>
      </c>
      <c r="S47" s="277" t="s">
        <v>412</v>
      </c>
      <c r="T47" s="293"/>
      <c r="U47" s="294" t="s">
        <v>426</v>
      </c>
      <c r="V47" s="41"/>
      <c r="W47" s="285"/>
      <c r="X47" s="275"/>
      <c r="Y47" s="275"/>
      <c r="Z47" s="274"/>
      <c r="AA47" s="274"/>
      <c r="AB47" s="274"/>
      <c r="AC47" s="274"/>
      <c r="AD47" s="274"/>
      <c r="AE47" s="274"/>
      <c r="AF47" s="274"/>
      <c r="AG47" s="276"/>
      <c r="AH47" s="295"/>
      <c r="AI47" s="272" t="s">
        <v>449</v>
      </c>
      <c r="AJ47" s="274"/>
      <c r="AK47" s="274"/>
      <c r="AL47" s="319">
        <f>PRODUCT(AM38)</f>
        <v>0.32515337423312884</v>
      </c>
      <c r="AM47" s="319">
        <f>PRODUCT(AM84)</f>
        <v>0.39772727272727271</v>
      </c>
      <c r="AN47" s="319">
        <f>PRODUCT(AL47-AM47)</f>
        <v>-7.2573898494143863E-2</v>
      </c>
      <c r="AO47" s="276"/>
      <c r="AP47" s="277"/>
      <c r="AQ47" s="279"/>
      <c r="AR47" s="25"/>
      <c r="AS47" s="25"/>
    </row>
    <row r="48" spans="1:52" ht="15" customHeight="1" x14ac:dyDescent="0.2">
      <c r="A48" s="2"/>
      <c r="B48" s="278">
        <v>2000</v>
      </c>
      <c r="C48" s="277" t="s">
        <v>148</v>
      </c>
      <c r="D48" s="274" t="s">
        <v>59</v>
      </c>
      <c r="E48" s="277"/>
      <c r="F48" s="277">
        <v>30</v>
      </c>
      <c r="G48" s="277">
        <v>28</v>
      </c>
      <c r="H48" s="291">
        <f t="shared" si="0"/>
        <v>0.5</v>
      </c>
      <c r="I48" s="291">
        <f t="shared" si="1"/>
        <v>0.6785714285714286</v>
      </c>
      <c r="J48" s="291">
        <f t="shared" si="2"/>
        <v>1.1785714285714286</v>
      </c>
      <c r="K48" s="292">
        <f t="shared" si="3"/>
        <v>3.2857142857142856</v>
      </c>
      <c r="L48" s="41"/>
      <c r="M48" s="285" t="s">
        <v>318</v>
      </c>
      <c r="N48" s="277"/>
      <c r="O48" s="277"/>
      <c r="P48" s="277" t="s">
        <v>337</v>
      </c>
      <c r="Q48" s="277" t="s">
        <v>404</v>
      </c>
      <c r="R48" s="277" t="s">
        <v>66</v>
      </c>
      <c r="S48" s="277" t="s">
        <v>412</v>
      </c>
      <c r="T48" s="293"/>
      <c r="U48" s="294" t="s">
        <v>392</v>
      </c>
      <c r="V48" s="41"/>
      <c r="W48" s="296" t="s">
        <v>308</v>
      </c>
      <c r="X48" s="275"/>
      <c r="Y48" s="274"/>
      <c r="Z48" s="274"/>
      <c r="AA48" s="274"/>
      <c r="AB48" s="274"/>
      <c r="AC48" s="274"/>
      <c r="AD48" s="274"/>
      <c r="AE48" s="275"/>
      <c r="AF48" s="297"/>
      <c r="AG48" s="293"/>
      <c r="AH48" s="298"/>
      <c r="AI48" s="272" t="s">
        <v>455</v>
      </c>
      <c r="AJ48" s="274"/>
      <c r="AK48" s="274"/>
      <c r="AL48" s="319">
        <f>PRODUCT(AM41)</f>
        <v>0.23287671232876711</v>
      </c>
      <c r="AM48" s="319">
        <f>PRODUCT(AM87)</f>
        <v>5.5555555555555552E-2</v>
      </c>
      <c r="AN48" s="319">
        <f t="shared" ref="AN48:AN49" si="4">PRODUCT(AL48-AM48)</f>
        <v>0.17732115677321156</v>
      </c>
      <c r="AO48" s="276"/>
      <c r="AP48" s="277"/>
      <c r="AQ48" s="279"/>
      <c r="AR48" s="25"/>
      <c r="AS48" s="25"/>
    </row>
    <row r="49" spans="1:45" ht="15" customHeight="1" x14ac:dyDescent="0.2">
      <c r="A49" s="2"/>
      <c r="B49" s="278">
        <v>2001</v>
      </c>
      <c r="C49" s="277" t="s">
        <v>67</v>
      </c>
      <c r="D49" s="274" t="s">
        <v>59</v>
      </c>
      <c r="E49" s="277"/>
      <c r="F49" s="277">
        <v>31</v>
      </c>
      <c r="G49" s="277">
        <v>26</v>
      </c>
      <c r="H49" s="291">
        <f t="shared" si="0"/>
        <v>0.26923076923076922</v>
      </c>
      <c r="I49" s="291">
        <f t="shared" si="1"/>
        <v>1.2307692307692308</v>
      </c>
      <c r="J49" s="291">
        <f t="shared" si="2"/>
        <v>1.5</v>
      </c>
      <c r="K49" s="292">
        <f t="shared" si="3"/>
        <v>4.3076923076923075</v>
      </c>
      <c r="L49" s="41"/>
      <c r="M49" s="285" t="s">
        <v>319</v>
      </c>
      <c r="N49" s="277"/>
      <c r="O49" s="277"/>
      <c r="P49" s="277" t="s">
        <v>274</v>
      </c>
      <c r="Q49" s="277" t="s">
        <v>405</v>
      </c>
      <c r="R49" s="277" t="s">
        <v>66</v>
      </c>
      <c r="S49" s="277" t="s">
        <v>344</v>
      </c>
      <c r="T49" s="293"/>
      <c r="U49" s="294" t="s">
        <v>344</v>
      </c>
      <c r="V49" s="41"/>
      <c r="W49" s="296" t="s">
        <v>310</v>
      </c>
      <c r="X49" s="275"/>
      <c r="Y49" s="315" t="s">
        <v>441</v>
      </c>
      <c r="Z49" s="307"/>
      <c r="AA49" s="307"/>
      <c r="AB49" s="307"/>
      <c r="AC49" s="307"/>
      <c r="AD49" s="307"/>
      <c r="AE49" s="307"/>
      <c r="AF49" s="307"/>
      <c r="AG49" s="315" t="s">
        <v>439</v>
      </c>
      <c r="AH49" s="292">
        <v>2.1834061135371181</v>
      </c>
      <c r="AI49" s="272" t="s">
        <v>7</v>
      </c>
      <c r="AJ49" s="274"/>
      <c r="AK49" s="274"/>
      <c r="AL49" s="319">
        <f>PRODUCT(AM44)</f>
        <v>0.30827067669172931</v>
      </c>
      <c r="AM49" s="319">
        <f>PRODUCT(AM90)</f>
        <v>0.33962264150943394</v>
      </c>
      <c r="AN49" s="319">
        <f t="shared" si="4"/>
        <v>-3.1351964817704636E-2</v>
      </c>
      <c r="AO49" s="276"/>
      <c r="AP49" s="277"/>
      <c r="AQ49" s="279"/>
      <c r="AR49" s="25"/>
      <c r="AS49" s="25"/>
    </row>
    <row r="50" spans="1:45" ht="15" customHeight="1" x14ac:dyDescent="0.2">
      <c r="A50" s="2"/>
      <c r="B50" s="278">
        <v>2002</v>
      </c>
      <c r="C50" s="277" t="s">
        <v>67</v>
      </c>
      <c r="D50" s="274" t="s">
        <v>59</v>
      </c>
      <c r="E50" s="277"/>
      <c r="F50" s="277">
        <v>32</v>
      </c>
      <c r="G50" s="277">
        <v>29</v>
      </c>
      <c r="H50" s="291">
        <f t="shared" si="0"/>
        <v>0.31034482758620691</v>
      </c>
      <c r="I50" s="291">
        <f t="shared" si="1"/>
        <v>1.2068965517241379</v>
      </c>
      <c r="J50" s="291">
        <f t="shared" si="2"/>
        <v>1.5172413793103448</v>
      </c>
      <c r="K50" s="292">
        <f t="shared" si="3"/>
        <v>4.1034482758620694</v>
      </c>
      <c r="L50" s="41"/>
      <c r="M50" s="285" t="s">
        <v>320</v>
      </c>
      <c r="N50" s="277"/>
      <c r="O50" s="277"/>
      <c r="P50" s="277" t="s">
        <v>342</v>
      </c>
      <c r="Q50" s="277" t="s">
        <v>406</v>
      </c>
      <c r="R50" s="277" t="s">
        <v>148</v>
      </c>
      <c r="S50" s="313" t="s">
        <v>272</v>
      </c>
      <c r="T50" s="293"/>
      <c r="U50" s="294" t="s">
        <v>344</v>
      </c>
      <c r="V50" s="41"/>
      <c r="W50" s="296" t="s">
        <v>371</v>
      </c>
      <c r="X50" s="275"/>
      <c r="Y50" s="315" t="s">
        <v>442</v>
      </c>
      <c r="Z50" s="307"/>
      <c r="AA50" s="307"/>
      <c r="AB50" s="307"/>
      <c r="AC50" s="307"/>
      <c r="AD50" s="307"/>
      <c r="AE50" s="307"/>
      <c r="AF50" s="307"/>
      <c r="AG50" s="315" t="s">
        <v>440</v>
      </c>
      <c r="AH50" s="292">
        <v>2.0114942528735633</v>
      </c>
      <c r="AI50" s="320"/>
      <c r="AJ50" s="274"/>
      <c r="AK50" s="274"/>
      <c r="AL50" s="274"/>
      <c r="AM50" s="276"/>
      <c r="AN50" s="276"/>
      <c r="AO50" s="276"/>
      <c r="AP50" s="277"/>
      <c r="AQ50" s="279"/>
      <c r="AR50" s="25"/>
      <c r="AS50" s="25"/>
    </row>
    <row r="51" spans="1:45" ht="15" customHeight="1" x14ac:dyDescent="0.2">
      <c r="A51" s="2"/>
      <c r="B51" s="278">
        <v>2003</v>
      </c>
      <c r="C51" s="277" t="s">
        <v>67</v>
      </c>
      <c r="D51" s="274" t="s">
        <v>59</v>
      </c>
      <c r="E51" s="277"/>
      <c r="F51" s="277">
        <v>33</v>
      </c>
      <c r="G51" s="277">
        <v>24</v>
      </c>
      <c r="H51" s="291">
        <f t="shared" ref="H51" si="5">PRODUCT((F21+G21)/E21)</f>
        <v>0.25</v>
      </c>
      <c r="I51" s="291">
        <f t="shared" ref="I51" si="6">PRODUCT(H21/E21)</f>
        <v>0.95833333333333337</v>
      </c>
      <c r="J51" s="291">
        <f t="shared" ref="J51" si="7">PRODUCT(F21+G21+H21)/E21</f>
        <v>1.2083333333333333</v>
      </c>
      <c r="K51" s="292">
        <f t="shared" ref="K51" si="8">PRODUCT(I21/E21)</f>
        <v>3.75</v>
      </c>
      <c r="L51" s="41"/>
      <c r="M51" s="285" t="s">
        <v>321</v>
      </c>
      <c r="N51" s="277"/>
      <c r="O51" s="277"/>
      <c r="P51" s="313" t="s">
        <v>392</v>
      </c>
      <c r="Q51" s="313" t="s">
        <v>407</v>
      </c>
      <c r="R51" s="313" t="s">
        <v>67</v>
      </c>
      <c r="S51" s="277" t="s">
        <v>180</v>
      </c>
      <c r="T51" s="310"/>
      <c r="U51" s="314" t="s">
        <v>180</v>
      </c>
      <c r="V51" s="41"/>
      <c r="W51" s="278"/>
      <c r="X51" s="275"/>
      <c r="Y51" s="274"/>
      <c r="Z51" s="274"/>
      <c r="AA51" s="274"/>
      <c r="AB51" s="274"/>
      <c r="AC51" s="274"/>
      <c r="AD51" s="274"/>
      <c r="AE51" s="274"/>
      <c r="AF51" s="299"/>
      <c r="AG51" s="274"/>
      <c r="AH51" s="298"/>
      <c r="AI51" s="317" t="s">
        <v>454</v>
      </c>
      <c r="AJ51" s="70"/>
      <c r="AK51" s="70"/>
      <c r="AL51" s="318" t="s">
        <v>451</v>
      </c>
      <c r="AM51" s="318" t="s">
        <v>452</v>
      </c>
      <c r="AN51" s="318" t="s">
        <v>453</v>
      </c>
      <c r="AO51" s="318"/>
      <c r="AP51" s="68"/>
      <c r="AQ51" s="103"/>
      <c r="AR51" s="25"/>
      <c r="AS51" s="25"/>
    </row>
    <row r="52" spans="1:45" ht="15" customHeight="1" x14ac:dyDescent="0.2">
      <c r="A52" s="2"/>
      <c r="B52" s="278"/>
      <c r="C52" s="277"/>
      <c r="D52" s="274"/>
      <c r="E52" s="277"/>
      <c r="F52" s="277"/>
      <c r="G52" s="277"/>
      <c r="H52" s="291"/>
      <c r="I52" s="291"/>
      <c r="J52" s="291"/>
      <c r="K52" s="292"/>
      <c r="L52" s="41"/>
      <c r="M52" s="285"/>
      <c r="N52" s="277"/>
      <c r="O52" s="277"/>
      <c r="P52" s="277"/>
      <c r="Q52" s="277"/>
      <c r="R52" s="277"/>
      <c r="S52" s="277"/>
      <c r="T52" s="293"/>
      <c r="U52" s="294"/>
      <c r="V52" s="41"/>
      <c r="W52" s="285" t="s">
        <v>313</v>
      </c>
      <c r="X52" s="275"/>
      <c r="Y52" s="274"/>
      <c r="Z52" s="274"/>
      <c r="AA52" s="274"/>
      <c r="AB52" s="274"/>
      <c r="AC52" s="274"/>
      <c r="AD52" s="274"/>
      <c r="AE52" s="274"/>
      <c r="AF52" s="299"/>
      <c r="AG52" s="274"/>
      <c r="AH52" s="298"/>
      <c r="AI52" s="272" t="s">
        <v>449</v>
      </c>
      <c r="AJ52" s="274"/>
      <c r="AK52" s="274"/>
      <c r="AL52" s="319">
        <f>PRODUCT(AN38)</f>
        <v>1.6226993865030674</v>
      </c>
      <c r="AM52" s="319">
        <f>PRODUCT(AN84)</f>
        <v>1.6704545454545454</v>
      </c>
      <c r="AN52" s="319">
        <f>PRODUCT(AL52-AM52)</f>
        <v>-4.7755158951477972E-2</v>
      </c>
      <c r="AO52" s="276"/>
      <c r="AP52" s="277"/>
      <c r="AQ52" s="279"/>
      <c r="AR52" s="25"/>
      <c r="AS52" s="25"/>
    </row>
    <row r="53" spans="1:45" ht="15" customHeight="1" x14ac:dyDescent="0.2">
      <c r="A53" s="2"/>
      <c r="B53" s="278"/>
      <c r="C53" s="277"/>
      <c r="D53" s="274"/>
      <c r="E53" s="277"/>
      <c r="F53" s="277"/>
      <c r="G53" s="277"/>
      <c r="H53" s="291"/>
      <c r="I53" s="291"/>
      <c r="J53" s="291"/>
      <c r="K53" s="292"/>
      <c r="L53" s="41"/>
      <c r="M53" s="285"/>
      <c r="N53" s="277"/>
      <c r="O53" s="277"/>
      <c r="P53" s="277"/>
      <c r="Q53" s="277"/>
      <c r="R53" s="277"/>
      <c r="S53" s="277"/>
      <c r="T53" s="293"/>
      <c r="U53" s="294"/>
      <c r="V53" s="41"/>
      <c r="W53" s="285">
        <v>1000</v>
      </c>
      <c r="X53" s="275"/>
      <c r="Y53" s="307" t="s">
        <v>444</v>
      </c>
      <c r="Z53" s="307"/>
      <c r="AA53" s="307"/>
      <c r="AB53" s="307"/>
      <c r="AC53" s="307"/>
      <c r="AD53" s="307"/>
      <c r="AE53" s="307"/>
      <c r="AF53" s="307"/>
      <c r="AG53" s="307" t="s">
        <v>443</v>
      </c>
      <c r="AH53" s="292">
        <v>6.369426751592357</v>
      </c>
      <c r="AI53" s="272" t="s">
        <v>455</v>
      </c>
      <c r="AJ53" s="274"/>
      <c r="AK53" s="274"/>
      <c r="AL53" s="319">
        <f>PRODUCT(AN41)</f>
        <v>1.6164383561643836</v>
      </c>
      <c r="AM53" s="319">
        <f>PRODUCT(AN87)</f>
        <v>1.3888888888888888</v>
      </c>
      <c r="AN53" s="319">
        <f t="shared" ref="AN53:AN54" si="9">PRODUCT(AL53-AM53)</f>
        <v>0.22754946727549474</v>
      </c>
      <c r="AO53" s="276"/>
      <c r="AP53" s="277"/>
      <c r="AQ53" s="279"/>
      <c r="AR53" s="25"/>
      <c r="AS53" s="25"/>
    </row>
    <row r="54" spans="1:45" ht="15" customHeight="1" x14ac:dyDescent="0.2">
      <c r="A54" s="2"/>
      <c r="B54" s="288" t="s">
        <v>456</v>
      </c>
      <c r="C54" s="68"/>
      <c r="D54" s="69"/>
      <c r="E54" s="68"/>
      <c r="F54" s="68"/>
      <c r="G54" s="68"/>
      <c r="H54" s="321"/>
      <c r="I54" s="321"/>
      <c r="J54" s="321"/>
      <c r="K54" s="322"/>
      <c r="L54" s="41"/>
      <c r="M54" s="288" t="s">
        <v>464</v>
      </c>
      <c r="N54" s="68"/>
      <c r="O54" s="69"/>
      <c r="P54" s="68"/>
      <c r="Q54" s="68"/>
      <c r="R54" s="68"/>
      <c r="S54" s="321"/>
      <c r="T54" s="321"/>
      <c r="U54" s="322"/>
      <c r="V54" s="41"/>
      <c r="W54" s="285">
        <v>2000</v>
      </c>
      <c r="X54" s="275"/>
      <c r="Y54" s="307" t="s">
        <v>445</v>
      </c>
      <c r="Z54" s="307"/>
      <c r="AA54" s="307"/>
      <c r="AB54" s="307"/>
      <c r="AC54" s="307"/>
      <c r="AD54" s="307"/>
      <c r="AE54" s="307"/>
      <c r="AF54" s="307"/>
      <c r="AG54" s="307" t="s">
        <v>446</v>
      </c>
      <c r="AH54" s="292">
        <v>5.6</v>
      </c>
      <c r="AI54" s="272" t="s">
        <v>7</v>
      </c>
      <c r="AJ54" s="274"/>
      <c r="AK54" s="274"/>
      <c r="AL54" s="319">
        <f>PRODUCT(AN44)</f>
        <v>1.6215538847117794</v>
      </c>
      <c r="AM54" s="319">
        <f>PRODUCT(AN90)</f>
        <v>1.6226415094339623</v>
      </c>
      <c r="AN54" s="319">
        <f t="shared" si="9"/>
        <v>-1.0876247221829338E-3</v>
      </c>
      <c r="AO54" s="276"/>
      <c r="AP54" s="277"/>
      <c r="AQ54" s="279"/>
      <c r="AR54" s="25"/>
      <c r="AS54" s="25"/>
    </row>
    <row r="55" spans="1:45" ht="15" customHeight="1" x14ac:dyDescent="0.2">
      <c r="A55" s="2"/>
      <c r="B55" s="285">
        <v>6647</v>
      </c>
      <c r="C55" s="307" t="s">
        <v>484</v>
      </c>
      <c r="D55" s="274"/>
      <c r="E55" s="277"/>
      <c r="F55" s="277"/>
      <c r="G55" s="277"/>
      <c r="H55" s="291"/>
      <c r="I55" s="291"/>
      <c r="J55" s="291"/>
      <c r="K55" s="292"/>
      <c r="L55" s="41"/>
      <c r="M55" s="285">
        <v>7640</v>
      </c>
      <c r="N55" s="307" t="s">
        <v>485</v>
      </c>
      <c r="O55" s="277"/>
      <c r="P55" s="277"/>
      <c r="Q55" s="277"/>
      <c r="R55" s="277"/>
      <c r="S55" s="277"/>
      <c r="T55" s="291"/>
      <c r="U55" s="292"/>
      <c r="V55" s="41"/>
      <c r="W55" s="285"/>
      <c r="X55" s="275"/>
      <c r="Y55" s="307"/>
      <c r="Z55" s="307"/>
      <c r="AA55" s="307"/>
      <c r="AB55" s="307"/>
      <c r="AC55" s="307"/>
      <c r="AD55" s="307"/>
      <c r="AE55" s="307"/>
      <c r="AF55" s="307"/>
      <c r="AG55" s="307"/>
      <c r="AH55" s="292"/>
      <c r="AI55" s="274"/>
      <c r="AJ55" s="274"/>
      <c r="AK55" s="274"/>
      <c r="AL55" s="319"/>
      <c r="AM55" s="319"/>
      <c r="AN55" s="319"/>
      <c r="AO55" s="276"/>
      <c r="AP55" s="277"/>
      <c r="AQ55" s="279"/>
      <c r="AR55" s="25"/>
      <c r="AS55" s="25"/>
    </row>
    <row r="56" spans="1:45" ht="15" customHeight="1" x14ac:dyDescent="0.2">
      <c r="A56" s="2"/>
      <c r="B56" s="278"/>
      <c r="C56" s="277"/>
      <c r="D56" s="274"/>
      <c r="E56" s="277"/>
      <c r="F56" s="277"/>
      <c r="G56" s="277"/>
      <c r="H56" s="291"/>
      <c r="I56" s="291"/>
      <c r="J56" s="291"/>
      <c r="K56" s="292"/>
      <c r="L56" s="41"/>
      <c r="M56" s="285">
        <v>7280</v>
      </c>
      <c r="N56" s="275" t="s">
        <v>459</v>
      </c>
      <c r="O56" s="277"/>
      <c r="P56" s="277"/>
      <c r="Q56" s="277"/>
      <c r="R56" s="277"/>
      <c r="S56" s="277"/>
      <c r="T56" s="291"/>
      <c r="U56" s="292"/>
      <c r="V56" s="41"/>
      <c r="W56" s="285"/>
      <c r="X56" s="275"/>
      <c r="Y56" s="307"/>
      <c r="Z56" s="307"/>
      <c r="AA56" s="307"/>
      <c r="AB56" s="307"/>
      <c r="AC56" s="307"/>
      <c r="AD56" s="307"/>
      <c r="AE56" s="307"/>
      <c r="AF56" s="307"/>
      <c r="AG56" s="307"/>
      <c r="AH56" s="292"/>
      <c r="AI56" s="274"/>
      <c r="AJ56" s="274"/>
      <c r="AK56" s="274"/>
      <c r="AL56" s="319"/>
      <c r="AM56" s="319"/>
      <c r="AN56" s="319"/>
      <c r="AO56" s="276"/>
      <c r="AP56" s="277"/>
      <c r="AQ56" s="279"/>
      <c r="AR56" s="25"/>
      <c r="AS56" s="25"/>
    </row>
    <row r="57" spans="1:45" ht="15" customHeight="1" x14ac:dyDescent="0.2">
      <c r="A57" s="2"/>
      <c r="B57" s="288" t="s">
        <v>457</v>
      </c>
      <c r="C57" s="68"/>
      <c r="D57" s="69"/>
      <c r="E57" s="68"/>
      <c r="F57" s="68"/>
      <c r="G57" s="68"/>
      <c r="H57" s="321"/>
      <c r="I57" s="321"/>
      <c r="J57" s="321"/>
      <c r="K57" s="322"/>
      <c r="L57" s="41"/>
      <c r="M57" s="285">
        <v>6647</v>
      </c>
      <c r="N57" s="307" t="s">
        <v>484</v>
      </c>
      <c r="O57" s="277"/>
      <c r="P57" s="277"/>
      <c r="Q57" s="277"/>
      <c r="R57" s="277"/>
      <c r="S57" s="277"/>
      <c r="T57" s="291"/>
      <c r="U57" s="292"/>
      <c r="V57" s="41"/>
      <c r="W57" s="285"/>
      <c r="X57" s="275"/>
      <c r="Y57" s="307"/>
      <c r="Z57" s="307"/>
      <c r="AA57" s="307"/>
      <c r="AB57" s="307"/>
      <c r="AC57" s="307"/>
      <c r="AD57" s="307"/>
      <c r="AE57" s="307"/>
      <c r="AF57" s="307"/>
      <c r="AG57" s="307"/>
      <c r="AH57" s="292"/>
      <c r="AI57" s="274"/>
      <c r="AJ57" s="274"/>
      <c r="AK57" s="274"/>
      <c r="AL57" s="319"/>
      <c r="AM57" s="319"/>
      <c r="AN57" s="319"/>
      <c r="AO57" s="276"/>
      <c r="AP57" s="277"/>
      <c r="AQ57" s="279"/>
      <c r="AR57" s="25"/>
      <c r="AS57" s="25"/>
    </row>
    <row r="58" spans="1:45" ht="15" customHeight="1" x14ac:dyDescent="0.2">
      <c r="A58" s="2"/>
      <c r="B58" s="285">
        <v>7640</v>
      </c>
      <c r="C58" s="307" t="s">
        <v>485</v>
      </c>
      <c r="D58" s="274"/>
      <c r="E58" s="277"/>
      <c r="F58" s="277"/>
      <c r="G58" s="277"/>
      <c r="H58" s="291"/>
      <c r="I58" s="291"/>
      <c r="J58" s="291"/>
      <c r="K58" s="292"/>
      <c r="L58" s="41"/>
      <c r="M58" s="285">
        <v>6435</v>
      </c>
      <c r="N58" s="275" t="s">
        <v>460</v>
      </c>
      <c r="O58" s="277"/>
      <c r="P58" s="277"/>
      <c r="Q58" s="277"/>
      <c r="R58" s="277"/>
      <c r="S58" s="277"/>
      <c r="T58" s="291"/>
      <c r="U58" s="292"/>
      <c r="V58" s="41"/>
      <c r="W58" s="285"/>
      <c r="X58" s="275"/>
      <c r="Y58" s="307"/>
      <c r="Z58" s="307"/>
      <c r="AA58" s="307"/>
      <c r="AB58" s="307"/>
      <c r="AC58" s="307"/>
      <c r="AD58" s="307"/>
      <c r="AE58" s="307"/>
      <c r="AF58" s="307"/>
      <c r="AG58" s="307"/>
      <c r="AH58" s="292"/>
      <c r="AI58" s="274"/>
      <c r="AJ58" s="274"/>
      <c r="AK58" s="274"/>
      <c r="AL58" s="319"/>
      <c r="AM58" s="319"/>
      <c r="AN58" s="319"/>
      <c r="AO58" s="276"/>
      <c r="AP58" s="277"/>
      <c r="AQ58" s="279"/>
      <c r="AR58" s="25"/>
      <c r="AS58" s="25"/>
    </row>
    <row r="59" spans="1:45" ht="15" customHeight="1" x14ac:dyDescent="0.2">
      <c r="A59" s="2"/>
      <c r="B59" s="278"/>
      <c r="C59" s="277"/>
      <c r="D59" s="274"/>
      <c r="E59" s="277"/>
      <c r="F59" s="277"/>
      <c r="G59" s="277"/>
      <c r="H59" s="291"/>
      <c r="I59" s="291"/>
      <c r="J59" s="291"/>
      <c r="K59" s="292"/>
      <c r="L59" s="41"/>
      <c r="M59" s="285">
        <v>6374</v>
      </c>
      <c r="N59" s="307" t="s">
        <v>483</v>
      </c>
      <c r="O59" s="277"/>
      <c r="P59" s="277"/>
      <c r="Q59" s="277"/>
      <c r="R59" s="277"/>
      <c r="S59" s="277"/>
      <c r="T59" s="293"/>
      <c r="U59" s="294"/>
      <c r="V59" s="41"/>
      <c r="W59" s="285"/>
      <c r="X59" s="275"/>
      <c r="Y59" s="307"/>
      <c r="Z59" s="307"/>
      <c r="AA59" s="307"/>
      <c r="AB59" s="307"/>
      <c r="AC59" s="307"/>
      <c r="AD59" s="307"/>
      <c r="AE59" s="307"/>
      <c r="AF59" s="307"/>
      <c r="AG59" s="307"/>
      <c r="AH59" s="292"/>
      <c r="AI59" s="274"/>
      <c r="AJ59" s="274"/>
      <c r="AK59" s="274"/>
      <c r="AL59" s="319"/>
      <c r="AM59" s="319"/>
      <c r="AN59" s="319"/>
      <c r="AO59" s="276"/>
      <c r="AP59" s="277"/>
      <c r="AQ59" s="279"/>
      <c r="AR59" s="25"/>
      <c r="AS59" s="25"/>
    </row>
    <row r="60" spans="1:45" ht="15" customHeight="1" x14ac:dyDescent="0.2">
      <c r="A60" s="2"/>
      <c r="B60" s="224" t="s">
        <v>468</v>
      </c>
      <c r="C60" s="70" t="s">
        <v>469</v>
      </c>
      <c r="D60" s="70"/>
      <c r="E60" s="68" t="s">
        <v>3</v>
      </c>
      <c r="F60" s="68"/>
      <c r="G60" s="68" t="s">
        <v>470</v>
      </c>
      <c r="H60" s="321"/>
      <c r="I60" s="326" t="s">
        <v>489</v>
      </c>
      <c r="J60" s="321"/>
      <c r="K60" s="322"/>
      <c r="L60" s="41"/>
      <c r="M60" s="285">
        <v>6237</v>
      </c>
      <c r="N60" s="307" t="s">
        <v>482</v>
      </c>
      <c r="O60" s="277"/>
      <c r="P60" s="277"/>
      <c r="Q60" s="277"/>
      <c r="R60" s="277"/>
      <c r="S60" s="277"/>
      <c r="T60" s="293"/>
      <c r="U60" s="294"/>
      <c r="V60" s="41"/>
      <c r="W60" s="285"/>
      <c r="X60" s="275"/>
      <c r="Y60" s="307"/>
      <c r="Z60" s="307"/>
      <c r="AA60" s="307"/>
      <c r="AB60" s="307"/>
      <c r="AC60" s="307"/>
      <c r="AD60" s="307"/>
      <c r="AE60" s="307"/>
      <c r="AF60" s="307"/>
      <c r="AG60" s="307"/>
      <c r="AH60" s="292"/>
      <c r="AI60" s="274"/>
      <c r="AJ60" s="274"/>
      <c r="AK60" s="274"/>
      <c r="AL60" s="319"/>
      <c r="AM60" s="319"/>
      <c r="AN60" s="319"/>
      <c r="AO60" s="276"/>
      <c r="AP60" s="277"/>
      <c r="AQ60" s="279"/>
      <c r="AR60" s="25"/>
      <c r="AS60" s="25"/>
    </row>
    <row r="61" spans="1:45" ht="15" customHeight="1" x14ac:dyDescent="0.2">
      <c r="A61" s="2"/>
      <c r="B61" s="278"/>
      <c r="C61" s="325" t="s">
        <v>488</v>
      </c>
      <c r="D61" s="274"/>
      <c r="E61" s="277">
        <v>505</v>
      </c>
      <c r="F61" s="277"/>
      <c r="G61" s="277">
        <v>2403.6376237623763</v>
      </c>
      <c r="H61" s="291"/>
      <c r="I61" s="291"/>
      <c r="J61" s="291"/>
      <c r="K61" s="292"/>
      <c r="L61" s="41"/>
      <c r="M61" s="285">
        <v>6048</v>
      </c>
      <c r="N61" s="275" t="s">
        <v>461</v>
      </c>
      <c r="O61" s="277"/>
      <c r="P61" s="277"/>
      <c r="Q61" s="277"/>
      <c r="R61" s="277"/>
      <c r="S61" s="277"/>
      <c r="T61" s="293"/>
      <c r="U61" s="294"/>
      <c r="V61" s="41"/>
      <c r="W61" s="285"/>
      <c r="X61" s="275"/>
      <c r="Y61" s="307"/>
      <c r="Z61" s="307"/>
      <c r="AA61" s="307"/>
      <c r="AB61" s="307"/>
      <c r="AC61" s="307"/>
      <c r="AD61" s="307"/>
      <c r="AE61" s="307"/>
      <c r="AF61" s="307"/>
      <c r="AG61" s="307"/>
      <c r="AH61" s="292"/>
      <c r="AI61" s="274"/>
      <c r="AJ61" s="274"/>
      <c r="AK61" s="274"/>
      <c r="AL61" s="319"/>
      <c r="AM61" s="319"/>
      <c r="AN61" s="319"/>
      <c r="AO61" s="276"/>
      <c r="AP61" s="277"/>
      <c r="AQ61" s="279"/>
      <c r="AR61" s="25"/>
      <c r="AS61" s="25"/>
    </row>
    <row r="62" spans="1:45" ht="15" customHeight="1" x14ac:dyDescent="0.2">
      <c r="A62" s="2"/>
      <c r="B62" s="278"/>
      <c r="C62" s="277"/>
      <c r="D62" s="274"/>
      <c r="E62" s="277"/>
      <c r="F62" s="277"/>
      <c r="G62" s="277"/>
      <c r="H62" s="291"/>
      <c r="I62" s="291"/>
      <c r="J62" s="291"/>
      <c r="K62" s="292"/>
      <c r="L62" s="41"/>
      <c r="M62" s="285">
        <v>5831</v>
      </c>
      <c r="N62" s="307" t="s">
        <v>481</v>
      </c>
      <c r="O62" s="277"/>
      <c r="P62" s="277"/>
      <c r="Q62" s="277"/>
      <c r="R62" s="277"/>
      <c r="S62" s="277"/>
      <c r="T62" s="293"/>
      <c r="U62" s="294"/>
      <c r="V62" s="41"/>
      <c r="W62" s="285"/>
      <c r="X62" s="275"/>
      <c r="Y62" s="307"/>
      <c r="Z62" s="307"/>
      <c r="AA62" s="307"/>
      <c r="AB62" s="307"/>
      <c r="AC62" s="307"/>
      <c r="AD62" s="307"/>
      <c r="AE62" s="307"/>
      <c r="AF62" s="307"/>
      <c r="AG62" s="307"/>
      <c r="AH62" s="292"/>
      <c r="AI62" s="274"/>
      <c r="AJ62" s="274"/>
      <c r="AK62" s="274"/>
      <c r="AL62" s="319"/>
      <c r="AM62" s="319"/>
      <c r="AN62" s="319"/>
      <c r="AO62" s="276"/>
      <c r="AP62" s="277"/>
      <c r="AQ62" s="279"/>
      <c r="AR62" s="25"/>
      <c r="AS62" s="25"/>
    </row>
    <row r="63" spans="1:45" ht="15" customHeight="1" x14ac:dyDescent="0.2">
      <c r="A63" s="2"/>
      <c r="B63" s="278"/>
      <c r="C63" s="277"/>
      <c r="D63" s="274"/>
      <c r="E63" s="277"/>
      <c r="F63" s="277"/>
      <c r="G63" s="277"/>
      <c r="H63" s="291"/>
      <c r="I63" s="291"/>
      <c r="J63" s="291"/>
      <c r="K63" s="292"/>
      <c r="L63" s="41"/>
      <c r="M63" s="285">
        <v>5753</v>
      </c>
      <c r="N63" s="275" t="s">
        <v>463</v>
      </c>
      <c r="O63" s="277"/>
      <c r="P63" s="277"/>
      <c r="Q63" s="277"/>
      <c r="R63" s="277"/>
      <c r="S63" s="277"/>
      <c r="T63" s="293"/>
      <c r="U63" s="294"/>
      <c r="V63" s="41"/>
      <c r="W63" s="285"/>
      <c r="X63" s="275"/>
      <c r="Y63" s="307"/>
      <c r="Z63" s="307"/>
      <c r="AA63" s="307"/>
      <c r="AB63" s="307"/>
      <c r="AC63" s="307"/>
      <c r="AD63" s="307"/>
      <c r="AE63" s="307"/>
      <c r="AF63" s="307"/>
      <c r="AG63" s="307"/>
      <c r="AH63" s="292"/>
      <c r="AI63" s="274"/>
      <c r="AJ63" s="274"/>
      <c r="AK63" s="274"/>
      <c r="AL63" s="319"/>
      <c r="AM63" s="319"/>
      <c r="AN63" s="319"/>
      <c r="AO63" s="276"/>
      <c r="AP63" s="277"/>
      <c r="AQ63" s="279"/>
      <c r="AR63" s="25"/>
      <c r="AS63" s="25"/>
    </row>
    <row r="64" spans="1:45" ht="15" customHeight="1" x14ac:dyDescent="0.2">
      <c r="A64" s="2"/>
      <c r="B64" s="278"/>
      <c r="C64" s="277"/>
      <c r="D64" s="274"/>
      <c r="E64" s="277"/>
      <c r="F64" s="277"/>
      <c r="G64" s="277"/>
      <c r="H64" s="291"/>
      <c r="I64" s="291"/>
      <c r="J64" s="291"/>
      <c r="K64" s="292"/>
      <c r="L64" s="41"/>
      <c r="M64" s="285">
        <v>5673</v>
      </c>
      <c r="N64" s="307" t="s">
        <v>480</v>
      </c>
      <c r="O64" s="277"/>
      <c r="P64" s="277"/>
      <c r="Q64" s="277"/>
      <c r="R64" s="277"/>
      <c r="S64" s="277"/>
      <c r="T64" s="293"/>
      <c r="U64" s="294"/>
      <c r="V64" s="41"/>
      <c r="W64" s="285"/>
      <c r="X64" s="275"/>
      <c r="Y64" s="307"/>
      <c r="Z64" s="307"/>
      <c r="AA64" s="307"/>
      <c r="AB64" s="307"/>
      <c r="AC64" s="307"/>
      <c r="AD64" s="307"/>
      <c r="AE64" s="307"/>
      <c r="AF64" s="307"/>
      <c r="AG64" s="307"/>
      <c r="AH64" s="292"/>
      <c r="AI64" s="274"/>
      <c r="AJ64" s="274"/>
      <c r="AK64" s="274"/>
      <c r="AL64" s="319"/>
      <c r="AM64" s="319"/>
      <c r="AN64" s="319"/>
      <c r="AO64" s="276"/>
      <c r="AP64" s="277"/>
      <c r="AQ64" s="279"/>
      <c r="AR64" s="25"/>
      <c r="AS64" s="25"/>
    </row>
    <row r="65" spans="1:45" ht="15" customHeight="1" x14ac:dyDescent="0.2">
      <c r="A65" s="2"/>
      <c r="B65" s="278"/>
      <c r="C65" s="277"/>
      <c r="D65" s="274"/>
      <c r="E65" s="277"/>
      <c r="F65" s="277"/>
      <c r="G65" s="277"/>
      <c r="H65" s="291"/>
      <c r="I65" s="291"/>
      <c r="J65" s="291"/>
      <c r="K65" s="292"/>
      <c r="L65" s="41"/>
      <c r="M65" s="285">
        <v>5540</v>
      </c>
      <c r="N65" s="275" t="s">
        <v>462</v>
      </c>
      <c r="O65" s="277"/>
      <c r="P65" s="277"/>
      <c r="Q65" s="277"/>
      <c r="R65" s="277"/>
      <c r="S65" s="277"/>
      <c r="T65" s="293"/>
      <c r="U65" s="294"/>
      <c r="V65" s="41"/>
      <c r="W65" s="285"/>
      <c r="X65" s="275"/>
      <c r="Y65" s="307"/>
      <c r="Z65" s="307"/>
      <c r="AA65" s="307"/>
      <c r="AB65" s="307"/>
      <c r="AC65" s="307"/>
      <c r="AD65" s="307"/>
      <c r="AE65" s="307"/>
      <c r="AF65" s="307"/>
      <c r="AG65" s="307"/>
      <c r="AH65" s="292"/>
      <c r="AI65" s="274"/>
      <c r="AJ65" s="274"/>
      <c r="AK65" s="274"/>
      <c r="AL65" s="319"/>
      <c r="AM65" s="319"/>
      <c r="AN65" s="319"/>
      <c r="AO65" s="276"/>
      <c r="AP65" s="277"/>
      <c r="AQ65" s="279"/>
      <c r="AR65" s="25"/>
      <c r="AS65" s="25"/>
    </row>
    <row r="66" spans="1:45" ht="15" customHeight="1" x14ac:dyDescent="0.2">
      <c r="A66" s="2"/>
      <c r="B66" s="278"/>
      <c r="C66" s="277"/>
      <c r="D66" s="274"/>
      <c r="E66" s="277"/>
      <c r="F66" s="277"/>
      <c r="G66" s="277"/>
      <c r="H66" s="291"/>
      <c r="I66" s="291"/>
      <c r="J66" s="291"/>
      <c r="K66" s="292"/>
      <c r="L66" s="41"/>
      <c r="M66" s="324">
        <v>5485</v>
      </c>
      <c r="N66" s="274" t="s">
        <v>465</v>
      </c>
      <c r="O66" s="277"/>
      <c r="P66" s="277"/>
      <c r="Q66" s="277"/>
      <c r="R66" s="277"/>
      <c r="S66" s="277"/>
      <c r="T66" s="293"/>
      <c r="U66" s="294"/>
      <c r="V66" s="41"/>
      <c r="W66" s="285"/>
      <c r="X66" s="275"/>
      <c r="Y66" s="307"/>
      <c r="Z66" s="307"/>
      <c r="AA66" s="307"/>
      <c r="AB66" s="307"/>
      <c r="AC66" s="307"/>
      <c r="AD66" s="307"/>
      <c r="AE66" s="307"/>
      <c r="AF66" s="307"/>
      <c r="AG66" s="307"/>
      <c r="AH66" s="292"/>
      <c r="AI66" s="274"/>
      <c r="AJ66" s="274"/>
      <c r="AK66" s="274"/>
      <c r="AL66" s="319"/>
      <c r="AM66" s="319"/>
      <c r="AN66" s="319"/>
      <c r="AO66" s="276"/>
      <c r="AP66" s="277"/>
      <c r="AQ66" s="279"/>
      <c r="AR66" s="25"/>
      <c r="AS66" s="25"/>
    </row>
    <row r="67" spans="1:45" ht="15" customHeight="1" x14ac:dyDescent="0.2">
      <c r="A67" s="2"/>
      <c r="B67" s="278"/>
      <c r="C67" s="277"/>
      <c r="D67" s="274"/>
      <c r="E67" s="277"/>
      <c r="F67" s="277"/>
      <c r="G67" s="277"/>
      <c r="H67" s="291"/>
      <c r="I67" s="291"/>
      <c r="J67" s="291"/>
      <c r="K67" s="292"/>
      <c r="L67" s="41"/>
      <c r="M67" s="285">
        <v>5474</v>
      </c>
      <c r="N67" s="307" t="s">
        <v>478</v>
      </c>
      <c r="O67" s="277"/>
      <c r="P67" s="277"/>
      <c r="Q67" s="277"/>
      <c r="R67" s="277"/>
      <c r="S67" s="277"/>
      <c r="T67" s="293"/>
      <c r="U67" s="294"/>
      <c r="V67" s="41"/>
      <c r="W67" s="285"/>
      <c r="X67" s="275"/>
      <c r="Y67" s="307"/>
      <c r="Z67" s="307"/>
      <c r="AA67" s="307"/>
      <c r="AB67" s="307"/>
      <c r="AC67" s="307"/>
      <c r="AD67" s="307"/>
      <c r="AE67" s="307"/>
      <c r="AF67" s="307"/>
      <c r="AG67" s="307"/>
      <c r="AH67" s="292"/>
      <c r="AI67" s="274"/>
      <c r="AJ67" s="274"/>
      <c r="AK67" s="274"/>
      <c r="AL67" s="319"/>
      <c r="AM67" s="319"/>
      <c r="AN67" s="319"/>
      <c r="AO67" s="276"/>
      <c r="AP67" s="277"/>
      <c r="AQ67" s="279"/>
      <c r="AR67" s="25"/>
      <c r="AS67" s="25"/>
    </row>
    <row r="68" spans="1:45" ht="15" customHeight="1" x14ac:dyDescent="0.2">
      <c r="A68" s="2"/>
      <c r="B68" s="278"/>
      <c r="C68" s="277"/>
      <c r="D68" s="274"/>
      <c r="E68" s="277"/>
      <c r="F68" s="277"/>
      <c r="G68" s="277"/>
      <c r="H68" s="291"/>
      <c r="I68" s="291"/>
      <c r="J68" s="291"/>
      <c r="K68" s="292"/>
      <c r="L68" s="41"/>
      <c r="M68" s="285">
        <v>5461</v>
      </c>
      <c r="N68" s="307" t="s">
        <v>479</v>
      </c>
      <c r="O68" s="277"/>
      <c r="P68" s="277"/>
      <c r="Q68" s="277"/>
      <c r="R68" s="277"/>
      <c r="S68" s="277"/>
      <c r="T68" s="293"/>
      <c r="U68" s="294"/>
      <c r="V68" s="41"/>
      <c r="W68" s="285"/>
      <c r="X68" s="275"/>
      <c r="Y68" s="307"/>
      <c r="Z68" s="307"/>
      <c r="AA68" s="307"/>
      <c r="AB68" s="307"/>
      <c r="AC68" s="307"/>
      <c r="AD68" s="307"/>
      <c r="AE68" s="307"/>
      <c r="AF68" s="307"/>
      <c r="AG68" s="307"/>
      <c r="AH68" s="292"/>
      <c r="AI68" s="274"/>
      <c r="AJ68" s="274"/>
      <c r="AK68" s="274"/>
      <c r="AL68" s="319"/>
      <c r="AM68" s="319"/>
      <c r="AN68" s="319"/>
      <c r="AO68" s="276"/>
      <c r="AP68" s="277"/>
      <c r="AQ68" s="279"/>
      <c r="AR68" s="25"/>
      <c r="AS68" s="25"/>
    </row>
    <row r="69" spans="1:45" ht="15" customHeight="1" x14ac:dyDescent="0.2">
      <c r="A69" s="2"/>
      <c r="B69" s="278"/>
      <c r="C69" s="277"/>
      <c r="D69" s="274"/>
      <c r="E69" s="277"/>
      <c r="F69" s="277"/>
      <c r="G69" s="277"/>
      <c r="H69" s="291"/>
      <c r="I69" s="291"/>
      <c r="J69" s="291"/>
      <c r="K69" s="292"/>
      <c r="L69" s="41"/>
      <c r="M69" s="324">
        <v>5320</v>
      </c>
      <c r="N69" s="307" t="s">
        <v>477</v>
      </c>
      <c r="O69" s="277"/>
      <c r="P69" s="277"/>
      <c r="Q69" s="277"/>
      <c r="R69" s="277"/>
      <c r="S69" s="277"/>
      <c r="T69" s="293"/>
      <c r="U69" s="294"/>
      <c r="V69" s="41"/>
      <c r="W69" s="285"/>
      <c r="X69" s="275"/>
      <c r="Y69" s="307"/>
      <c r="Z69" s="307"/>
      <c r="AA69" s="307"/>
      <c r="AB69" s="307"/>
      <c r="AC69" s="307"/>
      <c r="AD69" s="307"/>
      <c r="AE69" s="307"/>
      <c r="AF69" s="307"/>
      <c r="AG69" s="307"/>
      <c r="AH69" s="292"/>
      <c r="AI69" s="274"/>
      <c r="AJ69" s="274"/>
      <c r="AK69" s="274"/>
      <c r="AL69" s="319"/>
      <c r="AM69" s="319"/>
      <c r="AN69" s="319"/>
      <c r="AO69" s="276"/>
      <c r="AP69" s="277"/>
      <c r="AQ69" s="279"/>
      <c r="AR69" s="25"/>
      <c r="AS69" s="25"/>
    </row>
    <row r="70" spans="1:45" ht="15" customHeight="1" x14ac:dyDescent="0.2">
      <c r="A70" s="2"/>
      <c r="B70" s="278"/>
      <c r="C70" s="277"/>
      <c r="D70" s="274"/>
      <c r="E70" s="277"/>
      <c r="F70" s="277"/>
      <c r="G70" s="277"/>
      <c r="H70" s="291"/>
      <c r="I70" s="291"/>
      <c r="J70" s="291"/>
      <c r="K70" s="292"/>
      <c r="L70" s="41"/>
      <c r="M70" s="285">
        <v>5308</v>
      </c>
      <c r="N70" s="307" t="s">
        <v>476</v>
      </c>
      <c r="O70" s="277"/>
      <c r="P70" s="277"/>
      <c r="Q70" s="277"/>
      <c r="R70" s="277"/>
      <c r="S70" s="277"/>
      <c r="T70" s="293"/>
      <c r="U70" s="294"/>
      <c r="V70" s="41"/>
      <c r="W70" s="285"/>
      <c r="X70" s="275"/>
      <c r="Y70" s="307"/>
      <c r="Z70" s="307"/>
      <c r="AA70" s="307"/>
      <c r="AB70" s="307"/>
      <c r="AC70" s="307"/>
      <c r="AD70" s="307"/>
      <c r="AE70" s="307"/>
      <c r="AF70" s="307"/>
      <c r="AG70" s="307"/>
      <c r="AH70" s="292"/>
      <c r="AI70" s="274"/>
      <c r="AJ70" s="274"/>
      <c r="AK70" s="274"/>
      <c r="AL70" s="319"/>
      <c r="AM70" s="319"/>
      <c r="AN70" s="319"/>
      <c r="AO70" s="276"/>
      <c r="AP70" s="277"/>
      <c r="AQ70" s="279"/>
      <c r="AR70" s="25"/>
      <c r="AS70" s="25"/>
    </row>
    <row r="71" spans="1:45" ht="15" customHeight="1" x14ac:dyDescent="0.2">
      <c r="A71" s="2"/>
      <c r="B71" s="278"/>
      <c r="C71" s="277"/>
      <c r="D71" s="274"/>
      <c r="E71" s="277"/>
      <c r="F71" s="277"/>
      <c r="G71" s="277"/>
      <c r="H71" s="291"/>
      <c r="I71" s="291"/>
      <c r="J71" s="291"/>
      <c r="K71" s="292"/>
      <c r="L71" s="41"/>
      <c r="M71" s="324">
        <v>5273</v>
      </c>
      <c r="N71" s="307" t="s">
        <v>475</v>
      </c>
      <c r="O71" s="277"/>
      <c r="P71" s="277"/>
      <c r="Q71" s="277"/>
      <c r="R71" s="277"/>
      <c r="S71" s="277"/>
      <c r="T71" s="293"/>
      <c r="U71" s="294"/>
      <c r="V71" s="41"/>
      <c r="W71" s="285"/>
      <c r="X71" s="275"/>
      <c r="Y71" s="307"/>
      <c r="Z71" s="307"/>
      <c r="AA71" s="307"/>
      <c r="AB71" s="307"/>
      <c r="AC71" s="307"/>
      <c r="AD71" s="307"/>
      <c r="AE71" s="307"/>
      <c r="AF71" s="307"/>
      <c r="AG71" s="307"/>
      <c r="AH71" s="292"/>
      <c r="AI71" s="274"/>
      <c r="AJ71" s="274"/>
      <c r="AK71" s="274"/>
      <c r="AL71" s="319"/>
      <c r="AM71" s="319"/>
      <c r="AN71" s="319"/>
      <c r="AO71" s="276"/>
      <c r="AP71" s="277"/>
      <c r="AQ71" s="279"/>
      <c r="AR71" s="25"/>
      <c r="AS71" s="25"/>
    </row>
    <row r="72" spans="1:45" ht="15" customHeight="1" x14ac:dyDescent="0.2">
      <c r="A72" s="2"/>
      <c r="B72" s="278"/>
      <c r="C72" s="277"/>
      <c r="D72" s="274"/>
      <c r="E72" s="277"/>
      <c r="F72" s="277"/>
      <c r="G72" s="277"/>
      <c r="H72" s="291"/>
      <c r="I72" s="291"/>
      <c r="J72" s="291"/>
      <c r="K72" s="292"/>
      <c r="L72" s="41"/>
      <c r="M72" s="324">
        <v>5238</v>
      </c>
      <c r="N72" s="274" t="s">
        <v>467</v>
      </c>
      <c r="O72" s="277"/>
      <c r="P72" s="277"/>
      <c r="Q72" s="277"/>
      <c r="R72" s="277"/>
      <c r="S72" s="277"/>
      <c r="T72" s="293"/>
      <c r="U72" s="294"/>
      <c r="V72" s="41"/>
      <c r="W72" s="285"/>
      <c r="X72" s="275"/>
      <c r="Y72" s="307"/>
      <c r="Z72" s="307"/>
      <c r="AA72" s="307"/>
      <c r="AB72" s="307"/>
      <c r="AC72" s="307"/>
      <c r="AD72" s="307"/>
      <c r="AE72" s="307"/>
      <c r="AF72" s="307"/>
      <c r="AG72" s="307"/>
      <c r="AH72" s="292"/>
      <c r="AI72" s="274"/>
      <c r="AJ72" s="274"/>
      <c r="AK72" s="274"/>
      <c r="AL72" s="319"/>
      <c r="AM72" s="319"/>
      <c r="AN72" s="319"/>
      <c r="AO72" s="276"/>
      <c r="AP72" s="277"/>
      <c r="AQ72" s="279"/>
      <c r="AR72" s="25"/>
      <c r="AS72" s="25"/>
    </row>
    <row r="73" spans="1:45" ht="15" customHeight="1" x14ac:dyDescent="0.2">
      <c r="A73" s="2"/>
      <c r="B73" s="278"/>
      <c r="C73" s="277"/>
      <c r="D73" s="274"/>
      <c r="E73" s="277"/>
      <c r="F73" s="277"/>
      <c r="G73" s="277"/>
      <c r="H73" s="291"/>
      <c r="I73" s="291"/>
      <c r="J73" s="291"/>
      <c r="K73" s="292"/>
      <c r="L73" s="41"/>
      <c r="M73" s="324">
        <v>5234</v>
      </c>
      <c r="N73" s="274" t="s">
        <v>466</v>
      </c>
      <c r="O73" s="277"/>
      <c r="P73" s="277"/>
      <c r="Q73" s="277"/>
      <c r="R73" s="277"/>
      <c r="S73" s="277"/>
      <c r="T73" s="293"/>
      <c r="U73" s="294"/>
      <c r="V73" s="41"/>
      <c r="W73" s="285"/>
      <c r="X73" s="275"/>
      <c r="Y73" s="307"/>
      <c r="Z73" s="307"/>
      <c r="AA73" s="307"/>
      <c r="AB73" s="307"/>
      <c r="AC73" s="307"/>
      <c r="AD73" s="307"/>
      <c r="AE73" s="307"/>
      <c r="AF73" s="307"/>
      <c r="AG73" s="307"/>
      <c r="AH73" s="292"/>
      <c r="AI73" s="274"/>
      <c r="AJ73" s="274"/>
      <c r="AK73" s="274"/>
      <c r="AL73" s="319"/>
      <c r="AM73" s="319"/>
      <c r="AN73" s="319"/>
      <c r="AO73" s="276"/>
      <c r="AP73" s="277"/>
      <c r="AQ73" s="279"/>
      <c r="AR73" s="25"/>
      <c r="AS73" s="25"/>
    </row>
    <row r="74" spans="1:45" ht="15" customHeight="1" x14ac:dyDescent="0.2">
      <c r="A74" s="2"/>
      <c r="B74" s="278"/>
      <c r="C74" s="277"/>
      <c r="D74" s="274"/>
      <c r="E74" s="277"/>
      <c r="F74" s="277"/>
      <c r="G74" s="277"/>
      <c r="H74" s="291"/>
      <c r="I74" s="291"/>
      <c r="J74" s="291"/>
      <c r="K74" s="292"/>
      <c r="L74" s="41"/>
      <c r="M74" s="324">
        <v>5169</v>
      </c>
      <c r="N74" s="274" t="s">
        <v>487</v>
      </c>
      <c r="O74" s="277"/>
      <c r="P74" s="277"/>
      <c r="Q74" s="277"/>
      <c r="R74" s="277"/>
      <c r="S74" s="277"/>
      <c r="T74" s="293"/>
      <c r="U74" s="294"/>
      <c r="V74" s="41"/>
      <c r="W74" s="285"/>
      <c r="X74" s="275"/>
      <c r="Y74" s="307"/>
      <c r="Z74" s="307"/>
      <c r="AA74" s="307"/>
      <c r="AB74" s="307"/>
      <c r="AC74" s="307"/>
      <c r="AD74" s="307"/>
      <c r="AE74" s="307"/>
      <c r="AF74" s="307"/>
      <c r="AG74" s="307"/>
      <c r="AH74" s="292"/>
      <c r="AI74" s="274"/>
      <c r="AJ74" s="274"/>
      <c r="AK74" s="274"/>
      <c r="AL74" s="319"/>
      <c r="AM74" s="319"/>
      <c r="AN74" s="319"/>
      <c r="AO74" s="276"/>
      <c r="AP74" s="277"/>
      <c r="AQ74" s="279"/>
      <c r="AR74" s="25"/>
      <c r="AS74" s="25"/>
    </row>
    <row r="75" spans="1:45" ht="15" customHeight="1" x14ac:dyDescent="0.2">
      <c r="A75" s="2"/>
      <c r="B75" s="278"/>
      <c r="C75" s="277"/>
      <c r="D75" s="274"/>
      <c r="E75" s="277"/>
      <c r="F75" s="277"/>
      <c r="G75" s="277"/>
      <c r="H75" s="291"/>
      <c r="I75" s="291"/>
      <c r="J75" s="291"/>
      <c r="K75" s="292"/>
      <c r="L75" s="41"/>
      <c r="M75" s="285">
        <v>5162</v>
      </c>
      <c r="N75" s="274" t="s">
        <v>486</v>
      </c>
      <c r="O75" s="277"/>
      <c r="P75" s="277"/>
      <c r="Q75" s="277"/>
      <c r="R75" s="277"/>
      <c r="S75" s="277"/>
      <c r="T75" s="293"/>
      <c r="U75" s="294"/>
      <c r="V75" s="41"/>
      <c r="W75" s="285"/>
      <c r="X75" s="275"/>
      <c r="Y75" s="307"/>
      <c r="Z75" s="307"/>
      <c r="AA75" s="307"/>
      <c r="AB75" s="307"/>
      <c r="AC75" s="307"/>
      <c r="AD75" s="307"/>
      <c r="AE75" s="307"/>
      <c r="AF75" s="307"/>
      <c r="AG75" s="307"/>
      <c r="AH75" s="292"/>
      <c r="AI75" s="274"/>
      <c r="AJ75" s="274"/>
      <c r="AK75" s="274"/>
      <c r="AL75" s="319"/>
      <c r="AM75" s="319"/>
      <c r="AN75" s="319"/>
      <c r="AO75" s="276"/>
      <c r="AP75" s="277"/>
      <c r="AQ75" s="279"/>
      <c r="AR75" s="25"/>
      <c r="AS75" s="25"/>
    </row>
    <row r="76" spans="1:45" ht="15" customHeight="1" x14ac:dyDescent="0.2">
      <c r="A76" s="2"/>
      <c r="B76" s="278"/>
      <c r="C76" s="277"/>
      <c r="D76" s="274"/>
      <c r="E76" s="277"/>
      <c r="F76" s="277"/>
      <c r="G76" s="277"/>
      <c r="H76" s="291"/>
      <c r="I76" s="291"/>
      <c r="J76" s="291"/>
      <c r="K76" s="292"/>
      <c r="L76" s="41"/>
      <c r="M76" s="324">
        <v>5153</v>
      </c>
      <c r="N76" s="307" t="s">
        <v>474</v>
      </c>
      <c r="O76" s="277"/>
      <c r="P76" s="277"/>
      <c r="Q76" s="277"/>
      <c r="R76" s="277"/>
      <c r="S76" s="277"/>
      <c r="T76" s="293"/>
      <c r="U76" s="294"/>
      <c r="V76" s="41"/>
      <c r="W76" s="285"/>
      <c r="X76" s="275"/>
      <c r="Y76" s="307"/>
      <c r="Z76" s="307"/>
      <c r="AA76" s="307"/>
      <c r="AB76" s="307"/>
      <c r="AC76" s="307"/>
      <c r="AD76" s="307"/>
      <c r="AE76" s="307"/>
      <c r="AF76" s="307"/>
      <c r="AG76" s="307"/>
      <c r="AH76" s="292"/>
      <c r="AI76" s="274"/>
      <c r="AJ76" s="274"/>
      <c r="AK76" s="274"/>
      <c r="AL76" s="319"/>
      <c r="AM76" s="319"/>
      <c r="AN76" s="319"/>
      <c r="AO76" s="276"/>
      <c r="AP76" s="277"/>
      <c r="AQ76" s="279"/>
      <c r="AR76" s="25"/>
      <c r="AS76" s="25"/>
    </row>
    <row r="77" spans="1:45" ht="15" customHeight="1" x14ac:dyDescent="0.2">
      <c r="A77" s="2"/>
      <c r="B77" s="278"/>
      <c r="C77" s="277"/>
      <c r="D77" s="274"/>
      <c r="E77" s="277"/>
      <c r="F77" s="277"/>
      <c r="G77" s="277"/>
      <c r="H77" s="291"/>
      <c r="I77" s="291"/>
      <c r="J77" s="291"/>
      <c r="K77" s="292"/>
      <c r="L77" s="41"/>
      <c r="M77" s="324">
        <v>5033</v>
      </c>
      <c r="N77" s="307" t="s">
        <v>473</v>
      </c>
      <c r="O77" s="277"/>
      <c r="P77" s="277"/>
      <c r="Q77" s="277"/>
      <c r="R77" s="277"/>
      <c r="S77" s="277"/>
      <c r="T77" s="293"/>
      <c r="U77" s="294"/>
      <c r="V77" s="41"/>
      <c r="W77" s="285"/>
      <c r="X77" s="275"/>
      <c r="Y77" s="307"/>
      <c r="Z77" s="307"/>
      <c r="AA77" s="307"/>
      <c r="AB77" s="307"/>
      <c r="AC77" s="307"/>
      <c r="AD77" s="307"/>
      <c r="AE77" s="307"/>
      <c r="AF77" s="307"/>
      <c r="AG77" s="307"/>
      <c r="AH77" s="292"/>
      <c r="AI77" s="274"/>
      <c r="AJ77" s="274"/>
      <c r="AK77" s="274"/>
      <c r="AL77" s="319"/>
      <c r="AM77" s="319"/>
      <c r="AN77" s="319"/>
      <c r="AO77" s="276"/>
      <c r="AP77" s="277"/>
      <c r="AQ77" s="279"/>
      <c r="AR77" s="25"/>
      <c r="AS77" s="25"/>
    </row>
    <row r="78" spans="1:45" ht="15" customHeight="1" x14ac:dyDescent="0.2">
      <c r="A78" s="2"/>
      <c r="B78" s="278"/>
      <c r="C78" s="277"/>
      <c r="D78" s="274"/>
      <c r="E78" s="277"/>
      <c r="F78" s="277"/>
      <c r="G78" s="277"/>
      <c r="H78" s="291"/>
      <c r="I78" s="291"/>
      <c r="J78" s="291"/>
      <c r="K78" s="292"/>
      <c r="L78" s="41"/>
      <c r="M78" s="324">
        <v>5016</v>
      </c>
      <c r="N78" s="307" t="s">
        <v>472</v>
      </c>
      <c r="O78" s="277"/>
      <c r="P78" s="277"/>
      <c r="Q78" s="277"/>
      <c r="R78" s="277"/>
      <c r="S78" s="277"/>
      <c r="T78" s="293"/>
      <c r="U78" s="294"/>
      <c r="V78" s="41"/>
      <c r="W78" s="285"/>
      <c r="X78" s="275"/>
      <c r="Y78" s="307"/>
      <c r="Z78" s="307"/>
      <c r="AA78" s="307"/>
      <c r="AB78" s="307"/>
      <c r="AC78" s="307"/>
      <c r="AD78" s="307"/>
      <c r="AE78" s="307"/>
      <c r="AF78" s="307"/>
      <c r="AG78" s="307"/>
      <c r="AH78" s="292"/>
      <c r="AI78" s="274"/>
      <c r="AJ78" s="274"/>
      <c r="AK78" s="274"/>
      <c r="AL78" s="319"/>
      <c r="AM78" s="319"/>
      <c r="AN78" s="319"/>
      <c r="AO78" s="276"/>
      <c r="AP78" s="277"/>
      <c r="AQ78" s="279"/>
      <c r="AR78" s="25"/>
      <c r="AS78" s="25"/>
    </row>
    <row r="79" spans="1:45" ht="15" customHeight="1" x14ac:dyDescent="0.2">
      <c r="A79" s="2"/>
      <c r="B79" s="278"/>
      <c r="C79" s="277"/>
      <c r="D79" s="274"/>
      <c r="E79" s="277"/>
      <c r="F79" s="277"/>
      <c r="G79" s="277"/>
      <c r="H79" s="291"/>
      <c r="I79" s="291"/>
      <c r="J79" s="291"/>
      <c r="K79" s="292"/>
      <c r="L79" s="41"/>
      <c r="M79" s="285">
        <v>5014</v>
      </c>
      <c r="N79" s="274" t="s">
        <v>471</v>
      </c>
      <c r="O79" s="277"/>
      <c r="P79" s="277"/>
      <c r="Q79" s="277"/>
      <c r="R79" s="277"/>
      <c r="S79" s="277"/>
      <c r="T79" s="293"/>
      <c r="U79" s="294"/>
      <c r="V79" s="41"/>
      <c r="W79" s="285"/>
      <c r="X79" s="275"/>
      <c r="Y79" s="307"/>
      <c r="Z79" s="307"/>
      <c r="AA79" s="307"/>
      <c r="AB79" s="307"/>
      <c r="AC79" s="307"/>
      <c r="AD79" s="307"/>
      <c r="AE79" s="307"/>
      <c r="AF79" s="307"/>
      <c r="AG79" s="307"/>
      <c r="AH79" s="292"/>
      <c r="AI79" s="274"/>
      <c r="AJ79" s="274"/>
      <c r="AK79" s="274"/>
      <c r="AL79" s="319"/>
      <c r="AM79" s="319"/>
      <c r="AN79" s="319"/>
      <c r="AO79" s="276"/>
      <c r="AP79" s="277"/>
      <c r="AQ79" s="279"/>
      <c r="AR79" s="25"/>
      <c r="AS79" s="25"/>
    </row>
    <row r="80" spans="1:45" s="10" customFormat="1" ht="15" customHeight="1" x14ac:dyDescent="0.25">
      <c r="A80" s="24"/>
      <c r="B80" s="280"/>
      <c r="C80" s="282"/>
      <c r="D80" s="282"/>
      <c r="E80" s="282"/>
      <c r="F80" s="282"/>
      <c r="G80" s="282"/>
      <c r="H80" s="282"/>
      <c r="I80" s="282"/>
      <c r="J80" s="282"/>
      <c r="K80" s="284"/>
      <c r="L80" s="41"/>
      <c r="M80" s="280"/>
      <c r="N80" s="168"/>
      <c r="O80" s="282"/>
      <c r="P80" s="282"/>
      <c r="Q80" s="282"/>
      <c r="R80" s="282"/>
      <c r="S80" s="282"/>
      <c r="T80" s="282"/>
      <c r="U80" s="300"/>
      <c r="V80" s="41"/>
      <c r="W80" s="280"/>
      <c r="X80" s="282"/>
      <c r="Y80" s="282"/>
      <c r="Z80" s="282"/>
      <c r="AA80" s="282"/>
      <c r="AB80" s="282"/>
      <c r="AC80" s="282"/>
      <c r="AD80" s="282"/>
      <c r="AE80" s="282"/>
      <c r="AF80" s="301"/>
      <c r="AG80" s="301"/>
      <c r="AH80" s="300"/>
      <c r="AI80" s="282"/>
      <c r="AJ80" s="282"/>
      <c r="AK80" s="282"/>
      <c r="AL80" s="282"/>
      <c r="AM80" s="282"/>
      <c r="AN80" s="282"/>
      <c r="AO80" s="282"/>
      <c r="AP80" s="164"/>
      <c r="AQ80" s="284"/>
      <c r="AR80" s="38"/>
      <c r="AS80" s="42"/>
    </row>
    <row r="81" spans="1:45" s="10" customFormat="1" ht="15" customHeight="1" x14ac:dyDescent="0.25">
      <c r="A81" s="2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02"/>
      <c r="AG81" s="303"/>
      <c r="AH81" s="303"/>
      <c r="AI81" s="38"/>
      <c r="AJ81" s="38"/>
      <c r="AK81" s="38"/>
      <c r="AL81" s="38"/>
      <c r="AM81" s="38"/>
      <c r="AN81" s="38"/>
      <c r="AO81" s="38"/>
      <c r="AP81" s="25"/>
      <c r="AQ81" s="38"/>
      <c r="AR81" s="38"/>
      <c r="AS81" s="42"/>
    </row>
    <row r="82" spans="1:45" ht="15" customHeight="1" x14ac:dyDescent="0.2">
      <c r="A82" s="2"/>
      <c r="B82" s="288" t="s">
        <v>322</v>
      </c>
      <c r="C82" s="68"/>
      <c r="D82" s="68"/>
      <c r="E82" s="68"/>
      <c r="F82" s="68" t="s">
        <v>297</v>
      </c>
      <c r="G82" s="68" t="s">
        <v>3</v>
      </c>
      <c r="H82" s="68" t="s">
        <v>5</v>
      </c>
      <c r="I82" s="68" t="s">
        <v>6</v>
      </c>
      <c r="J82" s="68" t="s">
        <v>298</v>
      </c>
      <c r="K82" s="223" t="s">
        <v>17</v>
      </c>
      <c r="L82" s="38"/>
      <c r="M82" s="289" t="s">
        <v>299</v>
      </c>
      <c r="N82" s="69"/>
      <c r="O82" s="69"/>
      <c r="P82" s="68" t="s">
        <v>3</v>
      </c>
      <c r="Q82" s="68" t="s">
        <v>5</v>
      </c>
      <c r="R82" s="68" t="s">
        <v>6</v>
      </c>
      <c r="S82" s="68" t="s">
        <v>298</v>
      </c>
      <c r="T82" s="69"/>
      <c r="U82" s="223" t="s">
        <v>17</v>
      </c>
      <c r="V82" s="38"/>
      <c r="W82" s="289" t="s">
        <v>427</v>
      </c>
      <c r="X82" s="69"/>
      <c r="Y82" s="69"/>
      <c r="Z82" s="69"/>
      <c r="AA82" s="69"/>
      <c r="AB82" s="69"/>
      <c r="AC82" s="69"/>
      <c r="AD82" s="69"/>
      <c r="AE82" s="69"/>
      <c r="AF82" s="304"/>
      <c r="AG82" s="304"/>
      <c r="AH82" s="305"/>
      <c r="AI82" s="105" t="s">
        <v>447</v>
      </c>
      <c r="AJ82" s="70"/>
      <c r="AK82" s="70"/>
      <c r="AL82" s="318" t="s">
        <v>3</v>
      </c>
      <c r="AM82" s="318" t="s">
        <v>5</v>
      </c>
      <c r="AN82" s="318" t="s">
        <v>6</v>
      </c>
      <c r="AO82" s="69"/>
      <c r="AP82" s="68" t="s">
        <v>458</v>
      </c>
      <c r="AQ82" s="103"/>
      <c r="AR82" s="25"/>
      <c r="AS82" s="25"/>
    </row>
    <row r="83" spans="1:45" ht="15" customHeight="1" x14ac:dyDescent="0.2">
      <c r="A83" s="2"/>
      <c r="B83" s="278">
        <v>1989</v>
      </c>
      <c r="C83" s="277" t="s">
        <v>179</v>
      </c>
      <c r="D83" s="274" t="s">
        <v>59</v>
      </c>
      <c r="E83" s="277"/>
      <c r="F83" s="277">
        <v>19</v>
      </c>
      <c r="G83" s="277">
        <v>3</v>
      </c>
      <c r="H83" s="311">
        <f t="shared" ref="H83:H94" si="10">PRODUCT((V7+W7)/U7)</f>
        <v>1.3333333333333333</v>
      </c>
      <c r="I83" s="291">
        <f t="shared" ref="I83:I96" si="11">PRODUCT(X7/U7)</f>
        <v>2</v>
      </c>
      <c r="J83" s="311">
        <f t="shared" ref="J83:J94" si="12">PRODUCT(V7+W7+X7)/U7</f>
        <v>3.3333333333333335</v>
      </c>
      <c r="K83" s="292">
        <f t="shared" ref="K83:K94" si="13">PRODUCT(Y7/U7)</f>
        <v>7.666666666666667</v>
      </c>
      <c r="L83" s="41"/>
      <c r="M83" s="285" t="s">
        <v>324</v>
      </c>
      <c r="N83" s="277"/>
      <c r="O83" s="277"/>
      <c r="P83" s="277" t="s">
        <v>325</v>
      </c>
      <c r="Q83" s="277" t="s">
        <v>358</v>
      </c>
      <c r="R83" s="277" t="s">
        <v>357</v>
      </c>
      <c r="S83" s="277" t="s">
        <v>354</v>
      </c>
      <c r="T83" s="291"/>
      <c r="U83" s="294" t="s">
        <v>352</v>
      </c>
      <c r="V83" s="41"/>
      <c r="W83" s="285" t="s">
        <v>300</v>
      </c>
      <c r="X83" s="275"/>
      <c r="Y83" s="275"/>
      <c r="Z83" s="274"/>
      <c r="AA83" s="274"/>
      <c r="AB83" s="274"/>
      <c r="AC83" s="274"/>
      <c r="AD83" s="274"/>
      <c r="AE83" s="274"/>
      <c r="AF83" s="274"/>
      <c r="AG83" s="276"/>
      <c r="AH83" s="295"/>
      <c r="AI83" s="272" t="s">
        <v>449</v>
      </c>
      <c r="AJ83" s="274"/>
      <c r="AK83" s="274"/>
      <c r="AL83" s="276">
        <v>88</v>
      </c>
      <c r="AM83" s="276">
        <v>35</v>
      </c>
      <c r="AN83" s="276">
        <v>147</v>
      </c>
      <c r="AO83" s="274"/>
      <c r="AP83" s="323">
        <f>PRODUCT(AL83/AL89)</f>
        <v>0.83018867924528306</v>
      </c>
      <c r="AQ83" s="279"/>
      <c r="AR83" s="25"/>
      <c r="AS83" s="25"/>
    </row>
    <row r="84" spans="1:45" ht="15" customHeight="1" x14ac:dyDescent="0.2">
      <c r="A84" s="2"/>
      <c r="B84" s="278">
        <v>1990</v>
      </c>
      <c r="C84" s="277" t="s">
        <v>67</v>
      </c>
      <c r="D84" s="274" t="s">
        <v>59</v>
      </c>
      <c r="E84" s="277"/>
      <c r="F84" s="277">
        <v>20</v>
      </c>
      <c r="G84" s="277">
        <v>9</v>
      </c>
      <c r="H84" s="291">
        <f t="shared" si="10"/>
        <v>0.22222222222222221</v>
      </c>
      <c r="I84" s="291">
        <f t="shared" si="11"/>
        <v>2.2222222222222223</v>
      </c>
      <c r="J84" s="291">
        <f t="shared" si="12"/>
        <v>2.4444444444444446</v>
      </c>
      <c r="K84" s="292">
        <f t="shared" si="13"/>
        <v>5.7777777777777777</v>
      </c>
      <c r="L84" s="41"/>
      <c r="M84" s="285" t="s">
        <v>327</v>
      </c>
      <c r="N84" s="277"/>
      <c r="O84" s="277"/>
      <c r="P84" s="277" t="s">
        <v>328</v>
      </c>
      <c r="Q84" s="277" t="s">
        <v>326</v>
      </c>
      <c r="R84" s="277" t="s">
        <v>342</v>
      </c>
      <c r="S84" s="277" t="s">
        <v>355</v>
      </c>
      <c r="T84" s="291"/>
      <c r="U84" s="294" t="s">
        <v>353</v>
      </c>
      <c r="V84" s="41"/>
      <c r="W84" s="296" t="s">
        <v>323</v>
      </c>
      <c r="X84" s="275"/>
      <c r="Y84" s="306" t="s">
        <v>372</v>
      </c>
      <c r="Z84" s="274"/>
      <c r="AA84" s="274"/>
      <c r="AB84" s="274"/>
      <c r="AC84" s="274"/>
      <c r="AD84" s="274"/>
      <c r="AE84" s="274"/>
      <c r="AF84" s="274"/>
      <c r="AG84" s="276" t="s">
        <v>373</v>
      </c>
      <c r="AH84" s="295"/>
      <c r="AI84" s="274" t="s">
        <v>448</v>
      </c>
      <c r="AJ84" s="274"/>
      <c r="AK84" s="274"/>
      <c r="AL84" s="276"/>
      <c r="AM84" s="319">
        <f>PRODUCT(AM83/AL83)</f>
        <v>0.39772727272727271</v>
      </c>
      <c r="AN84" s="319">
        <f>PRODUCT(AN83/AL83)</f>
        <v>1.6704545454545454</v>
      </c>
      <c r="AO84" s="274"/>
      <c r="AP84" s="277"/>
      <c r="AQ84" s="279"/>
      <c r="AR84" s="25"/>
      <c r="AS84" s="25"/>
    </row>
    <row r="85" spans="1:45" ht="15" customHeight="1" x14ac:dyDescent="0.2">
      <c r="A85" s="2"/>
      <c r="B85" s="278">
        <v>1991</v>
      </c>
      <c r="C85" s="277" t="s">
        <v>148</v>
      </c>
      <c r="D85" s="274" t="s">
        <v>59</v>
      </c>
      <c r="E85" s="277"/>
      <c r="F85" s="277">
        <v>21</v>
      </c>
      <c r="G85" s="277">
        <v>7</v>
      </c>
      <c r="H85" s="291">
        <f t="shared" si="10"/>
        <v>0.2857142857142857</v>
      </c>
      <c r="I85" s="291">
        <f t="shared" si="11"/>
        <v>1.7142857142857142</v>
      </c>
      <c r="J85" s="291">
        <f t="shared" si="12"/>
        <v>2</v>
      </c>
      <c r="K85" s="292">
        <f t="shared" si="13"/>
        <v>5.2857142857142856</v>
      </c>
      <c r="L85" s="41"/>
      <c r="M85" s="285" t="s">
        <v>330</v>
      </c>
      <c r="N85" s="277"/>
      <c r="O85" s="277"/>
      <c r="P85" s="277" t="s">
        <v>331</v>
      </c>
      <c r="Q85" s="277" t="s">
        <v>359</v>
      </c>
      <c r="R85" s="277" t="s">
        <v>344</v>
      </c>
      <c r="S85" s="277" t="s">
        <v>356</v>
      </c>
      <c r="T85" s="291"/>
      <c r="U85" s="294" t="s">
        <v>334</v>
      </c>
      <c r="V85" s="41"/>
      <c r="W85" s="285"/>
      <c r="X85" s="275"/>
      <c r="Y85" s="275"/>
      <c r="Z85" s="274"/>
      <c r="AA85" s="274"/>
      <c r="AB85" s="274"/>
      <c r="AC85" s="274"/>
      <c r="AD85" s="274"/>
      <c r="AE85" s="274"/>
      <c r="AF85" s="274"/>
      <c r="AG85" s="276"/>
      <c r="AH85" s="295"/>
      <c r="AI85" s="274"/>
      <c r="AJ85" s="274"/>
      <c r="AK85" s="274"/>
      <c r="AL85" s="276"/>
      <c r="AM85" s="276"/>
      <c r="AN85" s="276"/>
      <c r="AO85" s="274"/>
      <c r="AP85" s="277"/>
      <c r="AQ85" s="279"/>
      <c r="AR85" s="25"/>
      <c r="AS85" s="25"/>
    </row>
    <row r="86" spans="1:45" ht="15" customHeight="1" x14ac:dyDescent="0.2">
      <c r="A86" s="2"/>
      <c r="B86" s="278">
        <v>1992</v>
      </c>
      <c r="C86" s="277" t="s">
        <v>67</v>
      </c>
      <c r="D86" s="274" t="s">
        <v>59</v>
      </c>
      <c r="E86" s="277"/>
      <c r="F86" s="277">
        <v>22</v>
      </c>
      <c r="G86" s="277">
        <v>7</v>
      </c>
      <c r="H86" s="291">
        <f t="shared" si="10"/>
        <v>0.2857142857142857</v>
      </c>
      <c r="I86" s="291">
        <f t="shared" si="11"/>
        <v>1.5714285714285714</v>
      </c>
      <c r="J86" s="291">
        <f t="shared" si="12"/>
        <v>1.8571428571428572</v>
      </c>
      <c r="K86" s="292">
        <f t="shared" si="13"/>
        <v>7.7142857142857144</v>
      </c>
      <c r="L86" s="41"/>
      <c r="M86" s="285" t="s">
        <v>332</v>
      </c>
      <c r="N86" s="277"/>
      <c r="O86" s="277"/>
      <c r="P86" s="277" t="s">
        <v>333</v>
      </c>
      <c r="Q86" s="277" t="s">
        <v>360</v>
      </c>
      <c r="R86" s="277" t="s">
        <v>151</v>
      </c>
      <c r="S86" s="277" t="s">
        <v>342</v>
      </c>
      <c r="T86" s="291"/>
      <c r="U86" s="294" t="s">
        <v>275</v>
      </c>
      <c r="V86" s="41"/>
      <c r="W86" s="296" t="s">
        <v>302</v>
      </c>
      <c r="X86" s="275"/>
      <c r="Y86" s="275"/>
      <c r="Z86" s="274"/>
      <c r="AA86" s="274"/>
      <c r="AB86" s="274"/>
      <c r="AC86" s="274"/>
      <c r="AD86" s="274"/>
      <c r="AE86" s="274"/>
      <c r="AF86" s="274"/>
      <c r="AG86" s="276"/>
      <c r="AH86" s="295"/>
      <c r="AI86" s="272" t="s">
        <v>455</v>
      </c>
      <c r="AJ86" s="274"/>
      <c r="AK86" s="274"/>
      <c r="AL86" s="276">
        <v>18</v>
      </c>
      <c r="AM86" s="276">
        <v>1</v>
      </c>
      <c r="AN86" s="276">
        <v>25</v>
      </c>
      <c r="AO86" s="274"/>
      <c r="AP86" s="323">
        <f>PRODUCT(AL86/AL89)</f>
        <v>0.16981132075471697</v>
      </c>
      <c r="AQ86" s="279"/>
      <c r="AR86" s="25"/>
      <c r="AS86" s="25"/>
    </row>
    <row r="87" spans="1:45" ht="15" customHeight="1" x14ac:dyDescent="0.25">
      <c r="A87" s="2"/>
      <c r="B87" s="278">
        <v>1993</v>
      </c>
      <c r="C87" s="277" t="s">
        <v>67</v>
      </c>
      <c r="D87" s="274" t="s">
        <v>59</v>
      </c>
      <c r="E87" s="277"/>
      <c r="F87" s="277">
        <v>23</v>
      </c>
      <c r="G87" s="277">
        <v>8</v>
      </c>
      <c r="H87" s="291">
        <f t="shared" si="10"/>
        <v>0.375</v>
      </c>
      <c r="I87" s="291">
        <f t="shared" si="11"/>
        <v>2.25</v>
      </c>
      <c r="J87" s="291">
        <f t="shared" si="12"/>
        <v>2.625</v>
      </c>
      <c r="K87" s="292">
        <f t="shared" si="13"/>
        <v>7.875</v>
      </c>
      <c r="L87" s="41"/>
      <c r="M87" s="285" t="s">
        <v>335</v>
      </c>
      <c r="N87" s="277"/>
      <c r="O87" s="277"/>
      <c r="P87" s="277" t="s">
        <v>336</v>
      </c>
      <c r="Q87" s="277" t="s">
        <v>361</v>
      </c>
      <c r="R87" s="277" t="s">
        <v>148</v>
      </c>
      <c r="S87" s="277" t="s">
        <v>151</v>
      </c>
      <c r="T87" s="291"/>
      <c r="U87" s="294" t="s">
        <v>34</v>
      </c>
      <c r="V87" s="41"/>
      <c r="W87" s="296" t="s">
        <v>323</v>
      </c>
      <c r="X87" s="275"/>
      <c r="Y87" s="307" t="s">
        <v>374</v>
      </c>
      <c r="Z87" s="308"/>
      <c r="AA87" s="274"/>
      <c r="AB87" s="274"/>
      <c r="AC87" s="274"/>
      <c r="AD87" s="274"/>
      <c r="AE87" s="275"/>
      <c r="AF87" s="297"/>
      <c r="AG87" s="309" t="s">
        <v>375</v>
      </c>
      <c r="AH87" s="292">
        <f>PRODUCT(100/49)</f>
        <v>2.0408163265306123</v>
      </c>
      <c r="AI87" s="274" t="s">
        <v>448</v>
      </c>
      <c r="AJ87" s="274"/>
      <c r="AK87" s="274"/>
      <c r="AL87" s="276"/>
      <c r="AM87" s="319">
        <f>PRODUCT(AM86/AL86)</f>
        <v>5.5555555555555552E-2</v>
      </c>
      <c r="AN87" s="319">
        <f>PRODUCT(AN86/AL86)</f>
        <v>1.3888888888888888</v>
      </c>
      <c r="AO87" s="274"/>
      <c r="AP87" s="277"/>
      <c r="AQ87" s="279"/>
      <c r="AR87" s="25"/>
      <c r="AS87" s="25"/>
    </row>
    <row r="88" spans="1:45" ht="15" customHeight="1" x14ac:dyDescent="0.2">
      <c r="A88" s="2"/>
      <c r="B88" s="278">
        <v>1994</v>
      </c>
      <c r="C88" s="277" t="s">
        <v>66</v>
      </c>
      <c r="D88" s="274" t="s">
        <v>59</v>
      </c>
      <c r="E88" s="277"/>
      <c r="F88" s="277">
        <v>24</v>
      </c>
      <c r="G88" s="277">
        <v>4</v>
      </c>
      <c r="H88" s="291">
        <f t="shared" si="10"/>
        <v>0.25</v>
      </c>
      <c r="I88" s="291">
        <f t="shared" si="11"/>
        <v>2</v>
      </c>
      <c r="J88" s="291">
        <f t="shared" si="12"/>
        <v>2.25</v>
      </c>
      <c r="K88" s="312">
        <f t="shared" si="13"/>
        <v>9.25</v>
      </c>
      <c r="L88" s="41"/>
      <c r="M88" s="285" t="s">
        <v>339</v>
      </c>
      <c r="N88" s="277"/>
      <c r="O88" s="277"/>
      <c r="P88" s="277" t="s">
        <v>340</v>
      </c>
      <c r="Q88" s="277" t="s">
        <v>362</v>
      </c>
      <c r="R88" s="277" t="s">
        <v>148</v>
      </c>
      <c r="S88" s="277" t="s">
        <v>153</v>
      </c>
      <c r="T88" s="291"/>
      <c r="U88" s="294" t="s">
        <v>153</v>
      </c>
      <c r="V88" s="41"/>
      <c r="W88" s="285"/>
      <c r="X88" s="275"/>
      <c r="Y88" s="275"/>
      <c r="Z88" s="274"/>
      <c r="AA88" s="274"/>
      <c r="AB88" s="274"/>
      <c r="AC88" s="274"/>
      <c r="AD88" s="274"/>
      <c r="AE88" s="274"/>
      <c r="AF88" s="274"/>
      <c r="AG88" s="276"/>
      <c r="AH88" s="295"/>
      <c r="AI88" s="274"/>
      <c r="AJ88" s="274"/>
      <c r="AK88" s="274"/>
      <c r="AL88" s="276"/>
      <c r="AM88" s="276"/>
      <c r="AN88" s="276"/>
      <c r="AO88" s="274"/>
      <c r="AP88" s="277"/>
      <c r="AQ88" s="279"/>
      <c r="AR88" s="25"/>
      <c r="AS88" s="25"/>
    </row>
    <row r="89" spans="1:45" ht="15" customHeight="1" x14ac:dyDescent="0.2">
      <c r="A89" s="2"/>
      <c r="B89" s="278">
        <v>1995</v>
      </c>
      <c r="C89" s="277" t="s">
        <v>67</v>
      </c>
      <c r="D89" s="274" t="s">
        <v>59</v>
      </c>
      <c r="E89" s="277"/>
      <c r="F89" s="277">
        <v>25</v>
      </c>
      <c r="G89" s="277">
        <v>11</v>
      </c>
      <c r="H89" s="291">
        <f t="shared" si="10"/>
        <v>1</v>
      </c>
      <c r="I89" s="291">
        <f t="shared" si="11"/>
        <v>2.2727272727272729</v>
      </c>
      <c r="J89" s="291">
        <f t="shared" si="12"/>
        <v>3.2727272727272729</v>
      </c>
      <c r="K89" s="292">
        <f t="shared" si="13"/>
        <v>7</v>
      </c>
      <c r="L89" s="41"/>
      <c r="M89" s="285" t="s">
        <v>341</v>
      </c>
      <c r="N89" s="277"/>
      <c r="O89" s="277"/>
      <c r="P89" s="277" t="s">
        <v>342</v>
      </c>
      <c r="Q89" s="277" t="s">
        <v>363</v>
      </c>
      <c r="R89" s="313" t="s">
        <v>67</v>
      </c>
      <c r="S89" s="277" t="s">
        <v>148</v>
      </c>
      <c r="T89" s="291"/>
      <c r="U89" s="294" t="s">
        <v>66</v>
      </c>
      <c r="V89" s="41"/>
      <c r="W89" s="296" t="s">
        <v>308</v>
      </c>
      <c r="X89" s="275"/>
      <c r="Y89" s="275"/>
      <c r="Z89" s="274"/>
      <c r="AA89" s="274"/>
      <c r="AB89" s="274"/>
      <c r="AC89" s="274"/>
      <c r="AD89" s="274"/>
      <c r="AE89" s="274"/>
      <c r="AF89" s="274"/>
      <c r="AG89" s="276"/>
      <c r="AH89" s="295"/>
      <c r="AI89" s="274" t="s">
        <v>7</v>
      </c>
      <c r="AJ89" s="274"/>
      <c r="AK89" s="274"/>
      <c r="AL89" s="276">
        <f>PRODUCT(AL83+AL86)</f>
        <v>106</v>
      </c>
      <c r="AM89" s="276">
        <f>PRODUCT(AM83+AM86)</f>
        <v>36</v>
      </c>
      <c r="AN89" s="276">
        <f>PRODUCT(AN83+AN86)</f>
        <v>172</v>
      </c>
      <c r="AO89" s="274"/>
      <c r="AP89" s="277"/>
      <c r="AQ89" s="279"/>
      <c r="AR89" s="25"/>
      <c r="AS89" s="25"/>
    </row>
    <row r="90" spans="1:45" ht="15" customHeight="1" x14ac:dyDescent="0.2">
      <c r="A90" s="2"/>
      <c r="B90" s="278">
        <v>1996</v>
      </c>
      <c r="C90" s="277" t="s">
        <v>67</v>
      </c>
      <c r="D90" s="274" t="s">
        <v>59</v>
      </c>
      <c r="E90" s="277"/>
      <c r="F90" s="277">
        <v>26</v>
      </c>
      <c r="G90" s="277">
        <v>9</v>
      </c>
      <c r="H90" s="291">
        <f t="shared" si="10"/>
        <v>0.22222222222222221</v>
      </c>
      <c r="I90" s="311">
        <f t="shared" si="11"/>
        <v>2.4444444444444446</v>
      </c>
      <c r="J90" s="291">
        <f t="shared" si="12"/>
        <v>2.6666666666666665</v>
      </c>
      <c r="K90" s="292">
        <f t="shared" si="13"/>
        <v>5</v>
      </c>
      <c r="L90" s="41"/>
      <c r="M90" s="285" t="s">
        <v>343</v>
      </c>
      <c r="N90" s="277"/>
      <c r="O90" s="277"/>
      <c r="P90" s="277" t="s">
        <v>344</v>
      </c>
      <c r="Q90" s="277" t="s">
        <v>337</v>
      </c>
      <c r="R90" s="277" t="s">
        <v>67</v>
      </c>
      <c r="S90" s="277" t="s">
        <v>148</v>
      </c>
      <c r="T90" s="291"/>
      <c r="U90" s="294" t="s">
        <v>66</v>
      </c>
      <c r="V90" s="41"/>
      <c r="W90" s="296" t="s">
        <v>323</v>
      </c>
      <c r="X90" s="275"/>
      <c r="Y90" s="275" t="s">
        <v>376</v>
      </c>
      <c r="Z90" s="274"/>
      <c r="AA90" s="274"/>
      <c r="AB90" s="274"/>
      <c r="AC90" s="274"/>
      <c r="AD90" s="274"/>
      <c r="AE90" s="275"/>
      <c r="AF90" s="297"/>
      <c r="AG90" s="275" t="s">
        <v>377</v>
      </c>
      <c r="AH90" s="292">
        <v>2.3809523809523809</v>
      </c>
      <c r="AI90" s="274" t="s">
        <v>448</v>
      </c>
      <c r="AJ90" s="274"/>
      <c r="AK90" s="274"/>
      <c r="AL90" s="276"/>
      <c r="AM90" s="319">
        <f>PRODUCT(AM89/AL89)</f>
        <v>0.33962264150943394</v>
      </c>
      <c r="AN90" s="319">
        <f>PRODUCT(AN89/AL89)</f>
        <v>1.6226415094339623</v>
      </c>
      <c r="AO90" s="274"/>
      <c r="AP90" s="277"/>
      <c r="AQ90" s="279"/>
      <c r="AR90" s="25"/>
      <c r="AS90" s="25"/>
    </row>
    <row r="91" spans="1:45" ht="15" customHeight="1" x14ac:dyDescent="0.2">
      <c r="A91" s="2"/>
      <c r="B91" s="278">
        <v>1997</v>
      </c>
      <c r="C91" s="277" t="s">
        <v>179</v>
      </c>
      <c r="D91" s="274" t="s">
        <v>96</v>
      </c>
      <c r="E91" s="277"/>
      <c r="F91" s="277">
        <v>27</v>
      </c>
      <c r="G91" s="277">
        <v>5</v>
      </c>
      <c r="H91" s="291">
        <f t="shared" si="10"/>
        <v>0.2</v>
      </c>
      <c r="I91" s="291">
        <f t="shared" si="11"/>
        <v>1</v>
      </c>
      <c r="J91" s="291">
        <f t="shared" si="12"/>
        <v>1.2</v>
      </c>
      <c r="K91" s="292">
        <f t="shared" si="13"/>
        <v>5</v>
      </c>
      <c r="L91" s="41"/>
      <c r="M91" s="285" t="s">
        <v>345</v>
      </c>
      <c r="N91" s="277"/>
      <c r="O91" s="277"/>
      <c r="P91" s="277" t="s">
        <v>344</v>
      </c>
      <c r="Q91" s="277" t="s">
        <v>337</v>
      </c>
      <c r="R91" s="277" t="s">
        <v>67</v>
      </c>
      <c r="S91" s="277" t="s">
        <v>148</v>
      </c>
      <c r="T91" s="291"/>
      <c r="U91" s="294" t="s">
        <v>66</v>
      </c>
      <c r="V91" s="41"/>
      <c r="W91" s="285"/>
      <c r="X91" s="275"/>
      <c r="Y91" s="275" t="s">
        <v>378</v>
      </c>
      <c r="Z91" s="274"/>
      <c r="AA91" s="274"/>
      <c r="AB91" s="274"/>
      <c r="AC91" s="274"/>
      <c r="AD91" s="274"/>
      <c r="AE91" s="275"/>
      <c r="AF91" s="297"/>
      <c r="AG91" s="275" t="s">
        <v>379</v>
      </c>
      <c r="AH91" s="292">
        <v>2.0202020202020203</v>
      </c>
      <c r="AI91" s="274"/>
      <c r="AJ91" s="274"/>
      <c r="AK91" s="274"/>
      <c r="AL91" s="274"/>
      <c r="AM91" s="275"/>
      <c r="AN91" s="274"/>
      <c r="AO91" s="274"/>
      <c r="AP91" s="274"/>
      <c r="AQ91" s="279"/>
      <c r="AR91" s="25"/>
      <c r="AS91" s="25"/>
    </row>
    <row r="92" spans="1:45" ht="15" customHeight="1" x14ac:dyDescent="0.2">
      <c r="A92" s="2"/>
      <c r="B92" s="278">
        <v>1998</v>
      </c>
      <c r="C92" s="277" t="s">
        <v>67</v>
      </c>
      <c r="D92" s="274" t="s">
        <v>96</v>
      </c>
      <c r="E92" s="277"/>
      <c r="F92" s="277">
        <v>28</v>
      </c>
      <c r="G92" s="277">
        <v>10</v>
      </c>
      <c r="H92" s="291">
        <f t="shared" si="10"/>
        <v>0</v>
      </c>
      <c r="I92" s="291">
        <f t="shared" si="11"/>
        <v>1.8</v>
      </c>
      <c r="J92" s="291">
        <f t="shared" si="12"/>
        <v>1.8</v>
      </c>
      <c r="K92" s="292">
        <f t="shared" si="13"/>
        <v>6.1</v>
      </c>
      <c r="L92" s="41"/>
      <c r="M92" s="285" t="s">
        <v>346</v>
      </c>
      <c r="N92" s="277"/>
      <c r="O92" s="277"/>
      <c r="P92" s="277" t="s">
        <v>179</v>
      </c>
      <c r="Q92" s="277" t="s">
        <v>364</v>
      </c>
      <c r="R92" s="277" t="s">
        <v>67</v>
      </c>
      <c r="S92" s="277" t="s">
        <v>148</v>
      </c>
      <c r="T92" s="291"/>
      <c r="U92" s="294" t="s">
        <v>148</v>
      </c>
      <c r="V92" s="41"/>
      <c r="W92" s="285"/>
      <c r="X92" s="275"/>
      <c r="Y92" s="275"/>
      <c r="Z92" s="274"/>
      <c r="AA92" s="274"/>
      <c r="AB92" s="274"/>
      <c r="AC92" s="274"/>
      <c r="AD92" s="274"/>
      <c r="AE92" s="274"/>
      <c r="AF92" s="274"/>
      <c r="AG92" s="276"/>
      <c r="AH92" s="295"/>
      <c r="AI92" s="274"/>
      <c r="AJ92" s="274"/>
      <c r="AK92" s="274"/>
      <c r="AL92" s="274"/>
      <c r="AM92" s="275"/>
      <c r="AN92" s="274"/>
      <c r="AO92" s="274"/>
      <c r="AP92" s="274"/>
      <c r="AQ92" s="279"/>
      <c r="AR92" s="25"/>
      <c r="AS92" s="25"/>
    </row>
    <row r="93" spans="1:45" ht="15" customHeight="1" x14ac:dyDescent="0.2">
      <c r="A93" s="2"/>
      <c r="B93" s="278">
        <v>1999</v>
      </c>
      <c r="C93" s="277" t="s">
        <v>151</v>
      </c>
      <c r="D93" s="274" t="s">
        <v>96</v>
      </c>
      <c r="E93" s="277"/>
      <c r="F93" s="277">
        <v>29</v>
      </c>
      <c r="G93" s="277">
        <v>3</v>
      </c>
      <c r="H93" s="291">
        <f t="shared" si="10"/>
        <v>0</v>
      </c>
      <c r="I93" s="291">
        <f t="shared" si="11"/>
        <v>0.66666666666666663</v>
      </c>
      <c r="J93" s="291">
        <f t="shared" si="12"/>
        <v>0.66666666666666663</v>
      </c>
      <c r="K93" s="292">
        <f t="shared" si="13"/>
        <v>5</v>
      </c>
      <c r="L93" s="41"/>
      <c r="M93" s="285" t="s">
        <v>347</v>
      </c>
      <c r="N93" s="277"/>
      <c r="O93" s="277"/>
      <c r="P93" s="277" t="s">
        <v>277</v>
      </c>
      <c r="Q93" s="277" t="s">
        <v>363</v>
      </c>
      <c r="R93" s="277" t="s">
        <v>67</v>
      </c>
      <c r="S93" s="277" t="s">
        <v>148</v>
      </c>
      <c r="T93" s="291"/>
      <c r="U93" s="294" t="s">
        <v>148</v>
      </c>
      <c r="V93" s="41"/>
      <c r="W93" s="285" t="s">
        <v>313</v>
      </c>
      <c r="X93" s="275"/>
      <c r="Y93" s="275"/>
      <c r="Z93" s="274"/>
      <c r="AA93" s="274"/>
      <c r="AB93" s="274"/>
      <c r="AC93" s="274"/>
      <c r="AD93" s="274"/>
      <c r="AE93" s="274"/>
      <c r="AF93" s="274"/>
      <c r="AG93" s="276"/>
      <c r="AH93" s="295"/>
      <c r="AI93" s="274"/>
      <c r="AJ93" s="274"/>
      <c r="AK93" s="274"/>
      <c r="AL93" s="274"/>
      <c r="AM93" s="275"/>
      <c r="AN93" s="274"/>
      <c r="AO93" s="274"/>
      <c r="AP93" s="274"/>
      <c r="AQ93" s="279"/>
      <c r="AR93" s="25"/>
      <c r="AS93" s="25"/>
    </row>
    <row r="94" spans="1:45" ht="15" customHeight="1" x14ac:dyDescent="0.2">
      <c r="A94" s="2"/>
      <c r="B94" s="278">
        <v>2000</v>
      </c>
      <c r="C94" s="277" t="s">
        <v>148</v>
      </c>
      <c r="D94" s="274" t="s">
        <v>59</v>
      </c>
      <c r="E94" s="277"/>
      <c r="F94" s="277">
        <v>30</v>
      </c>
      <c r="G94" s="277">
        <v>11</v>
      </c>
      <c r="H94" s="291">
        <f t="shared" si="10"/>
        <v>0.18181818181818182</v>
      </c>
      <c r="I94" s="291">
        <f t="shared" si="11"/>
        <v>0.27272727272727271</v>
      </c>
      <c r="J94" s="291">
        <f t="shared" si="12"/>
        <v>0.45454545454545453</v>
      </c>
      <c r="K94" s="292">
        <f t="shared" si="13"/>
        <v>3.1818181818181817</v>
      </c>
      <c r="L94" s="41"/>
      <c r="M94" s="285" t="s">
        <v>348</v>
      </c>
      <c r="N94" s="277"/>
      <c r="O94" s="277">
        <v>21</v>
      </c>
      <c r="P94" s="277" t="s">
        <v>148</v>
      </c>
      <c r="Q94" s="277" t="s">
        <v>365</v>
      </c>
      <c r="R94" s="277" t="s">
        <v>67</v>
      </c>
      <c r="S94" s="313" t="s">
        <v>67</v>
      </c>
      <c r="T94" s="291"/>
      <c r="U94" s="294" t="s">
        <v>148</v>
      </c>
      <c r="V94" s="41"/>
      <c r="W94" s="296" t="s">
        <v>310</v>
      </c>
      <c r="X94" s="275"/>
      <c r="Y94" s="275" t="s">
        <v>380</v>
      </c>
      <c r="Z94" s="274"/>
      <c r="AA94" s="274"/>
      <c r="AB94" s="274"/>
      <c r="AC94" s="274"/>
      <c r="AD94" s="274"/>
      <c r="AE94" s="275"/>
      <c r="AF94" s="297"/>
      <c r="AG94" s="275" t="s">
        <v>381</v>
      </c>
      <c r="AH94" s="292">
        <f>PRODUCT(500/79)</f>
        <v>6.3291139240506329</v>
      </c>
      <c r="AI94" s="274"/>
      <c r="AJ94" s="274"/>
      <c r="AK94" s="274"/>
      <c r="AL94" s="274"/>
      <c r="AM94" s="275"/>
      <c r="AN94" s="274"/>
      <c r="AO94" s="274"/>
      <c r="AP94" s="274"/>
      <c r="AQ94" s="279"/>
      <c r="AR94" s="25"/>
      <c r="AS94" s="25"/>
    </row>
    <row r="95" spans="1:45" ht="15" customHeight="1" x14ac:dyDescent="0.2">
      <c r="A95" s="2"/>
      <c r="B95" s="278">
        <v>2001</v>
      </c>
      <c r="C95" s="277" t="s">
        <v>67</v>
      </c>
      <c r="D95" s="274" t="s">
        <v>59</v>
      </c>
      <c r="E95" s="277"/>
      <c r="F95" s="277">
        <v>31</v>
      </c>
      <c r="G95" s="277">
        <v>9</v>
      </c>
      <c r="H95" s="291">
        <f>PRODUCT((V19+W19)/U19)</f>
        <v>0</v>
      </c>
      <c r="I95" s="291">
        <f t="shared" si="11"/>
        <v>1.7777777777777777</v>
      </c>
      <c r="J95" s="291">
        <f>PRODUCT(V19+W19+X19)/U19</f>
        <v>1.7777777777777777</v>
      </c>
      <c r="K95" s="292">
        <f>PRODUCT(Y19/U19)</f>
        <v>3.8888888888888888</v>
      </c>
      <c r="L95" s="41"/>
      <c r="M95" s="285" t="s">
        <v>349</v>
      </c>
      <c r="N95" s="277"/>
      <c r="O95" s="277"/>
      <c r="P95" s="277" t="s">
        <v>148</v>
      </c>
      <c r="Q95" s="277" t="s">
        <v>334</v>
      </c>
      <c r="R95" s="277" t="s">
        <v>67</v>
      </c>
      <c r="S95" s="277" t="s">
        <v>67</v>
      </c>
      <c r="T95" s="291"/>
      <c r="U95" s="294" t="s">
        <v>148</v>
      </c>
      <c r="V95" s="41"/>
      <c r="W95" s="285"/>
      <c r="X95" s="275"/>
      <c r="Y95" s="275"/>
      <c r="Z95" s="274"/>
      <c r="AA95" s="274"/>
      <c r="AB95" s="274"/>
      <c r="AC95" s="274"/>
      <c r="AD95" s="274"/>
      <c r="AE95" s="274"/>
      <c r="AF95" s="274"/>
      <c r="AG95" s="276"/>
      <c r="AH95" s="295"/>
      <c r="AI95" s="274"/>
      <c r="AJ95" s="274"/>
      <c r="AK95" s="274"/>
      <c r="AL95" s="274"/>
      <c r="AM95" s="275"/>
      <c r="AN95" s="274"/>
      <c r="AO95" s="274"/>
      <c r="AP95" s="274"/>
      <c r="AQ95" s="279"/>
      <c r="AR95" s="25"/>
      <c r="AS95" s="25"/>
    </row>
    <row r="96" spans="1:45" ht="15" customHeight="1" x14ac:dyDescent="0.2">
      <c r="A96" s="2"/>
      <c r="B96" s="278">
        <v>2002</v>
      </c>
      <c r="C96" s="277" t="s">
        <v>67</v>
      </c>
      <c r="D96" s="274" t="s">
        <v>59</v>
      </c>
      <c r="E96" s="277"/>
      <c r="F96" s="277">
        <v>32</v>
      </c>
      <c r="G96" s="277">
        <v>10</v>
      </c>
      <c r="H96" s="291">
        <f>PRODUCT((V20+W20)/U20)</f>
        <v>0.6</v>
      </c>
      <c r="I96" s="291">
        <f t="shared" si="11"/>
        <v>0.6</v>
      </c>
      <c r="J96" s="291">
        <f>PRODUCT(V20+W20+X20)/U20</f>
        <v>1.2</v>
      </c>
      <c r="K96" s="292">
        <f>PRODUCT(Y20/U20)</f>
        <v>3.8</v>
      </c>
      <c r="L96" s="41"/>
      <c r="M96" s="285" t="s">
        <v>350</v>
      </c>
      <c r="N96" s="277"/>
      <c r="O96" s="277"/>
      <c r="P96" s="313" t="s">
        <v>67</v>
      </c>
      <c r="Q96" s="313" t="s">
        <v>329</v>
      </c>
      <c r="R96" s="277" t="s">
        <v>67</v>
      </c>
      <c r="S96" s="277" t="s">
        <v>148</v>
      </c>
      <c r="T96" s="291"/>
      <c r="U96" s="314" t="s">
        <v>67</v>
      </c>
      <c r="V96" s="41"/>
      <c r="W96" s="285"/>
      <c r="X96" s="275"/>
      <c r="Y96" s="275"/>
      <c r="Z96" s="274"/>
      <c r="AA96" s="274"/>
      <c r="AB96" s="274"/>
      <c r="AC96" s="274"/>
      <c r="AD96" s="274"/>
      <c r="AE96" s="274"/>
      <c r="AF96" s="274"/>
      <c r="AG96" s="276"/>
      <c r="AH96" s="295"/>
      <c r="AI96" s="274"/>
      <c r="AJ96" s="274"/>
      <c r="AK96" s="274"/>
      <c r="AL96" s="274"/>
      <c r="AM96" s="275"/>
      <c r="AN96" s="274"/>
      <c r="AO96" s="274"/>
      <c r="AP96" s="274"/>
      <c r="AQ96" s="279"/>
      <c r="AR96" s="25"/>
      <c r="AS96" s="25"/>
    </row>
    <row r="97" spans="1:45" ht="15" customHeight="1" x14ac:dyDescent="0.2">
      <c r="A97" s="2"/>
      <c r="B97" s="278">
        <v>2003</v>
      </c>
      <c r="C97" s="277" t="s">
        <v>67</v>
      </c>
      <c r="D97" s="274" t="s">
        <v>59</v>
      </c>
      <c r="E97" s="277"/>
      <c r="F97" s="277">
        <v>33</v>
      </c>
      <c r="G97" s="277"/>
      <c r="H97" s="291"/>
      <c r="I97" s="291"/>
      <c r="J97" s="291"/>
      <c r="K97" s="292"/>
      <c r="L97" s="41"/>
      <c r="M97" s="285" t="s">
        <v>351</v>
      </c>
      <c r="N97" s="277"/>
      <c r="O97" s="277"/>
      <c r="P97" s="277" t="s">
        <v>148</v>
      </c>
      <c r="Q97" s="277" t="s">
        <v>364</v>
      </c>
      <c r="R97" s="277" t="s">
        <v>67</v>
      </c>
      <c r="S97" s="277" t="s">
        <v>148</v>
      </c>
      <c r="T97" s="291"/>
      <c r="U97" s="294" t="s">
        <v>67</v>
      </c>
      <c r="V97" s="41"/>
      <c r="W97" s="285"/>
      <c r="X97" s="275"/>
      <c r="Y97" s="275"/>
      <c r="Z97" s="274"/>
      <c r="AA97" s="274"/>
      <c r="AB97" s="274"/>
      <c r="AC97" s="274"/>
      <c r="AD97" s="274"/>
      <c r="AE97" s="274"/>
      <c r="AF97" s="274"/>
      <c r="AG97" s="276"/>
      <c r="AH97" s="295"/>
      <c r="AI97" s="274"/>
      <c r="AJ97" s="274"/>
      <c r="AK97" s="274"/>
      <c r="AL97" s="274"/>
      <c r="AM97" s="275"/>
      <c r="AN97" s="274"/>
      <c r="AO97" s="274"/>
      <c r="AP97" s="274"/>
      <c r="AQ97" s="279"/>
      <c r="AR97" s="25"/>
      <c r="AS97" s="25"/>
    </row>
    <row r="98" spans="1:45" s="10" customFormat="1" ht="15" customHeight="1" x14ac:dyDescent="0.25">
      <c r="A98" s="24"/>
      <c r="B98" s="280"/>
      <c r="C98" s="282"/>
      <c r="D98" s="282"/>
      <c r="E98" s="282"/>
      <c r="F98" s="282"/>
      <c r="G98" s="282"/>
      <c r="H98" s="282"/>
      <c r="I98" s="282"/>
      <c r="J98" s="282"/>
      <c r="K98" s="284"/>
      <c r="L98" s="41"/>
      <c r="M98" s="280"/>
      <c r="N98" s="282"/>
      <c r="O98" s="282"/>
      <c r="P98" s="282"/>
      <c r="Q98" s="282"/>
      <c r="R98" s="282"/>
      <c r="S98" s="282"/>
      <c r="T98" s="282"/>
      <c r="U98" s="300"/>
      <c r="V98" s="41"/>
      <c r="W98" s="280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4"/>
      <c r="AI98" s="282"/>
      <c r="AJ98" s="282"/>
      <c r="AK98" s="282"/>
      <c r="AL98" s="282"/>
      <c r="AM98" s="282"/>
      <c r="AN98" s="282"/>
      <c r="AO98" s="282"/>
      <c r="AP98" s="282"/>
      <c r="AQ98" s="284"/>
      <c r="AR98" s="38"/>
      <c r="AS98" s="42"/>
    </row>
    <row r="99" spans="1:45" s="10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25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42"/>
    </row>
    <row r="100" spans="1:45" s="10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42"/>
      <c r="AS100" s="42"/>
    </row>
    <row r="101" spans="1:45" s="10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42"/>
      <c r="AS101" s="42"/>
    </row>
    <row r="102" spans="1:45" s="10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42"/>
      <c r="AS102" s="42"/>
    </row>
    <row r="103" spans="1:45" s="10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42"/>
      <c r="AS103" s="42"/>
    </row>
    <row r="104" spans="1:45" s="10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42"/>
      <c r="AS104" s="42"/>
    </row>
    <row r="105" spans="1:45" s="10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42"/>
      <c r="AS105" s="42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42"/>
      <c r="AS106" s="42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42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3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3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3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3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3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3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3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3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3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3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42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42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2"/>
      <c r="AS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2"/>
      <c r="AS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25"/>
      <c r="AM175" s="25"/>
      <c r="AN175" s="25"/>
      <c r="AO175" s="38"/>
      <c r="AP175" s="38"/>
      <c r="AQ175" s="38"/>
      <c r="AR175" s="42"/>
      <c r="AS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25"/>
      <c r="AM176" s="25"/>
      <c r="AN176" s="25"/>
      <c r="AO176" s="38"/>
      <c r="AP176" s="38"/>
      <c r="AQ176" s="38"/>
      <c r="AR176" s="42"/>
      <c r="AS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25"/>
      <c r="AM177" s="25"/>
      <c r="AN177" s="25"/>
      <c r="AO177" s="38"/>
      <c r="AP177" s="38"/>
      <c r="AQ177" s="38"/>
      <c r="AR177" s="42"/>
      <c r="AS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25"/>
      <c r="AM178" s="25"/>
      <c r="AN178" s="25"/>
      <c r="AO178" s="38"/>
      <c r="AP178" s="38"/>
      <c r="AQ178" s="38"/>
      <c r="AR178" s="42"/>
      <c r="AS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1"/>
      <c r="AG179" s="38"/>
      <c r="AH179" s="38"/>
      <c r="AI179" s="38"/>
      <c r="AJ179" s="38"/>
      <c r="AK179" s="38"/>
      <c r="AL179" s="25"/>
      <c r="AM179" s="25"/>
      <c r="AN179" s="25"/>
      <c r="AO179" s="38"/>
      <c r="AP179" s="38"/>
      <c r="AQ179" s="38"/>
      <c r="AR179" s="42"/>
      <c r="AS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1"/>
      <c r="AG180" s="38"/>
      <c r="AH180" s="38"/>
      <c r="AI180" s="38"/>
      <c r="AJ180" s="38"/>
      <c r="AK180" s="38"/>
      <c r="AL180" s="25"/>
      <c r="AM180" s="25"/>
      <c r="AN180" s="25"/>
      <c r="AO180" s="38"/>
      <c r="AP180" s="38"/>
      <c r="AQ180" s="38"/>
      <c r="AR180" s="42"/>
      <c r="AS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25"/>
      <c r="AM181" s="25"/>
      <c r="AN181" s="25"/>
      <c r="AO181" s="38"/>
      <c r="AP181" s="38"/>
      <c r="AQ181" s="38"/>
      <c r="AR181" s="42"/>
      <c r="AS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2"/>
      <c r="AS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2"/>
      <c r="AS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2"/>
      <c r="AS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5"/>
      <c r="P194" s="25"/>
      <c r="Q194" s="25"/>
      <c r="R194" s="25"/>
      <c r="S194" s="25"/>
      <c r="T194" s="25"/>
      <c r="U194" s="38"/>
      <c r="V194" s="41"/>
      <c r="W194" s="38"/>
      <c r="X194" s="38"/>
      <c r="Y194" s="25"/>
      <c r="Z194" s="25"/>
      <c r="AA194" s="25"/>
      <c r="AB194" s="25"/>
      <c r="AC194" s="25"/>
      <c r="AD194" s="25"/>
      <c r="AE194" s="25"/>
      <c r="AF194" s="25"/>
      <c r="AG194" s="25"/>
      <c r="AH194" s="60"/>
      <c r="AI194" s="38"/>
      <c r="AJ194" s="38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5"/>
      <c r="P195" s="25"/>
      <c r="Q195" s="25"/>
      <c r="R195" s="25"/>
      <c r="S195" s="25"/>
      <c r="T195" s="25"/>
      <c r="U195" s="38"/>
      <c r="V195" s="41"/>
      <c r="W195" s="38"/>
      <c r="X195" s="38"/>
      <c r="Y195" s="25"/>
      <c r="Z195" s="25"/>
      <c r="AA195" s="25"/>
      <c r="AB195" s="25"/>
      <c r="AC195" s="25"/>
      <c r="AD195" s="25"/>
      <c r="AE195" s="25"/>
      <c r="AF195" s="25"/>
      <c r="AG195" s="25"/>
      <c r="AH195" s="60"/>
      <c r="AI195" s="38"/>
      <c r="AJ195" s="38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5"/>
      <c r="P196" s="25"/>
      <c r="Q196" s="25"/>
      <c r="R196" s="25"/>
      <c r="S196" s="25"/>
      <c r="T196" s="25"/>
      <c r="U196" s="38"/>
      <c r="V196" s="41"/>
      <c r="W196" s="38"/>
      <c r="X196" s="38"/>
      <c r="Y196" s="25"/>
      <c r="Z196" s="25"/>
      <c r="AA196" s="25"/>
      <c r="AB196" s="25"/>
      <c r="AC196" s="25"/>
      <c r="AD196" s="25"/>
      <c r="AE196" s="25"/>
      <c r="AF196" s="25"/>
      <c r="AG196" s="25"/>
      <c r="AH196" s="60"/>
      <c r="AI196" s="38"/>
      <c r="AJ196" s="38"/>
      <c r="AK196" s="25"/>
      <c r="AL196" s="25"/>
      <c r="AM196" s="25"/>
      <c r="AN196" s="25"/>
      <c r="AO196" s="25"/>
      <c r="AP196" s="25"/>
      <c r="AQ196" s="25"/>
      <c r="AR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5"/>
      <c r="P197" s="25"/>
      <c r="Q197" s="25"/>
      <c r="R197" s="25"/>
      <c r="S197" s="25"/>
      <c r="T197" s="25"/>
      <c r="U197" s="38"/>
      <c r="V197" s="41"/>
      <c r="W197" s="38"/>
      <c r="X197" s="38"/>
      <c r="Y197" s="25"/>
      <c r="Z197" s="25"/>
      <c r="AA197" s="25"/>
      <c r="AB197" s="25"/>
      <c r="AC197" s="25"/>
      <c r="AD197" s="25"/>
      <c r="AE197" s="25"/>
      <c r="AF197" s="25"/>
      <c r="AG197" s="25"/>
      <c r="AH197" s="60"/>
      <c r="AI197" s="38"/>
      <c r="AJ197" s="38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5"/>
      <c r="P198" s="25"/>
      <c r="Q198" s="25"/>
      <c r="R198" s="25"/>
      <c r="S198" s="25"/>
      <c r="T198" s="25"/>
      <c r="U198" s="38"/>
      <c r="V198" s="41"/>
      <c r="W198" s="38"/>
      <c r="X198" s="38"/>
      <c r="Y198" s="25"/>
      <c r="Z198" s="25"/>
      <c r="AA198" s="25"/>
      <c r="AB198" s="25"/>
      <c r="AC198" s="25"/>
      <c r="AD198" s="25"/>
      <c r="AE198" s="25"/>
      <c r="AF198" s="25"/>
      <c r="AG198" s="25"/>
      <c r="AH198" s="60"/>
      <c r="AI198" s="38"/>
      <c r="AJ198" s="38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5"/>
      <c r="P199" s="25"/>
      <c r="Q199" s="25"/>
      <c r="R199" s="25"/>
      <c r="S199" s="25"/>
      <c r="T199" s="25"/>
      <c r="U199" s="38"/>
      <c r="V199" s="41"/>
      <c r="W199" s="38"/>
      <c r="X199" s="38"/>
      <c r="Y199" s="25"/>
      <c r="Z199" s="25"/>
      <c r="AA199" s="25"/>
      <c r="AB199" s="25"/>
      <c r="AC199" s="25"/>
      <c r="AD199" s="25"/>
      <c r="AE199" s="25"/>
      <c r="AF199" s="25"/>
      <c r="AG199" s="25"/>
      <c r="AH199" s="60"/>
      <c r="AI199" s="38"/>
      <c r="AJ199" s="38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5"/>
      <c r="P200" s="25"/>
      <c r="Q200" s="25"/>
      <c r="R200" s="25"/>
      <c r="S200" s="25"/>
      <c r="T200" s="25"/>
      <c r="U200" s="38"/>
      <c r="V200" s="41"/>
      <c r="W200" s="38"/>
      <c r="X200" s="38"/>
      <c r="Y200" s="25"/>
      <c r="Z200" s="25"/>
      <c r="AA200" s="25"/>
      <c r="AB200" s="25"/>
      <c r="AC200" s="25"/>
      <c r="AD200" s="25"/>
      <c r="AE200" s="25"/>
      <c r="AF200" s="25"/>
      <c r="AG200" s="25"/>
      <c r="AH200" s="60"/>
      <c r="AI200" s="38"/>
      <c r="AJ200" s="38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25"/>
      <c r="P201" s="25"/>
      <c r="Q201" s="25"/>
      <c r="R201" s="25"/>
      <c r="S201" s="25"/>
      <c r="T201" s="25"/>
      <c r="U201" s="38"/>
      <c r="V201" s="41"/>
      <c r="W201" s="38"/>
      <c r="X201" s="38"/>
      <c r="Y201" s="25"/>
      <c r="Z201" s="25"/>
      <c r="AA201" s="25"/>
      <c r="AB201" s="25"/>
      <c r="AC201" s="25"/>
      <c r="AD201" s="25"/>
      <c r="AE201" s="25"/>
      <c r="AF201" s="25"/>
      <c r="AG201" s="25"/>
      <c r="AH201" s="60"/>
      <c r="AI201" s="38"/>
      <c r="AJ201" s="38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25"/>
      <c r="P202" s="25"/>
      <c r="Q202" s="25"/>
      <c r="R202" s="25"/>
      <c r="S202" s="25"/>
      <c r="T202" s="25"/>
      <c r="U202" s="38"/>
      <c r="V202" s="41"/>
      <c r="W202" s="38"/>
      <c r="X202" s="38"/>
      <c r="Y202" s="25"/>
      <c r="Z202" s="25"/>
      <c r="AA202" s="25"/>
      <c r="AB202" s="25"/>
      <c r="AC202" s="25"/>
      <c r="AD202" s="25"/>
      <c r="AE202" s="25"/>
      <c r="AF202" s="25"/>
      <c r="AG202" s="25"/>
      <c r="AH202" s="60"/>
      <c r="AI202" s="38"/>
      <c r="AJ202" s="38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25"/>
      <c r="P203" s="25"/>
      <c r="Q203" s="25"/>
      <c r="R203" s="25"/>
      <c r="S203" s="25"/>
      <c r="T203" s="25"/>
      <c r="U203" s="38"/>
      <c r="V203" s="41"/>
      <c r="W203" s="38"/>
      <c r="X203" s="38"/>
      <c r="Y203" s="25"/>
      <c r="Z203" s="25"/>
      <c r="AA203" s="25"/>
      <c r="AB203" s="25"/>
      <c r="AC203" s="25"/>
      <c r="AD203" s="25"/>
      <c r="AE203" s="25"/>
      <c r="AF203" s="25"/>
      <c r="AG203" s="25"/>
      <c r="AH203" s="60"/>
      <c r="AI203" s="38"/>
      <c r="AJ203" s="38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25"/>
      <c r="P204" s="25"/>
      <c r="Q204" s="25"/>
      <c r="R204" s="25"/>
      <c r="S204" s="25"/>
      <c r="T204" s="25"/>
      <c r="U204" s="38"/>
      <c r="V204" s="41"/>
      <c r="W204" s="38"/>
      <c r="X204" s="38"/>
      <c r="Y204" s="25"/>
      <c r="Z204" s="25"/>
      <c r="AA204" s="25"/>
      <c r="AB204" s="25"/>
      <c r="AC204" s="25"/>
      <c r="AD204" s="25"/>
      <c r="AE204" s="25"/>
      <c r="AF204" s="25"/>
      <c r="AG204" s="25"/>
      <c r="AH204" s="60"/>
      <c r="AI204" s="38"/>
      <c r="AJ204" s="38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25"/>
      <c r="P205" s="25"/>
      <c r="Q205" s="25"/>
      <c r="R205" s="25"/>
      <c r="S205" s="25"/>
      <c r="T205" s="25"/>
      <c r="U205" s="38"/>
      <c r="V205" s="41"/>
      <c r="W205" s="38"/>
      <c r="X205" s="38"/>
      <c r="Y205" s="25"/>
      <c r="Z205" s="25"/>
      <c r="AA205" s="25"/>
      <c r="AB205" s="25"/>
      <c r="AC205" s="25"/>
      <c r="AD205" s="25"/>
      <c r="AE205" s="25"/>
      <c r="AF205" s="25"/>
      <c r="AG205" s="25"/>
      <c r="AH205" s="60"/>
      <c r="AI205" s="38"/>
      <c r="AJ205" s="38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1"/>
      <c r="AG206" s="38"/>
      <c r="AH206" s="38"/>
      <c r="AI206" s="38"/>
      <c r="AJ206" s="38"/>
      <c r="AK206" s="38"/>
      <c r="AL206" s="25"/>
      <c r="AM206" s="25"/>
      <c r="AN206" s="25"/>
      <c r="AO206" s="38"/>
      <c r="AP206" s="38"/>
      <c r="AQ206" s="38"/>
      <c r="AR206" s="42"/>
      <c r="AS206" s="3"/>
    </row>
    <row r="207" spans="1:45" s="10" customFormat="1" ht="15" customHeight="1" x14ac:dyDescent="0.25">
      <c r="A207" s="24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1"/>
      <c r="AG207" s="38"/>
      <c r="AH207" s="38"/>
      <c r="AI207" s="38"/>
      <c r="AJ207" s="38"/>
      <c r="AK207" s="38"/>
      <c r="AL207" s="25"/>
      <c r="AM207" s="25"/>
      <c r="AN207" s="25"/>
      <c r="AO207" s="38"/>
      <c r="AP207" s="38"/>
      <c r="AQ207" s="38"/>
      <c r="AR207" s="42"/>
      <c r="AS207" s="3"/>
    </row>
    <row r="208" spans="1:45" s="10" customFormat="1" ht="15" customHeight="1" x14ac:dyDescent="0.25">
      <c r="A208" s="24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1"/>
      <c r="AG208" s="38"/>
      <c r="AH208" s="38"/>
      <c r="AI208" s="38"/>
      <c r="AJ208" s="38"/>
      <c r="AK208" s="38"/>
      <c r="AL208" s="25"/>
      <c r="AM208" s="25"/>
      <c r="AN208" s="25"/>
      <c r="AO208" s="38"/>
      <c r="AP208" s="38"/>
      <c r="AQ208" s="38"/>
      <c r="AR208" s="42"/>
      <c r="AS208" s="3"/>
    </row>
    <row r="209" spans="1:45" s="10" customFormat="1" ht="15" customHeight="1" x14ac:dyDescent="0.25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1"/>
      <c r="AG209" s="38"/>
      <c r="AH209" s="38"/>
      <c r="AI209" s="38"/>
      <c r="AJ209" s="38"/>
      <c r="AK209" s="38"/>
      <c r="AL209" s="25"/>
      <c r="AM209" s="25"/>
      <c r="AN209" s="25"/>
      <c r="AO209" s="38"/>
      <c r="AP209" s="38"/>
      <c r="AQ209" s="38"/>
      <c r="AR209" s="42"/>
      <c r="AS209" s="3"/>
    </row>
    <row r="210" spans="1:45" s="10" customFormat="1" ht="15" customHeight="1" x14ac:dyDescent="0.25">
      <c r="A210" s="24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1"/>
      <c r="AG210" s="38"/>
      <c r="AH210" s="38"/>
      <c r="AI210" s="38"/>
      <c r="AJ210" s="38"/>
      <c r="AK210" s="38"/>
      <c r="AL210" s="25"/>
      <c r="AM210" s="25"/>
      <c r="AN210" s="25"/>
      <c r="AO210" s="38"/>
      <c r="AP210" s="38"/>
      <c r="AQ210" s="38"/>
      <c r="AR210" s="42"/>
      <c r="AS210" s="3"/>
    </row>
    <row r="211" spans="1:45" s="10" customFormat="1" ht="15" customHeight="1" x14ac:dyDescent="0.25">
      <c r="A211" s="24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1"/>
      <c r="AG211" s="38"/>
      <c r="AH211" s="38"/>
      <c r="AI211" s="38"/>
      <c r="AJ211" s="38"/>
      <c r="AK211" s="38"/>
      <c r="AL211" s="25"/>
      <c r="AM211" s="25"/>
      <c r="AN211" s="25"/>
      <c r="AO211" s="38"/>
      <c r="AP211" s="38"/>
      <c r="AQ211" s="38"/>
      <c r="AR211" s="42"/>
      <c r="AS211" s="3"/>
    </row>
    <row r="212" spans="1:45" s="10" customFormat="1" ht="15" customHeight="1" x14ac:dyDescent="0.25">
      <c r="A212" s="24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1"/>
      <c r="AG212" s="38"/>
      <c r="AH212" s="38"/>
      <c r="AI212" s="38"/>
      <c r="AJ212" s="38"/>
      <c r="AK212" s="38"/>
      <c r="AL212" s="25"/>
      <c r="AM212" s="25"/>
      <c r="AN212" s="25"/>
      <c r="AO212" s="38"/>
      <c r="AP212" s="38"/>
      <c r="AQ212" s="38"/>
      <c r="AR212" s="42"/>
      <c r="AS212" s="3"/>
    </row>
    <row r="213" spans="1:45" s="10" customFormat="1" ht="15" customHeight="1" x14ac:dyDescent="0.25">
      <c r="A213" s="24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1"/>
      <c r="AG213" s="38"/>
      <c r="AH213" s="38"/>
      <c r="AI213" s="38"/>
      <c r="AJ213" s="38"/>
      <c r="AK213" s="38"/>
      <c r="AL213" s="25"/>
      <c r="AM213" s="25"/>
      <c r="AN213" s="25"/>
      <c r="AO213" s="38"/>
      <c r="AP213" s="38"/>
      <c r="AQ213" s="38"/>
      <c r="AR213" s="42"/>
      <c r="AS213" s="3"/>
    </row>
    <row r="214" spans="1:45" s="10" customFormat="1" ht="15" customHeight="1" x14ac:dyDescent="0.25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1"/>
      <c r="AG214" s="38"/>
      <c r="AH214" s="38"/>
      <c r="AI214" s="38"/>
      <c r="AJ214" s="38"/>
      <c r="AK214" s="38"/>
      <c r="AL214" s="25"/>
      <c r="AM214" s="25"/>
      <c r="AN214" s="25"/>
      <c r="AO214" s="38"/>
      <c r="AP214" s="38"/>
      <c r="AQ214" s="38"/>
      <c r="AR214" s="42"/>
      <c r="AS214" s="3"/>
    </row>
    <row r="215" spans="1:45" s="10" customFormat="1" ht="15" customHeight="1" x14ac:dyDescent="0.25">
      <c r="A215" s="24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1"/>
      <c r="AG215" s="38"/>
      <c r="AH215" s="38"/>
      <c r="AI215" s="38"/>
      <c r="AJ215" s="38"/>
      <c r="AK215" s="38"/>
      <c r="AL215" s="25"/>
      <c r="AM215" s="25"/>
      <c r="AN215" s="25"/>
      <c r="AO215" s="38"/>
      <c r="AP215" s="38"/>
      <c r="AQ215" s="38"/>
      <c r="AR215" s="42"/>
      <c r="AS215" s="3"/>
    </row>
    <row r="216" spans="1:45" s="10" customFormat="1" ht="15" customHeight="1" x14ac:dyDescent="0.25">
      <c r="A216" s="24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1"/>
      <c r="AG216" s="38"/>
      <c r="AH216" s="38"/>
      <c r="AI216" s="38"/>
      <c r="AJ216" s="38"/>
      <c r="AK216" s="38"/>
      <c r="AL216" s="25"/>
      <c r="AM216" s="25"/>
      <c r="AN216" s="25"/>
      <c r="AO216" s="38"/>
      <c r="AP216" s="38"/>
      <c r="AQ216" s="38"/>
      <c r="AR216" s="42"/>
      <c r="AS216" s="3"/>
    </row>
    <row r="217" spans="1:45" s="10" customFormat="1" ht="15" customHeight="1" x14ac:dyDescent="0.25">
      <c r="A217" s="24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1"/>
      <c r="AG217" s="38"/>
      <c r="AH217" s="38"/>
      <c r="AI217" s="38"/>
      <c r="AJ217" s="38"/>
      <c r="AK217" s="38"/>
      <c r="AL217" s="25"/>
      <c r="AM217" s="25"/>
      <c r="AN217" s="25"/>
      <c r="AO217" s="38"/>
      <c r="AP217" s="38"/>
      <c r="AQ217" s="38"/>
      <c r="AR217" s="42"/>
      <c r="AS217" s="3"/>
    </row>
    <row r="218" spans="1:45" s="10" customFormat="1" ht="15" customHeight="1" x14ac:dyDescent="0.25">
      <c r="A218" s="24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1"/>
      <c r="AG218" s="38"/>
      <c r="AH218" s="38"/>
      <c r="AI218" s="38"/>
      <c r="AJ218" s="38"/>
      <c r="AK218" s="38"/>
      <c r="AL218" s="25"/>
      <c r="AM218" s="25"/>
      <c r="AN218" s="25"/>
      <c r="AO218" s="38"/>
      <c r="AP218" s="38"/>
      <c r="AQ218" s="38"/>
      <c r="AR218" s="42"/>
      <c r="AS218" s="3"/>
    </row>
    <row r="219" spans="1:45" s="10" customFormat="1" ht="15" customHeight="1" x14ac:dyDescent="0.25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1"/>
      <c r="AG219" s="38"/>
      <c r="AH219" s="38"/>
      <c r="AI219" s="38"/>
      <c r="AJ219" s="38"/>
      <c r="AK219" s="38"/>
      <c r="AL219" s="25"/>
      <c r="AM219" s="25"/>
      <c r="AN219" s="25"/>
      <c r="AO219" s="38"/>
      <c r="AP219" s="38"/>
      <c r="AQ219" s="38"/>
      <c r="AR219" s="42"/>
      <c r="AS219" s="3"/>
    </row>
    <row r="220" spans="1:45" s="10" customFormat="1" ht="15" customHeight="1" x14ac:dyDescent="0.25">
      <c r="A220" s="24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1"/>
      <c r="AG220" s="38"/>
      <c r="AH220" s="38"/>
      <c r="AI220" s="38"/>
      <c r="AJ220" s="38"/>
      <c r="AK220" s="38"/>
      <c r="AL220" s="25"/>
      <c r="AM220" s="25"/>
      <c r="AN220" s="25"/>
      <c r="AO220" s="38"/>
      <c r="AP220" s="38"/>
      <c r="AQ220" s="38"/>
      <c r="AR220" s="42"/>
      <c r="AS220" s="3"/>
    </row>
    <row r="221" spans="1:45" s="10" customFormat="1" ht="15" customHeight="1" x14ac:dyDescent="0.25">
      <c r="A221" s="24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41"/>
      <c r="AG221" s="38"/>
      <c r="AH221" s="38"/>
      <c r="AI221" s="38"/>
      <c r="AJ221" s="38"/>
      <c r="AK221" s="38"/>
      <c r="AL221" s="25"/>
      <c r="AM221" s="25"/>
      <c r="AN221" s="25"/>
      <c r="AO221" s="38"/>
      <c r="AP221" s="38"/>
      <c r="AQ221" s="38"/>
      <c r="AR221" s="42"/>
      <c r="AS221" s="3"/>
    </row>
    <row r="222" spans="1:45" s="10" customFormat="1" ht="15" customHeight="1" x14ac:dyDescent="0.25">
      <c r="A222" s="24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41"/>
      <c r="AG222" s="38"/>
      <c r="AH222" s="38"/>
      <c r="AI222" s="38"/>
      <c r="AJ222" s="38"/>
      <c r="AK222" s="38"/>
      <c r="AL222" s="25"/>
      <c r="AM222" s="25"/>
      <c r="AN222" s="25"/>
      <c r="AO222" s="38"/>
      <c r="AP222" s="38"/>
      <c r="AQ222" s="38"/>
      <c r="AR222" s="42"/>
      <c r="AS222" s="3"/>
    </row>
    <row r="223" spans="1:45" s="10" customFormat="1" ht="15" customHeight="1" x14ac:dyDescent="0.25">
      <c r="A223" s="24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41"/>
      <c r="AG223" s="38"/>
      <c r="AH223" s="38"/>
      <c r="AI223" s="38"/>
      <c r="AJ223" s="38"/>
      <c r="AK223" s="38"/>
      <c r="AL223" s="25"/>
      <c r="AM223" s="25"/>
      <c r="AN223" s="25"/>
      <c r="AO223" s="38"/>
      <c r="AP223" s="38"/>
      <c r="AQ223" s="38"/>
      <c r="AR223" s="42"/>
      <c r="AS223" s="3"/>
    </row>
    <row r="224" spans="1:45" s="10" customFormat="1" ht="15" customHeight="1" x14ac:dyDescent="0.25">
      <c r="A224" s="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41"/>
      <c r="AG224" s="38"/>
      <c r="AH224" s="38"/>
      <c r="AI224" s="38"/>
      <c r="AJ224" s="38"/>
      <c r="AK224" s="38"/>
      <c r="AL224" s="25"/>
      <c r="AM224" s="25"/>
      <c r="AN224" s="25"/>
      <c r="AO224" s="38"/>
      <c r="AP224" s="38"/>
      <c r="AQ224" s="38"/>
      <c r="AR224" s="42"/>
      <c r="AS224" s="3"/>
    </row>
    <row r="225" spans="1:45" s="10" customFormat="1" ht="15" customHeight="1" x14ac:dyDescent="0.25">
      <c r="A225" s="24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41"/>
      <c r="AG225" s="38"/>
      <c r="AH225" s="38"/>
      <c r="AI225" s="38"/>
      <c r="AJ225" s="38"/>
      <c r="AK225" s="38"/>
      <c r="AL225" s="25"/>
      <c r="AM225" s="25"/>
      <c r="AN225" s="25"/>
      <c r="AO225" s="38"/>
      <c r="AP225" s="38"/>
      <c r="AQ225" s="38"/>
      <c r="AR225" s="42"/>
      <c r="AS225" s="3"/>
    </row>
  </sheetData>
  <sortState ref="M58:Q80">
    <sortCondition descending="1" ref="M5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0" t="s">
        <v>63</v>
      </c>
      <c r="C1" s="6"/>
      <c r="D1" s="7"/>
      <c r="E1" s="108" t="s">
        <v>268</v>
      </c>
      <c r="F1" s="247"/>
      <c r="G1" s="76"/>
      <c r="H1" s="76"/>
      <c r="I1" s="8"/>
      <c r="J1" s="6"/>
      <c r="K1" s="24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47"/>
      <c r="AB1" s="247"/>
      <c r="AC1" s="76"/>
      <c r="AD1" s="76"/>
      <c r="AE1" s="8"/>
      <c r="AF1" s="6"/>
      <c r="AG1" s="24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1" t="s">
        <v>283</v>
      </c>
      <c r="C2" s="72"/>
      <c r="D2" s="123"/>
      <c r="E2" s="14" t="s">
        <v>13</v>
      </c>
      <c r="F2" s="15"/>
      <c r="G2" s="15"/>
      <c r="H2" s="15"/>
      <c r="I2" s="21"/>
      <c r="J2" s="16"/>
      <c r="K2" s="101"/>
      <c r="L2" s="23" t="s">
        <v>284</v>
      </c>
      <c r="M2" s="15"/>
      <c r="N2" s="15"/>
      <c r="O2" s="22"/>
      <c r="P2" s="20"/>
      <c r="Q2" s="23" t="s">
        <v>285</v>
      </c>
      <c r="R2" s="15"/>
      <c r="S2" s="15"/>
      <c r="T2" s="15"/>
      <c r="U2" s="21"/>
      <c r="V2" s="22"/>
      <c r="W2" s="20"/>
      <c r="X2" s="249" t="s">
        <v>286</v>
      </c>
      <c r="Y2" s="216"/>
      <c r="Z2" s="250"/>
      <c r="AA2" s="14" t="s">
        <v>13</v>
      </c>
      <c r="AB2" s="15"/>
      <c r="AC2" s="15"/>
      <c r="AD2" s="15"/>
      <c r="AE2" s="21"/>
      <c r="AF2" s="16"/>
      <c r="AG2" s="101"/>
      <c r="AH2" s="23" t="s">
        <v>287</v>
      </c>
      <c r="AI2" s="15"/>
      <c r="AJ2" s="15"/>
      <c r="AK2" s="22"/>
      <c r="AL2" s="20"/>
      <c r="AM2" s="23" t="s">
        <v>285</v>
      </c>
      <c r="AN2" s="15"/>
      <c r="AO2" s="15"/>
      <c r="AP2" s="15"/>
      <c r="AQ2" s="21"/>
      <c r="AR2" s="22"/>
      <c r="AS2" s="25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51"/>
      <c r="L3" s="19" t="s">
        <v>5</v>
      </c>
      <c r="M3" s="19" t="s">
        <v>6</v>
      </c>
      <c r="N3" s="19" t="s">
        <v>36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5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51"/>
      <c r="AH3" s="19" t="s">
        <v>5</v>
      </c>
      <c r="AI3" s="19" t="s">
        <v>6</v>
      </c>
      <c r="AJ3" s="19" t="s">
        <v>36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5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6"/>
      <c r="M4" s="19"/>
      <c r="N4" s="19"/>
      <c r="O4" s="19"/>
      <c r="P4" s="25"/>
      <c r="Q4" s="26"/>
      <c r="R4" s="26"/>
      <c r="S4" s="28"/>
      <c r="T4" s="26"/>
      <c r="U4" s="26"/>
      <c r="V4" s="252"/>
      <c r="W4" s="32"/>
      <c r="X4" s="26">
        <v>1986</v>
      </c>
      <c r="Y4" s="26" t="s">
        <v>34</v>
      </c>
      <c r="Z4" s="30" t="s">
        <v>176</v>
      </c>
      <c r="AA4" s="26">
        <v>19</v>
      </c>
      <c r="AB4" s="26">
        <v>1</v>
      </c>
      <c r="AC4" s="26">
        <v>9</v>
      </c>
      <c r="AD4" s="26">
        <v>14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53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>
        <v>1987</v>
      </c>
      <c r="C5" s="26" t="s">
        <v>66</v>
      </c>
      <c r="D5" s="27" t="s">
        <v>59</v>
      </c>
      <c r="E5" s="26">
        <v>21</v>
      </c>
      <c r="F5" s="26">
        <v>0</v>
      </c>
      <c r="G5" s="26">
        <v>0</v>
      </c>
      <c r="H5" s="26">
        <v>37</v>
      </c>
      <c r="I5" s="26"/>
      <c r="J5" s="29"/>
      <c r="K5" s="25"/>
      <c r="L5" s="19"/>
      <c r="M5" s="26" t="s">
        <v>66</v>
      </c>
      <c r="N5" s="19"/>
      <c r="O5" s="19"/>
      <c r="P5" s="25"/>
      <c r="Q5" s="26"/>
      <c r="R5" s="26"/>
      <c r="S5" s="28"/>
      <c r="T5" s="26"/>
      <c r="U5" s="26"/>
      <c r="V5" s="252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53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1988</v>
      </c>
      <c r="C6" s="26" t="s">
        <v>67</v>
      </c>
      <c r="D6" s="27" t="s">
        <v>59</v>
      </c>
      <c r="E6" s="28">
        <v>22</v>
      </c>
      <c r="F6" s="28">
        <v>0</v>
      </c>
      <c r="G6" s="26">
        <v>10</v>
      </c>
      <c r="H6" s="26">
        <v>55</v>
      </c>
      <c r="I6" s="26"/>
      <c r="J6" s="29"/>
      <c r="K6" s="25"/>
      <c r="L6" s="19"/>
      <c r="M6" s="26" t="s">
        <v>148</v>
      </c>
      <c r="N6" s="19" t="s">
        <v>153</v>
      </c>
      <c r="O6" s="19"/>
      <c r="P6" s="25"/>
      <c r="Q6" s="26"/>
      <c r="R6" s="26"/>
      <c r="S6" s="28"/>
      <c r="T6" s="26"/>
      <c r="U6" s="26"/>
      <c r="V6" s="252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53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79" t="s">
        <v>288</v>
      </c>
      <c r="C7" s="83"/>
      <c r="D7" s="82"/>
      <c r="E7" s="81">
        <f>SUM(E4:E6)</f>
        <v>43</v>
      </c>
      <c r="F7" s="81">
        <f>SUM(F4:F6)</f>
        <v>0</v>
      </c>
      <c r="G7" s="81">
        <f>SUM(G4:G6)</f>
        <v>10</v>
      </c>
      <c r="H7" s="81">
        <f>SUM(H4:H6)</f>
        <v>92</v>
      </c>
      <c r="I7" s="81">
        <f>SUM(I4:I6)</f>
        <v>0</v>
      </c>
      <c r="J7" s="254">
        <v>0</v>
      </c>
      <c r="K7" s="101">
        <f>SUM(K4:K6)</f>
        <v>0</v>
      </c>
      <c r="L7" s="23"/>
      <c r="M7" s="21"/>
      <c r="N7" s="226"/>
      <c r="O7" s="227"/>
      <c r="P7" s="25"/>
      <c r="Q7" s="81">
        <f>SUM(Q4:Q6)</f>
        <v>0</v>
      </c>
      <c r="R7" s="81">
        <f>SUM(R4:R6)</f>
        <v>0</v>
      </c>
      <c r="S7" s="81">
        <f>SUM(S4:S6)</f>
        <v>0</v>
      </c>
      <c r="T7" s="81">
        <f>SUM(T4:T6)</f>
        <v>0</v>
      </c>
      <c r="U7" s="81">
        <f>SUM(U4:U6)</f>
        <v>0</v>
      </c>
      <c r="V7" s="36">
        <v>0</v>
      </c>
      <c r="W7" s="101">
        <f>SUM(W4:W6)</f>
        <v>0</v>
      </c>
      <c r="X7" s="17" t="s">
        <v>288</v>
      </c>
      <c r="Y7" s="18"/>
      <c r="Z7" s="16"/>
      <c r="AA7" s="81">
        <f>SUM(AA4:AA6)</f>
        <v>19</v>
      </c>
      <c r="AB7" s="81">
        <f>SUM(AB4:AB6)</f>
        <v>1</v>
      </c>
      <c r="AC7" s="81">
        <f>SUM(AC4:AC6)</f>
        <v>9</v>
      </c>
      <c r="AD7" s="81">
        <f>SUM(AD4:AD6)</f>
        <v>14</v>
      </c>
      <c r="AE7" s="81">
        <f>SUM(AE4:AE6)</f>
        <v>0</v>
      </c>
      <c r="AF7" s="254">
        <v>0</v>
      </c>
      <c r="AG7" s="101">
        <f>SUM(AG4:AG6)</f>
        <v>0</v>
      </c>
      <c r="AH7" s="23"/>
      <c r="AI7" s="21"/>
      <c r="AJ7" s="226"/>
      <c r="AK7" s="227"/>
      <c r="AL7" s="25"/>
      <c r="AM7" s="81">
        <f>SUM(AM4:AM6)</f>
        <v>0</v>
      </c>
      <c r="AN7" s="81">
        <f>SUM(AN4:AN6)</f>
        <v>0</v>
      </c>
      <c r="AO7" s="81">
        <f>SUM(AO4:AO6)</f>
        <v>0</v>
      </c>
      <c r="AP7" s="81">
        <f>SUM(AP4:AP6)</f>
        <v>0</v>
      </c>
      <c r="AQ7" s="81">
        <f>SUM(AQ4:AQ6)</f>
        <v>0</v>
      </c>
      <c r="AR7" s="254">
        <v>0</v>
      </c>
      <c r="AS7" s="251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2"/>
      <c r="L8" s="25"/>
      <c r="M8" s="25"/>
      <c r="N8" s="25"/>
      <c r="O8" s="25"/>
      <c r="P8" s="38"/>
      <c r="Q8" s="38"/>
      <c r="R8" s="41"/>
      <c r="S8" s="38"/>
      <c r="T8" s="38"/>
      <c r="U8" s="25"/>
      <c r="V8" s="25"/>
      <c r="W8" s="32"/>
      <c r="X8" s="38"/>
      <c r="Y8" s="38"/>
      <c r="Z8" s="38"/>
      <c r="AA8" s="38"/>
      <c r="AB8" s="38"/>
      <c r="AC8" s="38"/>
      <c r="AD8" s="38"/>
      <c r="AE8" s="38"/>
      <c r="AF8" s="39"/>
      <c r="AG8" s="32"/>
      <c r="AH8" s="25"/>
      <c r="AI8" s="25"/>
      <c r="AJ8" s="25"/>
      <c r="AK8" s="25"/>
      <c r="AL8" s="38"/>
      <c r="AM8" s="38"/>
      <c r="AN8" s="41"/>
      <c r="AO8" s="38"/>
      <c r="AP8" s="38"/>
      <c r="AQ8" s="25"/>
      <c r="AR8" s="25"/>
      <c r="AS8" s="3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5" t="s">
        <v>289</v>
      </c>
      <c r="C9" s="256"/>
      <c r="D9" s="257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5"/>
      <c r="L9" s="19" t="s">
        <v>27</v>
      </c>
      <c r="M9" s="19" t="s">
        <v>28</v>
      </c>
      <c r="N9" s="19" t="s">
        <v>290</v>
      </c>
      <c r="O9" s="19" t="s">
        <v>291</v>
      </c>
      <c r="Q9" s="41"/>
      <c r="R9" s="41" t="s">
        <v>35</v>
      </c>
      <c r="S9" s="41"/>
      <c r="T9" s="38" t="s">
        <v>60</v>
      </c>
      <c r="U9" s="25"/>
      <c r="V9" s="32"/>
      <c r="W9" s="32"/>
      <c r="X9" s="258"/>
      <c r="Y9" s="258"/>
      <c r="Z9" s="258"/>
      <c r="AA9" s="258"/>
      <c r="AB9" s="258"/>
      <c r="AC9" s="41"/>
      <c r="AD9" s="41"/>
      <c r="AE9" s="41"/>
      <c r="AF9" s="38"/>
      <c r="AG9" s="38"/>
      <c r="AH9" s="38"/>
      <c r="AI9" s="38"/>
      <c r="AJ9" s="38"/>
      <c r="AK9" s="38"/>
      <c r="AM9" s="32"/>
      <c r="AN9" s="258"/>
      <c r="AO9" s="258"/>
      <c r="AP9" s="258"/>
      <c r="AQ9" s="258"/>
      <c r="AR9" s="258"/>
      <c r="AS9" s="25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12</v>
      </c>
      <c r="C10" s="13"/>
      <c r="D10" s="46"/>
      <c r="E10" s="259">
        <v>507</v>
      </c>
      <c r="F10" s="259">
        <v>25</v>
      </c>
      <c r="G10" s="259">
        <v>135</v>
      </c>
      <c r="H10" s="259">
        <v>821</v>
      </c>
      <c r="I10" s="259">
        <v>2776</v>
      </c>
      <c r="J10" s="260">
        <v>0.66900000000000004</v>
      </c>
      <c r="K10" s="38">
        <f>PRODUCT(I10/J10)</f>
        <v>4149.4768310911804</v>
      </c>
      <c r="L10" s="261">
        <f>PRODUCT((F10+G10)/E10)</f>
        <v>0.31558185404339251</v>
      </c>
      <c r="M10" s="261">
        <f>PRODUCT(H10/E10)</f>
        <v>1.6193293885601578</v>
      </c>
      <c r="N10" s="261">
        <f>PRODUCT((F10+G10+H10)/E10)</f>
        <v>1.9349112426035502</v>
      </c>
      <c r="O10" s="261">
        <f>PRODUCT(I10/E10)</f>
        <v>5.4753451676528604</v>
      </c>
      <c r="Q10" s="41"/>
      <c r="R10" s="41"/>
      <c r="S10" s="41"/>
      <c r="T10" s="38" t="s">
        <v>171</v>
      </c>
      <c r="U10" s="38"/>
      <c r="V10" s="38"/>
      <c r="W10" s="3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41"/>
      <c r="AO10" s="41"/>
      <c r="AP10" s="41"/>
      <c r="AQ10" s="41"/>
      <c r="AR10" s="41"/>
      <c r="AS10" s="4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62" t="s">
        <v>283</v>
      </c>
      <c r="C11" s="263"/>
      <c r="D11" s="264"/>
      <c r="E11" s="259">
        <f>PRODUCT(E7+Q7)</f>
        <v>43</v>
      </c>
      <c r="F11" s="259">
        <f>PRODUCT(F7+R7)</f>
        <v>0</v>
      </c>
      <c r="G11" s="259">
        <f>PRODUCT(G7+S7)</f>
        <v>10</v>
      </c>
      <c r="H11" s="259">
        <f>PRODUCT(H7+T7)</f>
        <v>92</v>
      </c>
      <c r="I11" s="259">
        <f>PRODUCT(I7+U7)</f>
        <v>0</v>
      </c>
      <c r="J11" s="260">
        <v>0</v>
      </c>
      <c r="K11" s="38">
        <f>PRODUCT(K7+W7)</f>
        <v>0</v>
      </c>
      <c r="L11" s="261">
        <f>PRODUCT((F11+G11)/E11)</f>
        <v>0.23255813953488372</v>
      </c>
      <c r="M11" s="261">
        <f>PRODUCT(H11/E11)</f>
        <v>2.13953488372093</v>
      </c>
      <c r="N11" s="261">
        <f>PRODUCT((F11+G11+H11)/E11)</f>
        <v>2.3720930232558142</v>
      </c>
      <c r="O11" s="261">
        <f>PRODUCT(I11/E11)</f>
        <v>0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15" t="s">
        <v>286</v>
      </c>
      <c r="C12" s="265"/>
      <c r="D12" s="217"/>
      <c r="E12" s="259">
        <f>PRODUCT(AA7+AM7)</f>
        <v>19</v>
      </c>
      <c r="F12" s="259">
        <f>PRODUCT(AB7+AN7)</f>
        <v>1</v>
      </c>
      <c r="G12" s="259">
        <f>PRODUCT(AC7+AO7)</f>
        <v>9</v>
      </c>
      <c r="H12" s="259">
        <f>PRODUCT(AD7+AP7)</f>
        <v>14</v>
      </c>
      <c r="I12" s="259">
        <f>PRODUCT(AE7+AQ7)</f>
        <v>0</v>
      </c>
      <c r="J12" s="260">
        <v>0</v>
      </c>
      <c r="K12" s="25">
        <f>PRODUCT(AG7+AS7)</f>
        <v>0</v>
      </c>
      <c r="L12" s="261">
        <f>PRODUCT((F12+G12)/E12)</f>
        <v>0.52631578947368418</v>
      </c>
      <c r="M12" s="261">
        <f>PRODUCT(H12/E12)</f>
        <v>0.73684210526315785</v>
      </c>
      <c r="N12" s="261">
        <f>PRODUCT((F12+G12+H12)/E12)</f>
        <v>1.263157894736842</v>
      </c>
      <c r="O12" s="261">
        <f>PRODUCT(I12/E12)</f>
        <v>0</v>
      </c>
      <c r="Q12" s="41"/>
      <c r="R12" s="41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25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6" t="s">
        <v>288</v>
      </c>
      <c r="C13" s="98"/>
      <c r="D13" s="267"/>
      <c r="E13" s="259">
        <f>SUM(E10:E12)</f>
        <v>569</v>
      </c>
      <c r="F13" s="259">
        <f t="shared" ref="F13:I13" si="0">SUM(F10:F12)</f>
        <v>26</v>
      </c>
      <c r="G13" s="259">
        <f t="shared" si="0"/>
        <v>154</v>
      </c>
      <c r="H13" s="259">
        <f t="shared" si="0"/>
        <v>927</v>
      </c>
      <c r="I13" s="259">
        <f t="shared" si="0"/>
        <v>2776</v>
      </c>
      <c r="J13" s="260">
        <v>0</v>
      </c>
      <c r="K13" s="38">
        <f>SUM(K10:K12)</f>
        <v>4149.4768310911804</v>
      </c>
      <c r="L13" s="261">
        <f>PRODUCT((F13+G13)/E13)</f>
        <v>0.31634446397188049</v>
      </c>
      <c r="M13" s="261">
        <f>PRODUCT(H13/E13)</f>
        <v>1.6291739894551844</v>
      </c>
      <c r="N13" s="261">
        <f>PRODUCT((F13+G13+H13)/E13)</f>
        <v>1.9455184534270651</v>
      </c>
      <c r="O13" s="261">
        <f>PRODUCT(I13/507)</f>
        <v>5.4753451676528604</v>
      </c>
      <c r="Q13" s="25"/>
      <c r="R13" s="25"/>
      <c r="S13" s="25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5"/>
      <c r="F14" s="25"/>
      <c r="G14" s="25"/>
      <c r="H14" s="25"/>
      <c r="I14" s="25"/>
      <c r="J14" s="38"/>
      <c r="K14" s="38"/>
      <c r="L14" s="25"/>
      <c r="M14" s="25"/>
      <c r="N14" s="25"/>
      <c r="O14" s="25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25"/>
      <c r="AL178" s="25"/>
    </row>
    <row r="179" spans="12:38" x14ac:dyDescent="0.25">
      <c r="R179" s="32"/>
      <c r="S179" s="3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32"/>
      <c r="S180" s="3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32"/>
      <c r="S181" s="3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L182"/>
      <c r="M182"/>
      <c r="N182"/>
      <c r="O182"/>
      <c r="P182"/>
      <c r="R182" s="32"/>
      <c r="S182" s="3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140625" style="64" customWidth="1"/>
    <col min="3" max="3" width="21.5703125" style="65" customWidth="1"/>
    <col min="4" max="4" width="10.5703125" style="100" customWidth="1"/>
    <col min="5" max="5" width="8" style="100" customWidth="1"/>
    <col min="6" max="6" width="0.5703125" style="3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245" customWidth="1"/>
    <col min="22" max="22" width="9.85546875" style="65" customWidth="1"/>
    <col min="23" max="23" width="19.7109375" style="100" customWidth="1"/>
    <col min="24" max="24" width="9.7109375" style="65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42578125" customWidth="1"/>
    <col min="269" max="277" width="5.28515625" customWidth="1"/>
    <col min="278" max="278" width="9" customWidth="1"/>
    <col min="279" max="279" width="19.710937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42578125" customWidth="1"/>
    <col min="525" max="533" width="5.28515625" customWidth="1"/>
    <col min="534" max="534" width="9" customWidth="1"/>
    <col min="535" max="535" width="19.710937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42578125" customWidth="1"/>
    <col min="781" max="789" width="5.28515625" customWidth="1"/>
    <col min="790" max="790" width="9" customWidth="1"/>
    <col min="791" max="791" width="19.710937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42578125" customWidth="1"/>
    <col min="1037" max="1045" width="5.28515625" customWidth="1"/>
    <col min="1046" max="1046" width="9" customWidth="1"/>
    <col min="1047" max="1047" width="19.710937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42578125" customWidth="1"/>
    <col min="1293" max="1301" width="5.28515625" customWidth="1"/>
    <col min="1302" max="1302" width="9" customWidth="1"/>
    <col min="1303" max="1303" width="19.710937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42578125" customWidth="1"/>
    <col min="1549" max="1557" width="5.28515625" customWidth="1"/>
    <col min="1558" max="1558" width="9" customWidth="1"/>
    <col min="1559" max="1559" width="19.710937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42578125" customWidth="1"/>
    <col min="1805" max="1813" width="5.28515625" customWidth="1"/>
    <col min="1814" max="1814" width="9" customWidth="1"/>
    <col min="1815" max="1815" width="19.710937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42578125" customWidth="1"/>
    <col min="2061" max="2069" width="5.28515625" customWidth="1"/>
    <col min="2070" max="2070" width="9" customWidth="1"/>
    <col min="2071" max="2071" width="19.710937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42578125" customWidth="1"/>
    <col min="2317" max="2325" width="5.28515625" customWidth="1"/>
    <col min="2326" max="2326" width="9" customWidth="1"/>
    <col min="2327" max="2327" width="19.710937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42578125" customWidth="1"/>
    <col min="2573" max="2581" width="5.28515625" customWidth="1"/>
    <col min="2582" max="2582" width="9" customWidth="1"/>
    <col min="2583" max="2583" width="19.710937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42578125" customWidth="1"/>
    <col min="2829" max="2837" width="5.28515625" customWidth="1"/>
    <col min="2838" max="2838" width="9" customWidth="1"/>
    <col min="2839" max="2839" width="19.710937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42578125" customWidth="1"/>
    <col min="3085" max="3093" width="5.28515625" customWidth="1"/>
    <col min="3094" max="3094" width="9" customWidth="1"/>
    <col min="3095" max="3095" width="19.710937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42578125" customWidth="1"/>
    <col min="3341" max="3349" width="5.28515625" customWidth="1"/>
    <col min="3350" max="3350" width="9" customWidth="1"/>
    <col min="3351" max="3351" width="19.710937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42578125" customWidth="1"/>
    <col min="3597" max="3605" width="5.28515625" customWidth="1"/>
    <col min="3606" max="3606" width="9" customWidth="1"/>
    <col min="3607" max="3607" width="19.710937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42578125" customWidth="1"/>
    <col min="3853" max="3861" width="5.28515625" customWidth="1"/>
    <col min="3862" max="3862" width="9" customWidth="1"/>
    <col min="3863" max="3863" width="19.710937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42578125" customWidth="1"/>
    <col min="4109" max="4117" width="5.28515625" customWidth="1"/>
    <col min="4118" max="4118" width="9" customWidth="1"/>
    <col min="4119" max="4119" width="19.710937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42578125" customWidth="1"/>
    <col min="4365" max="4373" width="5.28515625" customWidth="1"/>
    <col min="4374" max="4374" width="9" customWidth="1"/>
    <col min="4375" max="4375" width="19.710937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42578125" customWidth="1"/>
    <col min="4621" max="4629" width="5.28515625" customWidth="1"/>
    <col min="4630" max="4630" width="9" customWidth="1"/>
    <col min="4631" max="4631" width="19.710937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42578125" customWidth="1"/>
    <col min="4877" max="4885" width="5.28515625" customWidth="1"/>
    <col min="4886" max="4886" width="9" customWidth="1"/>
    <col min="4887" max="4887" width="19.710937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42578125" customWidth="1"/>
    <col min="5133" max="5141" width="5.28515625" customWidth="1"/>
    <col min="5142" max="5142" width="9" customWidth="1"/>
    <col min="5143" max="5143" width="19.710937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42578125" customWidth="1"/>
    <col min="5389" max="5397" width="5.28515625" customWidth="1"/>
    <col min="5398" max="5398" width="9" customWidth="1"/>
    <col min="5399" max="5399" width="19.710937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42578125" customWidth="1"/>
    <col min="5645" max="5653" width="5.28515625" customWidth="1"/>
    <col min="5654" max="5654" width="9" customWidth="1"/>
    <col min="5655" max="5655" width="19.710937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42578125" customWidth="1"/>
    <col min="5901" max="5909" width="5.28515625" customWidth="1"/>
    <col min="5910" max="5910" width="9" customWidth="1"/>
    <col min="5911" max="5911" width="19.710937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42578125" customWidth="1"/>
    <col min="6157" max="6165" width="5.28515625" customWidth="1"/>
    <col min="6166" max="6166" width="9" customWidth="1"/>
    <col min="6167" max="6167" width="19.710937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42578125" customWidth="1"/>
    <col min="6413" max="6421" width="5.28515625" customWidth="1"/>
    <col min="6422" max="6422" width="9" customWidth="1"/>
    <col min="6423" max="6423" width="19.710937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42578125" customWidth="1"/>
    <col min="6669" max="6677" width="5.28515625" customWidth="1"/>
    <col min="6678" max="6678" width="9" customWidth="1"/>
    <col min="6679" max="6679" width="19.710937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42578125" customWidth="1"/>
    <col min="6925" max="6933" width="5.28515625" customWidth="1"/>
    <col min="6934" max="6934" width="9" customWidth="1"/>
    <col min="6935" max="6935" width="19.710937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42578125" customWidth="1"/>
    <col min="7181" max="7189" width="5.28515625" customWidth="1"/>
    <col min="7190" max="7190" width="9" customWidth="1"/>
    <col min="7191" max="7191" width="19.710937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42578125" customWidth="1"/>
    <col min="7437" max="7445" width="5.28515625" customWidth="1"/>
    <col min="7446" max="7446" width="9" customWidth="1"/>
    <col min="7447" max="7447" width="19.710937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42578125" customWidth="1"/>
    <col min="7693" max="7701" width="5.28515625" customWidth="1"/>
    <col min="7702" max="7702" width="9" customWidth="1"/>
    <col min="7703" max="7703" width="19.710937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42578125" customWidth="1"/>
    <col min="7949" max="7957" width="5.28515625" customWidth="1"/>
    <col min="7958" max="7958" width="9" customWidth="1"/>
    <col min="7959" max="7959" width="19.710937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42578125" customWidth="1"/>
    <col min="8205" max="8213" width="5.28515625" customWidth="1"/>
    <col min="8214" max="8214" width="9" customWidth="1"/>
    <col min="8215" max="8215" width="19.710937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42578125" customWidth="1"/>
    <col min="8461" max="8469" width="5.28515625" customWidth="1"/>
    <col min="8470" max="8470" width="9" customWidth="1"/>
    <col min="8471" max="8471" width="19.710937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42578125" customWidth="1"/>
    <col min="8717" max="8725" width="5.28515625" customWidth="1"/>
    <col min="8726" max="8726" width="9" customWidth="1"/>
    <col min="8727" max="8727" width="19.710937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42578125" customWidth="1"/>
    <col min="8973" max="8981" width="5.28515625" customWidth="1"/>
    <col min="8982" max="8982" width="9" customWidth="1"/>
    <col min="8983" max="8983" width="19.710937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42578125" customWidth="1"/>
    <col min="9229" max="9237" width="5.28515625" customWidth="1"/>
    <col min="9238" max="9238" width="9" customWidth="1"/>
    <col min="9239" max="9239" width="19.710937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42578125" customWidth="1"/>
    <col min="9485" max="9493" width="5.28515625" customWidth="1"/>
    <col min="9494" max="9494" width="9" customWidth="1"/>
    <col min="9495" max="9495" width="19.710937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42578125" customWidth="1"/>
    <col min="9741" max="9749" width="5.28515625" customWidth="1"/>
    <col min="9750" max="9750" width="9" customWidth="1"/>
    <col min="9751" max="9751" width="19.710937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42578125" customWidth="1"/>
    <col min="9997" max="10005" width="5.28515625" customWidth="1"/>
    <col min="10006" max="10006" width="9" customWidth="1"/>
    <col min="10007" max="10007" width="19.710937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42578125" customWidth="1"/>
    <col min="10253" max="10261" width="5.28515625" customWidth="1"/>
    <col min="10262" max="10262" width="9" customWidth="1"/>
    <col min="10263" max="10263" width="19.710937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42578125" customWidth="1"/>
    <col min="10509" max="10517" width="5.28515625" customWidth="1"/>
    <col min="10518" max="10518" width="9" customWidth="1"/>
    <col min="10519" max="10519" width="19.710937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42578125" customWidth="1"/>
    <col min="10765" max="10773" width="5.28515625" customWidth="1"/>
    <col min="10774" max="10774" width="9" customWidth="1"/>
    <col min="10775" max="10775" width="19.710937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42578125" customWidth="1"/>
    <col min="11021" max="11029" width="5.28515625" customWidth="1"/>
    <col min="11030" max="11030" width="9" customWidth="1"/>
    <col min="11031" max="11031" width="19.710937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42578125" customWidth="1"/>
    <col min="11277" max="11285" width="5.28515625" customWidth="1"/>
    <col min="11286" max="11286" width="9" customWidth="1"/>
    <col min="11287" max="11287" width="19.710937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42578125" customWidth="1"/>
    <col min="11533" max="11541" width="5.28515625" customWidth="1"/>
    <col min="11542" max="11542" width="9" customWidth="1"/>
    <col min="11543" max="11543" width="19.710937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42578125" customWidth="1"/>
    <col min="11789" max="11797" width="5.28515625" customWidth="1"/>
    <col min="11798" max="11798" width="9" customWidth="1"/>
    <col min="11799" max="11799" width="19.710937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42578125" customWidth="1"/>
    <col min="12045" max="12053" width="5.28515625" customWidth="1"/>
    <col min="12054" max="12054" width="9" customWidth="1"/>
    <col min="12055" max="12055" width="19.710937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42578125" customWidth="1"/>
    <col min="12301" max="12309" width="5.28515625" customWidth="1"/>
    <col min="12310" max="12310" width="9" customWidth="1"/>
    <col min="12311" max="12311" width="19.710937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42578125" customWidth="1"/>
    <col min="12557" max="12565" width="5.28515625" customWidth="1"/>
    <col min="12566" max="12566" width="9" customWidth="1"/>
    <col min="12567" max="12567" width="19.710937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42578125" customWidth="1"/>
    <col min="12813" max="12821" width="5.28515625" customWidth="1"/>
    <col min="12822" max="12822" width="9" customWidth="1"/>
    <col min="12823" max="12823" width="19.710937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42578125" customWidth="1"/>
    <col min="13069" max="13077" width="5.28515625" customWidth="1"/>
    <col min="13078" max="13078" width="9" customWidth="1"/>
    <col min="13079" max="13079" width="19.710937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42578125" customWidth="1"/>
    <col min="13325" max="13333" width="5.28515625" customWidth="1"/>
    <col min="13334" max="13334" width="9" customWidth="1"/>
    <col min="13335" max="13335" width="19.710937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42578125" customWidth="1"/>
    <col min="13581" max="13589" width="5.28515625" customWidth="1"/>
    <col min="13590" max="13590" width="9" customWidth="1"/>
    <col min="13591" max="13591" width="19.710937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42578125" customWidth="1"/>
    <col min="13837" max="13845" width="5.28515625" customWidth="1"/>
    <col min="13846" max="13846" width="9" customWidth="1"/>
    <col min="13847" max="13847" width="19.710937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42578125" customWidth="1"/>
    <col min="14093" max="14101" width="5.28515625" customWidth="1"/>
    <col min="14102" max="14102" width="9" customWidth="1"/>
    <col min="14103" max="14103" width="19.710937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42578125" customWidth="1"/>
    <col min="14349" max="14357" width="5.28515625" customWidth="1"/>
    <col min="14358" max="14358" width="9" customWidth="1"/>
    <col min="14359" max="14359" width="19.710937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42578125" customWidth="1"/>
    <col min="14605" max="14613" width="5.28515625" customWidth="1"/>
    <col min="14614" max="14614" width="9" customWidth="1"/>
    <col min="14615" max="14615" width="19.710937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42578125" customWidth="1"/>
    <col min="14861" max="14869" width="5.28515625" customWidth="1"/>
    <col min="14870" max="14870" width="9" customWidth="1"/>
    <col min="14871" max="14871" width="19.710937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42578125" customWidth="1"/>
    <col min="15117" max="15125" width="5.28515625" customWidth="1"/>
    <col min="15126" max="15126" width="9" customWidth="1"/>
    <col min="15127" max="15127" width="19.710937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42578125" customWidth="1"/>
    <col min="15373" max="15381" width="5.28515625" customWidth="1"/>
    <col min="15382" max="15382" width="9" customWidth="1"/>
    <col min="15383" max="15383" width="19.710937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42578125" customWidth="1"/>
    <col min="15629" max="15637" width="5.28515625" customWidth="1"/>
    <col min="15638" max="15638" width="9" customWidth="1"/>
    <col min="15639" max="15639" width="19.710937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42578125" customWidth="1"/>
    <col min="15885" max="15893" width="5.28515625" customWidth="1"/>
    <col min="15894" max="15894" width="9" customWidth="1"/>
    <col min="15895" max="15895" width="19.710937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42578125" customWidth="1"/>
    <col min="16141" max="16149" width="5.28515625" customWidth="1"/>
    <col min="16150" max="16150" width="9" customWidth="1"/>
    <col min="16151" max="16151" width="19.7109375" customWidth="1"/>
    <col min="16152" max="16152" width="9.7109375" customWidth="1"/>
  </cols>
  <sheetData>
    <row r="1" spans="1:30" ht="18.75" x14ac:dyDescent="0.3">
      <c r="A1" s="9"/>
      <c r="B1" s="110" t="s">
        <v>61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32"/>
      <c r="R1" s="232"/>
      <c r="S1" s="232"/>
      <c r="T1" s="232"/>
      <c r="U1" s="232"/>
      <c r="V1" s="72"/>
      <c r="W1" s="74"/>
      <c r="X1" s="66"/>
      <c r="Y1" s="75"/>
      <c r="Z1" s="75"/>
      <c r="AA1" s="75"/>
      <c r="AB1" s="75"/>
      <c r="AC1" s="75"/>
      <c r="AD1" s="75"/>
    </row>
    <row r="2" spans="1:30" ht="15.75" x14ac:dyDescent="0.25">
      <c r="A2" s="9"/>
      <c r="B2" s="125" t="s">
        <v>63</v>
      </c>
      <c r="C2" s="108" t="s">
        <v>268</v>
      </c>
      <c r="D2" s="76"/>
      <c r="E2" s="12"/>
      <c r="F2" s="77"/>
      <c r="G2" s="76"/>
      <c r="H2" s="12"/>
      <c r="I2" s="12"/>
      <c r="J2" s="12"/>
      <c r="K2" s="12"/>
      <c r="L2" s="12"/>
      <c r="M2" s="12"/>
      <c r="N2" s="12"/>
      <c r="O2" s="12"/>
      <c r="P2" s="12"/>
      <c r="Q2" s="233"/>
      <c r="R2" s="233"/>
      <c r="S2" s="233"/>
      <c r="T2" s="233"/>
      <c r="U2" s="233"/>
      <c r="V2" s="12"/>
      <c r="W2" s="76"/>
      <c r="X2" s="28"/>
      <c r="Y2" s="75"/>
      <c r="Z2" s="75"/>
      <c r="AA2" s="75"/>
      <c r="AB2" s="75"/>
      <c r="AC2" s="75"/>
      <c r="AD2" s="75"/>
    </row>
    <row r="3" spans="1:30" x14ac:dyDescent="0.25">
      <c r="A3" s="9"/>
      <c r="B3" s="78" t="s">
        <v>37</v>
      </c>
      <c r="C3" s="23" t="s">
        <v>38</v>
      </c>
      <c r="D3" s="79" t="s">
        <v>39</v>
      </c>
      <c r="E3" s="80" t="s">
        <v>1</v>
      </c>
      <c r="F3" s="25"/>
      <c r="G3" s="81" t="s">
        <v>40</v>
      </c>
      <c r="H3" s="82" t="s">
        <v>41</v>
      </c>
      <c r="I3" s="82" t="s">
        <v>32</v>
      </c>
      <c r="J3" s="18" t="s">
        <v>42</v>
      </c>
      <c r="K3" s="83" t="s">
        <v>43</v>
      </c>
      <c r="L3" s="83" t="s">
        <v>44</v>
      </c>
      <c r="M3" s="81" t="s">
        <v>45</v>
      </c>
      <c r="N3" s="81" t="s">
        <v>31</v>
      </c>
      <c r="O3" s="82" t="s">
        <v>46</v>
      </c>
      <c r="P3" s="81" t="s">
        <v>41</v>
      </c>
      <c r="Q3" s="234" t="s">
        <v>17</v>
      </c>
      <c r="R3" s="234">
        <v>1</v>
      </c>
      <c r="S3" s="234">
        <v>2</v>
      </c>
      <c r="T3" s="234">
        <v>3</v>
      </c>
      <c r="U3" s="234" t="s">
        <v>47</v>
      </c>
      <c r="V3" s="18" t="s">
        <v>22</v>
      </c>
      <c r="W3" s="17" t="s">
        <v>48</v>
      </c>
      <c r="X3" s="17" t="s">
        <v>49</v>
      </c>
      <c r="Y3" s="75"/>
      <c r="Z3" s="75"/>
      <c r="AA3" s="75"/>
      <c r="AB3" s="75"/>
      <c r="AC3" s="75"/>
      <c r="AD3" s="75"/>
    </row>
    <row r="4" spans="1:30" x14ac:dyDescent="0.25">
      <c r="A4" s="24"/>
      <c r="B4" s="85" t="s">
        <v>68</v>
      </c>
      <c r="C4" s="86" t="s">
        <v>69</v>
      </c>
      <c r="D4" s="87" t="s">
        <v>52</v>
      </c>
      <c r="E4" s="88" t="s">
        <v>59</v>
      </c>
      <c r="F4" s="25"/>
      <c r="G4" s="89">
        <v>1</v>
      </c>
      <c r="H4" s="89"/>
      <c r="I4" s="89"/>
      <c r="J4" s="90" t="s">
        <v>50</v>
      </c>
      <c r="K4" s="90">
        <v>1</v>
      </c>
      <c r="L4" s="90"/>
      <c r="M4" s="89">
        <v>1</v>
      </c>
      <c r="N4" s="89"/>
      <c r="O4" s="89"/>
      <c r="P4" s="89"/>
      <c r="Q4" s="112" t="s">
        <v>196</v>
      </c>
      <c r="R4" s="112" t="s">
        <v>196</v>
      </c>
      <c r="S4" s="235"/>
      <c r="T4" s="235"/>
      <c r="U4" s="235"/>
      <c r="V4" s="92">
        <v>0.33300000000000002</v>
      </c>
      <c r="W4" s="86" t="s">
        <v>70</v>
      </c>
      <c r="X4" s="126">
        <v>6187</v>
      </c>
      <c r="Y4" s="75"/>
      <c r="Z4" s="75"/>
      <c r="AA4" s="75"/>
      <c r="AB4" s="75"/>
      <c r="AC4" s="75"/>
      <c r="AD4" s="75"/>
    </row>
    <row r="5" spans="1:30" x14ac:dyDescent="0.25">
      <c r="A5" s="24"/>
      <c r="B5" s="85" t="s">
        <v>71</v>
      </c>
      <c r="C5" s="86" t="s">
        <v>72</v>
      </c>
      <c r="D5" s="87" t="s">
        <v>52</v>
      </c>
      <c r="E5" s="88" t="s">
        <v>59</v>
      </c>
      <c r="F5" s="25"/>
      <c r="G5" s="89"/>
      <c r="H5" s="89"/>
      <c r="I5" s="89">
        <v>1</v>
      </c>
      <c r="J5" s="90" t="s">
        <v>50</v>
      </c>
      <c r="K5" s="90">
        <v>2</v>
      </c>
      <c r="L5" s="90" t="s">
        <v>53</v>
      </c>
      <c r="M5" s="89">
        <v>1</v>
      </c>
      <c r="N5" s="89"/>
      <c r="O5" s="89"/>
      <c r="P5" s="89">
        <v>1</v>
      </c>
      <c r="Q5" s="112" t="s">
        <v>197</v>
      </c>
      <c r="R5" s="112" t="s">
        <v>198</v>
      </c>
      <c r="S5" s="235" t="s">
        <v>199</v>
      </c>
      <c r="T5" s="235" t="s">
        <v>190</v>
      </c>
      <c r="U5" s="235"/>
      <c r="V5" s="92">
        <v>0.71399999999999997</v>
      </c>
      <c r="W5" s="86" t="s">
        <v>73</v>
      </c>
      <c r="X5" s="112" t="s">
        <v>74</v>
      </c>
      <c r="Y5" s="75"/>
      <c r="Z5" s="75"/>
      <c r="AA5" s="75"/>
      <c r="AB5" s="75"/>
      <c r="AC5" s="75"/>
      <c r="AD5" s="75"/>
    </row>
    <row r="6" spans="1:30" x14ac:dyDescent="0.25">
      <c r="A6" s="24"/>
      <c r="B6" s="85" t="s">
        <v>75</v>
      </c>
      <c r="C6" s="86" t="s">
        <v>76</v>
      </c>
      <c r="D6" s="87" t="s">
        <v>52</v>
      </c>
      <c r="E6" s="88" t="s">
        <v>59</v>
      </c>
      <c r="F6" s="25"/>
      <c r="G6" s="89"/>
      <c r="H6" s="89"/>
      <c r="I6" s="91">
        <v>1</v>
      </c>
      <c r="J6" s="90" t="s">
        <v>50</v>
      </c>
      <c r="K6" s="90">
        <v>2</v>
      </c>
      <c r="L6" s="90"/>
      <c r="M6" s="89">
        <v>1</v>
      </c>
      <c r="N6" s="89"/>
      <c r="O6" s="89"/>
      <c r="P6" s="89">
        <v>1</v>
      </c>
      <c r="Q6" s="112" t="s">
        <v>200</v>
      </c>
      <c r="R6" s="112" t="s">
        <v>201</v>
      </c>
      <c r="S6" s="235" t="s">
        <v>202</v>
      </c>
      <c r="T6" s="235" t="s">
        <v>203</v>
      </c>
      <c r="U6" s="235"/>
      <c r="V6" s="92">
        <v>0.36399999999999999</v>
      </c>
      <c r="W6" s="86" t="s">
        <v>77</v>
      </c>
      <c r="X6" s="112" t="s">
        <v>78</v>
      </c>
      <c r="Y6" s="75"/>
      <c r="Z6" s="75"/>
      <c r="AA6" s="75"/>
      <c r="AB6" s="75"/>
      <c r="AC6" s="75"/>
      <c r="AD6" s="75"/>
    </row>
    <row r="7" spans="1:30" x14ac:dyDescent="0.25">
      <c r="A7" s="24"/>
      <c r="B7" s="85" t="s">
        <v>79</v>
      </c>
      <c r="C7" s="86" t="s">
        <v>80</v>
      </c>
      <c r="D7" s="87" t="s">
        <v>52</v>
      </c>
      <c r="E7" s="88" t="s">
        <v>59</v>
      </c>
      <c r="F7" s="25"/>
      <c r="G7" s="89">
        <v>1</v>
      </c>
      <c r="H7" s="89"/>
      <c r="I7" s="91"/>
      <c r="J7" s="90" t="s">
        <v>50</v>
      </c>
      <c r="K7" s="90">
        <v>1</v>
      </c>
      <c r="L7" s="90" t="s">
        <v>62</v>
      </c>
      <c r="M7" s="89">
        <v>1</v>
      </c>
      <c r="N7" s="89"/>
      <c r="O7" s="89">
        <v>1</v>
      </c>
      <c r="P7" s="89">
        <v>1</v>
      </c>
      <c r="Q7" s="112" t="s">
        <v>204</v>
      </c>
      <c r="R7" s="112" t="s">
        <v>202</v>
      </c>
      <c r="S7" s="235" t="s">
        <v>199</v>
      </c>
      <c r="T7" s="235" t="s">
        <v>203</v>
      </c>
      <c r="U7" s="235" t="s">
        <v>203</v>
      </c>
      <c r="V7" s="92">
        <v>0.5</v>
      </c>
      <c r="W7" s="86" t="s">
        <v>81</v>
      </c>
      <c r="X7" s="112" t="s">
        <v>82</v>
      </c>
      <c r="Y7" s="75"/>
      <c r="Z7" s="75"/>
      <c r="AA7" s="75"/>
      <c r="AB7" s="75"/>
      <c r="AC7" s="75"/>
      <c r="AD7" s="75"/>
    </row>
    <row r="8" spans="1:30" x14ac:dyDescent="0.25">
      <c r="A8" s="24"/>
      <c r="B8" s="85" t="s">
        <v>83</v>
      </c>
      <c r="C8" s="86" t="s">
        <v>84</v>
      </c>
      <c r="D8" s="87" t="s">
        <v>52</v>
      </c>
      <c r="E8" s="88" t="s">
        <v>59</v>
      </c>
      <c r="F8" s="25"/>
      <c r="G8" s="89"/>
      <c r="H8" s="89"/>
      <c r="I8" s="91">
        <v>1</v>
      </c>
      <c r="J8" s="90" t="s">
        <v>50</v>
      </c>
      <c r="K8" s="90">
        <v>2</v>
      </c>
      <c r="L8" s="90"/>
      <c r="M8" s="89">
        <v>1</v>
      </c>
      <c r="N8" s="89"/>
      <c r="O8" s="89"/>
      <c r="P8" s="89"/>
      <c r="Q8" s="112" t="s">
        <v>205</v>
      </c>
      <c r="R8" s="112" t="s">
        <v>206</v>
      </c>
      <c r="S8" s="235" t="s">
        <v>196</v>
      </c>
      <c r="T8" s="235" t="s">
        <v>207</v>
      </c>
      <c r="U8" s="235" t="s">
        <v>206</v>
      </c>
      <c r="V8" s="92">
        <v>0.14299999999999999</v>
      </c>
      <c r="W8" s="86" t="s">
        <v>81</v>
      </c>
      <c r="X8" s="112" t="s">
        <v>85</v>
      </c>
      <c r="Y8" s="75"/>
      <c r="Z8" s="75"/>
      <c r="AA8" s="75"/>
      <c r="AB8" s="75"/>
      <c r="AC8" s="75"/>
      <c r="AD8" s="75"/>
    </row>
    <row r="9" spans="1:30" x14ac:dyDescent="0.25">
      <c r="A9" s="24"/>
      <c r="B9" s="85" t="s">
        <v>86</v>
      </c>
      <c r="C9" s="86" t="s">
        <v>87</v>
      </c>
      <c r="D9" s="87" t="s">
        <v>52</v>
      </c>
      <c r="E9" s="88" t="s">
        <v>59</v>
      </c>
      <c r="F9" s="25"/>
      <c r="G9" s="89">
        <v>1</v>
      </c>
      <c r="H9" s="89"/>
      <c r="I9" s="91"/>
      <c r="J9" s="90"/>
      <c r="K9" s="90" t="s">
        <v>54</v>
      </c>
      <c r="L9" s="90"/>
      <c r="M9" s="89">
        <v>1</v>
      </c>
      <c r="N9" s="89"/>
      <c r="O9" s="89"/>
      <c r="P9" s="89"/>
      <c r="Q9" s="112" t="s">
        <v>211</v>
      </c>
      <c r="R9" s="112"/>
      <c r="S9" s="235"/>
      <c r="T9" s="235"/>
      <c r="U9" s="235"/>
      <c r="V9" s="246" t="s">
        <v>212</v>
      </c>
      <c r="W9" s="86" t="s">
        <v>88</v>
      </c>
      <c r="X9" s="112" t="s">
        <v>89</v>
      </c>
      <c r="Y9" s="75"/>
      <c r="Z9" s="75"/>
      <c r="AA9" s="75"/>
      <c r="AB9" s="75"/>
      <c r="AC9" s="75"/>
      <c r="AD9" s="75"/>
    </row>
    <row r="10" spans="1:30" x14ac:dyDescent="0.25">
      <c r="A10" s="24"/>
      <c r="B10" s="85" t="s">
        <v>90</v>
      </c>
      <c r="C10" s="86" t="s">
        <v>91</v>
      </c>
      <c r="D10" s="87" t="s">
        <v>52</v>
      </c>
      <c r="E10" s="88" t="s">
        <v>59</v>
      </c>
      <c r="F10" s="25"/>
      <c r="G10" s="89">
        <v>1</v>
      </c>
      <c r="H10" s="89"/>
      <c r="I10" s="91"/>
      <c r="J10" s="90"/>
      <c r="K10" s="90" t="s">
        <v>54</v>
      </c>
      <c r="L10" s="90"/>
      <c r="M10" s="89">
        <v>1</v>
      </c>
      <c r="N10" s="89"/>
      <c r="O10" s="89"/>
      <c r="P10" s="89"/>
      <c r="Q10" s="112" t="s">
        <v>198</v>
      </c>
      <c r="R10" s="112" t="s">
        <v>196</v>
      </c>
      <c r="S10" s="235"/>
      <c r="T10" s="235" t="s">
        <v>190</v>
      </c>
      <c r="U10" s="235"/>
      <c r="V10" s="92">
        <v>0.5</v>
      </c>
      <c r="W10" s="86" t="s">
        <v>88</v>
      </c>
      <c r="X10" s="112" t="s">
        <v>92</v>
      </c>
      <c r="Y10" s="75"/>
      <c r="Z10" s="75"/>
      <c r="AA10" s="75"/>
      <c r="AB10" s="75"/>
      <c r="AC10" s="75"/>
      <c r="AD10" s="75"/>
    </row>
    <row r="11" spans="1:30" x14ac:dyDescent="0.25">
      <c r="A11" s="24"/>
      <c r="B11" s="127" t="s">
        <v>93</v>
      </c>
      <c r="C11" s="128" t="s">
        <v>94</v>
      </c>
      <c r="D11" s="129" t="s">
        <v>95</v>
      </c>
      <c r="E11" s="130" t="s">
        <v>96</v>
      </c>
      <c r="F11" s="25"/>
      <c r="G11" s="84"/>
      <c r="H11" s="84"/>
      <c r="I11" s="131">
        <v>1</v>
      </c>
      <c r="J11" s="132"/>
      <c r="K11" s="132" t="s">
        <v>54</v>
      </c>
      <c r="L11" s="132"/>
      <c r="M11" s="84">
        <v>1</v>
      </c>
      <c r="N11" s="84"/>
      <c r="O11" s="84"/>
      <c r="P11" s="84">
        <v>1</v>
      </c>
      <c r="Q11" s="134" t="s">
        <v>208</v>
      </c>
      <c r="R11" s="134" t="s">
        <v>208</v>
      </c>
      <c r="S11" s="236"/>
      <c r="T11" s="236"/>
      <c r="U11" s="236"/>
      <c r="V11" s="133">
        <v>0.75</v>
      </c>
      <c r="W11" s="128" t="s">
        <v>97</v>
      </c>
      <c r="X11" s="134" t="s">
        <v>98</v>
      </c>
      <c r="Y11" s="75"/>
      <c r="Z11" s="75"/>
      <c r="AA11" s="75"/>
      <c r="AB11" s="75"/>
      <c r="AC11" s="75"/>
      <c r="AD11" s="75"/>
    </row>
    <row r="12" spans="1:30" x14ac:dyDescent="0.25">
      <c r="A12" s="24"/>
      <c r="B12" s="127" t="s">
        <v>99</v>
      </c>
      <c r="C12" s="128" t="s">
        <v>100</v>
      </c>
      <c r="D12" s="129" t="s">
        <v>95</v>
      </c>
      <c r="E12" s="130" t="s">
        <v>96</v>
      </c>
      <c r="F12" s="25"/>
      <c r="G12" s="84"/>
      <c r="H12" s="84"/>
      <c r="I12" s="131">
        <v>1</v>
      </c>
      <c r="J12" s="132" t="s">
        <v>50</v>
      </c>
      <c r="K12" s="132">
        <v>2</v>
      </c>
      <c r="L12" s="132"/>
      <c r="M12" s="84">
        <v>1</v>
      </c>
      <c r="N12" s="84"/>
      <c r="O12" s="84"/>
      <c r="P12" s="84"/>
      <c r="Q12" s="134" t="s">
        <v>209</v>
      </c>
      <c r="R12" s="134" t="s">
        <v>210</v>
      </c>
      <c r="S12" s="236" t="s">
        <v>208</v>
      </c>
      <c r="T12" s="236" t="s">
        <v>190</v>
      </c>
      <c r="U12" s="236"/>
      <c r="V12" s="133">
        <v>0.75</v>
      </c>
      <c r="W12" s="128" t="s">
        <v>101</v>
      </c>
      <c r="X12" s="134" t="s">
        <v>102</v>
      </c>
      <c r="Y12" s="75"/>
      <c r="Z12" s="75"/>
      <c r="AA12" s="75"/>
      <c r="AB12" s="75"/>
      <c r="AC12" s="75"/>
      <c r="AD12" s="75"/>
    </row>
    <row r="13" spans="1:30" x14ac:dyDescent="0.25">
      <c r="A13" s="24"/>
      <c r="B13" s="23" t="s">
        <v>7</v>
      </c>
      <c r="C13" s="18"/>
      <c r="D13" s="17"/>
      <c r="E13" s="93"/>
      <c r="F13" s="94"/>
      <c r="G13" s="19">
        <f>SUM(G4:G12)</f>
        <v>4</v>
      </c>
      <c r="H13" s="19">
        <f>SUM(H4:H12)</f>
        <v>0</v>
      </c>
      <c r="I13" s="19">
        <f>SUM(I4:I12)</f>
        <v>5</v>
      </c>
      <c r="J13" s="18"/>
      <c r="K13" s="18"/>
      <c r="L13" s="18"/>
      <c r="M13" s="19">
        <f t="shared" ref="M13:P13" si="0">SUM(M4:M12)</f>
        <v>9</v>
      </c>
      <c r="N13" s="19">
        <f t="shared" si="0"/>
        <v>0</v>
      </c>
      <c r="O13" s="19">
        <f t="shared" si="0"/>
        <v>1</v>
      </c>
      <c r="P13" s="19">
        <f t="shared" si="0"/>
        <v>4</v>
      </c>
      <c r="Q13" s="96" t="s">
        <v>216</v>
      </c>
      <c r="R13" s="96" t="s">
        <v>217</v>
      </c>
      <c r="S13" s="96" t="s">
        <v>218</v>
      </c>
      <c r="T13" s="96" t="s">
        <v>219</v>
      </c>
      <c r="U13" s="96" t="s">
        <v>196</v>
      </c>
      <c r="V13" s="36">
        <v>0.5</v>
      </c>
      <c r="W13" s="95"/>
      <c r="X13" s="96"/>
      <c r="Y13" s="75"/>
      <c r="Z13" s="75"/>
      <c r="AA13" s="75"/>
      <c r="AB13" s="75"/>
      <c r="AC13" s="75"/>
      <c r="AD13" s="75"/>
    </row>
    <row r="14" spans="1:30" x14ac:dyDescent="0.25">
      <c r="A14" s="24"/>
      <c r="B14" s="104" t="s">
        <v>55</v>
      </c>
      <c r="C14" s="106" t="s">
        <v>103</v>
      </c>
      <c r="D14" s="113"/>
      <c r="E14" s="68"/>
      <c r="F14" s="69"/>
      <c r="G14" s="106"/>
      <c r="H14" s="68"/>
      <c r="I14" s="70"/>
      <c r="J14" s="68"/>
      <c r="K14" s="68"/>
      <c r="L14" s="68"/>
      <c r="M14" s="68"/>
      <c r="N14" s="68"/>
      <c r="O14" s="68"/>
      <c r="P14" s="68"/>
      <c r="Q14" s="237"/>
      <c r="R14" s="238"/>
      <c r="S14" s="237"/>
      <c r="T14" s="237"/>
      <c r="U14" s="237"/>
      <c r="V14" s="68"/>
      <c r="W14" s="102"/>
      <c r="X14" s="103"/>
      <c r="Y14" s="75"/>
      <c r="Z14" s="75"/>
      <c r="AA14" s="75"/>
      <c r="AB14" s="75"/>
      <c r="AC14" s="75"/>
      <c r="AD14" s="75"/>
    </row>
    <row r="15" spans="1:30" x14ac:dyDescent="0.25">
      <c r="A15" s="24"/>
      <c r="B15" s="122"/>
      <c r="C15" s="97"/>
      <c r="D15" s="115"/>
      <c r="E15" s="98"/>
      <c r="F15" s="98"/>
      <c r="G15" s="97"/>
      <c r="H15" s="117"/>
      <c r="I15" s="117"/>
      <c r="J15" s="117"/>
      <c r="K15" s="117"/>
      <c r="L15" s="117"/>
      <c r="M15" s="97"/>
      <c r="N15" s="117"/>
      <c r="O15" s="117"/>
      <c r="P15" s="117"/>
      <c r="Q15" s="239"/>
      <c r="R15" s="240"/>
      <c r="S15" s="239"/>
      <c r="T15" s="239"/>
      <c r="U15" s="239"/>
      <c r="V15" s="117"/>
      <c r="W15" s="97"/>
      <c r="X15" s="118"/>
      <c r="Y15" s="75"/>
      <c r="Z15" s="75"/>
      <c r="AA15" s="75"/>
      <c r="AB15" s="75"/>
      <c r="AC15" s="75"/>
      <c r="AD15" s="75"/>
    </row>
    <row r="16" spans="1:30" x14ac:dyDescent="0.25">
      <c r="A16" s="9"/>
      <c r="B16" s="78" t="s">
        <v>104</v>
      </c>
      <c r="C16" s="23" t="s">
        <v>38</v>
      </c>
      <c r="D16" s="79" t="s">
        <v>39</v>
      </c>
      <c r="E16" s="80" t="s">
        <v>1</v>
      </c>
      <c r="F16" s="25"/>
      <c r="G16" s="81" t="s">
        <v>40</v>
      </c>
      <c r="H16" s="82" t="s">
        <v>41</v>
      </c>
      <c r="I16" s="82" t="s">
        <v>32</v>
      </c>
      <c r="J16" s="18" t="s">
        <v>42</v>
      </c>
      <c r="K16" s="83" t="s">
        <v>43</v>
      </c>
      <c r="L16" s="83" t="s">
        <v>44</v>
      </c>
      <c r="M16" s="81" t="s">
        <v>45</v>
      </c>
      <c r="N16" s="81" t="s">
        <v>31</v>
      </c>
      <c r="O16" s="82" t="s">
        <v>46</v>
      </c>
      <c r="P16" s="81" t="s">
        <v>41</v>
      </c>
      <c r="Q16" s="234" t="s">
        <v>17</v>
      </c>
      <c r="R16" s="234">
        <v>1</v>
      </c>
      <c r="S16" s="234">
        <v>2</v>
      </c>
      <c r="T16" s="234">
        <v>3</v>
      </c>
      <c r="U16" s="234" t="s">
        <v>47</v>
      </c>
      <c r="V16" s="18" t="s">
        <v>22</v>
      </c>
      <c r="W16" s="17" t="s">
        <v>48</v>
      </c>
      <c r="X16" s="17" t="s">
        <v>49</v>
      </c>
      <c r="Y16" s="75"/>
      <c r="Z16" s="75"/>
      <c r="AA16" s="75"/>
      <c r="AB16" s="75"/>
      <c r="AC16" s="75"/>
      <c r="AD16" s="75"/>
    </row>
    <row r="17" spans="1:32" x14ac:dyDescent="0.25">
      <c r="A17" s="24"/>
      <c r="B17" s="85" t="s">
        <v>105</v>
      </c>
      <c r="C17" s="86" t="s">
        <v>106</v>
      </c>
      <c r="D17" s="87" t="s">
        <v>52</v>
      </c>
      <c r="E17" s="88" t="s">
        <v>59</v>
      </c>
      <c r="F17" s="101"/>
      <c r="G17" s="89"/>
      <c r="H17" s="91"/>
      <c r="I17" s="89">
        <v>1</v>
      </c>
      <c r="J17" s="90"/>
      <c r="K17" s="90"/>
      <c r="L17" s="90"/>
      <c r="M17" s="90">
        <v>1</v>
      </c>
      <c r="N17" s="89"/>
      <c r="O17" s="91"/>
      <c r="P17" s="89"/>
      <c r="Q17" s="235"/>
      <c r="R17" s="235"/>
      <c r="S17" s="235"/>
      <c r="T17" s="235"/>
      <c r="U17" s="235"/>
      <c r="V17" s="92"/>
      <c r="W17" s="85" t="s">
        <v>107</v>
      </c>
      <c r="X17" s="89">
        <v>100</v>
      </c>
      <c r="Y17" s="75"/>
      <c r="Z17" s="75"/>
      <c r="AA17" s="75"/>
      <c r="AB17" s="75"/>
      <c r="AC17" s="75"/>
      <c r="AD17" s="75"/>
    </row>
    <row r="18" spans="1:32" x14ac:dyDescent="0.25">
      <c r="A18" s="24"/>
      <c r="B18" s="85" t="s">
        <v>108</v>
      </c>
      <c r="C18" s="86" t="s">
        <v>109</v>
      </c>
      <c r="D18" s="87" t="s">
        <v>52</v>
      </c>
      <c r="E18" s="88" t="s">
        <v>59</v>
      </c>
      <c r="F18" s="101"/>
      <c r="G18" s="89">
        <v>1</v>
      </c>
      <c r="H18" s="91"/>
      <c r="I18" s="89"/>
      <c r="J18" s="90"/>
      <c r="K18" s="90"/>
      <c r="L18" s="90"/>
      <c r="M18" s="90">
        <v>1</v>
      </c>
      <c r="N18" s="89"/>
      <c r="O18" s="91"/>
      <c r="P18" s="89">
        <v>1</v>
      </c>
      <c r="Q18" s="235"/>
      <c r="R18" s="235"/>
      <c r="S18" s="235"/>
      <c r="T18" s="235"/>
      <c r="U18" s="235"/>
      <c r="V18" s="92"/>
      <c r="W18" s="85" t="s">
        <v>110</v>
      </c>
      <c r="X18" s="89">
        <v>110</v>
      </c>
      <c r="Y18" s="75"/>
      <c r="Z18" s="75"/>
      <c r="AA18" s="75"/>
      <c r="AB18" s="75"/>
      <c r="AC18" s="75"/>
      <c r="AD18" s="75"/>
    </row>
    <row r="19" spans="1:32" x14ac:dyDescent="0.25">
      <c r="A19" s="24"/>
      <c r="B19" s="23" t="s">
        <v>7</v>
      </c>
      <c r="C19" s="18"/>
      <c r="D19" s="17"/>
      <c r="E19" s="93"/>
      <c r="F19" s="94"/>
      <c r="G19" s="19">
        <v>1</v>
      </c>
      <c r="H19" s="19"/>
      <c r="I19" s="19">
        <v>1</v>
      </c>
      <c r="J19" s="18"/>
      <c r="K19" s="18"/>
      <c r="L19" s="18"/>
      <c r="M19" s="19">
        <v>2</v>
      </c>
      <c r="N19" s="19"/>
      <c r="O19" s="19"/>
      <c r="P19" s="19">
        <v>1</v>
      </c>
      <c r="Q19" s="96" t="s">
        <v>213</v>
      </c>
      <c r="R19" s="96">
        <f t="shared" ref="R19:U19" si="1">SUM(R10:R18)</f>
        <v>1</v>
      </c>
      <c r="S19" s="96">
        <f t="shared" si="1"/>
        <v>2</v>
      </c>
      <c r="T19" s="96">
        <f t="shared" si="1"/>
        <v>3</v>
      </c>
      <c r="U19" s="96">
        <f t="shared" si="1"/>
        <v>0</v>
      </c>
      <c r="V19" s="36"/>
      <c r="W19" s="95"/>
      <c r="X19" s="96"/>
      <c r="Y19" s="75"/>
      <c r="Z19" s="75"/>
      <c r="AA19" s="75"/>
      <c r="AB19" s="75"/>
      <c r="AC19" s="75"/>
      <c r="AD19" s="75"/>
    </row>
    <row r="20" spans="1:32" x14ac:dyDescent="0.25">
      <c r="A20" s="24"/>
      <c r="B20" s="122"/>
      <c r="C20" s="97"/>
      <c r="D20" s="115"/>
      <c r="E20" s="98"/>
      <c r="F20" s="98"/>
      <c r="G20" s="97"/>
      <c r="H20" s="117"/>
      <c r="I20" s="117"/>
      <c r="J20" s="117"/>
      <c r="K20" s="117"/>
      <c r="L20" s="117"/>
      <c r="M20" s="97"/>
      <c r="N20" s="117"/>
      <c r="O20" s="117"/>
      <c r="P20" s="117"/>
      <c r="Q20" s="239"/>
      <c r="R20" s="240"/>
      <c r="S20" s="239"/>
      <c r="T20" s="239"/>
      <c r="U20" s="239"/>
      <c r="V20" s="117"/>
      <c r="W20" s="97"/>
      <c r="X20" s="118"/>
      <c r="Y20" s="75"/>
      <c r="Z20" s="75"/>
      <c r="AA20" s="75"/>
      <c r="AB20" s="75"/>
      <c r="AC20" s="75"/>
      <c r="AD20" s="75"/>
    </row>
    <row r="21" spans="1:32" x14ac:dyDescent="0.25">
      <c r="A21" s="9"/>
      <c r="B21" s="78" t="s">
        <v>111</v>
      </c>
      <c r="C21" s="23" t="s">
        <v>38</v>
      </c>
      <c r="D21" s="79" t="s">
        <v>39</v>
      </c>
      <c r="E21" s="80" t="s">
        <v>1</v>
      </c>
      <c r="F21" s="25"/>
      <c r="G21" s="81" t="s">
        <v>40</v>
      </c>
      <c r="H21" s="82" t="s">
        <v>41</v>
      </c>
      <c r="I21" s="82" t="s">
        <v>32</v>
      </c>
      <c r="J21" s="18" t="s">
        <v>42</v>
      </c>
      <c r="K21" s="83" t="s">
        <v>43</v>
      </c>
      <c r="L21" s="83" t="s">
        <v>44</v>
      </c>
      <c r="M21" s="81" t="s">
        <v>45</v>
      </c>
      <c r="N21" s="81" t="s">
        <v>31</v>
      </c>
      <c r="O21" s="82" t="s">
        <v>46</v>
      </c>
      <c r="P21" s="81" t="s">
        <v>41</v>
      </c>
      <c r="Q21" s="234" t="s">
        <v>17</v>
      </c>
      <c r="R21" s="234">
        <v>1</v>
      </c>
      <c r="S21" s="234">
        <v>2</v>
      </c>
      <c r="T21" s="234">
        <v>3</v>
      </c>
      <c r="U21" s="234" t="s">
        <v>47</v>
      </c>
      <c r="V21" s="18" t="s">
        <v>22</v>
      </c>
      <c r="W21" s="17" t="s">
        <v>48</v>
      </c>
      <c r="X21" s="17" t="s">
        <v>49</v>
      </c>
      <c r="Y21" s="75"/>
      <c r="Z21" s="75"/>
      <c r="AA21" s="75"/>
      <c r="AB21" s="75"/>
      <c r="AC21" s="75"/>
      <c r="AD21" s="75"/>
    </row>
    <row r="22" spans="1:32" x14ac:dyDescent="0.25">
      <c r="A22" s="24"/>
      <c r="B22" s="85" t="s">
        <v>112</v>
      </c>
      <c r="C22" s="86" t="s">
        <v>113</v>
      </c>
      <c r="D22" s="87" t="s">
        <v>52</v>
      </c>
      <c r="E22" s="119" t="s">
        <v>59</v>
      </c>
      <c r="F22" s="73"/>
      <c r="G22" s="89">
        <v>1</v>
      </c>
      <c r="H22" s="91"/>
      <c r="I22" s="89"/>
      <c r="J22" s="90" t="s">
        <v>50</v>
      </c>
      <c r="K22" s="90">
        <v>2</v>
      </c>
      <c r="L22" s="90" t="s">
        <v>114</v>
      </c>
      <c r="M22" s="90">
        <v>1</v>
      </c>
      <c r="N22" s="89"/>
      <c r="O22" s="91"/>
      <c r="P22" s="89"/>
      <c r="Q22" s="235" t="s">
        <v>220</v>
      </c>
      <c r="R22" s="235" t="s">
        <v>199</v>
      </c>
      <c r="S22" s="235" t="s">
        <v>196</v>
      </c>
      <c r="T22" s="235" t="s">
        <v>203</v>
      </c>
      <c r="U22" s="235" t="s">
        <v>206</v>
      </c>
      <c r="V22" s="135">
        <v>0.5</v>
      </c>
      <c r="W22" s="85" t="s">
        <v>115</v>
      </c>
      <c r="X22" s="89">
        <v>600</v>
      </c>
      <c r="Y22" s="75"/>
      <c r="Z22" s="75"/>
      <c r="AA22" s="75"/>
      <c r="AB22" s="75"/>
      <c r="AC22" s="75"/>
      <c r="AD22" s="75"/>
    </row>
    <row r="23" spans="1:32" x14ac:dyDescent="0.25">
      <c r="A23" s="24"/>
      <c r="B23" s="85" t="s">
        <v>116</v>
      </c>
      <c r="C23" s="86" t="s">
        <v>117</v>
      </c>
      <c r="D23" s="87" t="s">
        <v>52</v>
      </c>
      <c r="E23" s="119" t="s">
        <v>59</v>
      </c>
      <c r="F23" s="101"/>
      <c r="G23" s="89"/>
      <c r="H23" s="91"/>
      <c r="I23" s="89">
        <v>1</v>
      </c>
      <c r="J23" s="90" t="s">
        <v>50</v>
      </c>
      <c r="K23" s="90">
        <v>2</v>
      </c>
      <c r="L23" s="90" t="s">
        <v>51</v>
      </c>
      <c r="M23" s="90">
        <v>1</v>
      </c>
      <c r="N23" s="89"/>
      <c r="O23" s="91">
        <v>1</v>
      </c>
      <c r="P23" s="89">
        <v>2</v>
      </c>
      <c r="Q23" s="235" t="s">
        <v>221</v>
      </c>
      <c r="R23" s="235" t="s">
        <v>210</v>
      </c>
      <c r="S23" s="235" t="s">
        <v>199</v>
      </c>
      <c r="T23" s="235" t="s">
        <v>210</v>
      </c>
      <c r="U23" s="235" t="s">
        <v>190</v>
      </c>
      <c r="V23" s="92">
        <v>0.77777777777777779</v>
      </c>
      <c r="W23" s="85" t="s">
        <v>81</v>
      </c>
      <c r="X23" s="89">
        <v>750</v>
      </c>
      <c r="Y23" s="75"/>
      <c r="Z23" s="75"/>
      <c r="AA23" s="75"/>
      <c r="AB23" s="75"/>
      <c r="AC23" s="75"/>
      <c r="AD23" s="75"/>
    </row>
    <row r="24" spans="1:32" x14ac:dyDescent="0.25">
      <c r="A24" s="24"/>
      <c r="B24" s="23" t="s">
        <v>7</v>
      </c>
      <c r="C24" s="18"/>
      <c r="D24" s="17"/>
      <c r="E24" s="93"/>
      <c r="F24" s="94"/>
      <c r="G24" s="19">
        <v>1</v>
      </c>
      <c r="H24" s="19"/>
      <c r="I24" s="19">
        <v>1</v>
      </c>
      <c r="J24" s="18"/>
      <c r="K24" s="18"/>
      <c r="L24" s="18"/>
      <c r="M24" s="19">
        <v>2</v>
      </c>
      <c r="N24" s="19"/>
      <c r="O24" s="19">
        <v>1</v>
      </c>
      <c r="P24" s="19">
        <v>2</v>
      </c>
      <c r="Q24" s="96" t="s">
        <v>222</v>
      </c>
      <c r="R24" s="96" t="s">
        <v>224</v>
      </c>
      <c r="S24" s="96" t="s">
        <v>223</v>
      </c>
      <c r="T24" s="96" t="s">
        <v>223</v>
      </c>
      <c r="U24" s="96" t="s">
        <v>203</v>
      </c>
      <c r="V24" s="36">
        <v>0.64700000000000002</v>
      </c>
      <c r="W24" s="95"/>
      <c r="X24" s="96"/>
      <c r="Y24" s="75"/>
      <c r="Z24" s="75"/>
      <c r="AA24" s="75"/>
      <c r="AB24" s="75"/>
      <c r="AC24" s="75"/>
      <c r="AD24" s="75"/>
    </row>
    <row r="25" spans="1:32" x14ac:dyDescent="0.25">
      <c r="A25" s="24"/>
      <c r="B25" s="114"/>
      <c r="C25" s="115"/>
      <c r="D25" s="115"/>
      <c r="E25" s="98"/>
      <c r="F25" s="98"/>
      <c r="G25" s="116"/>
      <c r="H25" s="117"/>
      <c r="I25" s="97"/>
      <c r="J25" s="117"/>
      <c r="K25" s="97"/>
      <c r="L25" s="117"/>
      <c r="M25" s="97"/>
      <c r="N25" s="97"/>
      <c r="O25" s="97"/>
      <c r="P25" s="97"/>
      <c r="Q25" s="240"/>
      <c r="R25" s="240"/>
      <c r="S25" s="240"/>
      <c r="T25" s="240"/>
      <c r="U25" s="240"/>
      <c r="V25" s="97"/>
      <c r="W25" s="97"/>
      <c r="X25" s="118"/>
      <c r="Y25" s="75"/>
      <c r="Z25" s="75"/>
      <c r="AA25" s="75"/>
      <c r="AB25" s="75"/>
      <c r="AC25" s="75"/>
      <c r="AD25" s="75"/>
    </row>
    <row r="26" spans="1:32" s="10" customFormat="1" ht="18.75" customHeight="1" x14ac:dyDescent="0.2">
      <c r="A26" s="9"/>
      <c r="B26" s="120" t="s">
        <v>56</v>
      </c>
      <c r="C26" s="72"/>
      <c r="D26" s="74"/>
      <c r="E26" s="74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232"/>
      <c r="R26" s="232"/>
      <c r="S26" s="232"/>
      <c r="T26" s="232"/>
      <c r="U26" s="232"/>
      <c r="V26" s="72"/>
      <c r="W26" s="74"/>
      <c r="X26" s="66"/>
      <c r="Y26" s="25"/>
      <c r="Z26" s="25"/>
      <c r="AA26" s="25"/>
      <c r="AB26" s="25"/>
      <c r="AC26" s="25"/>
      <c r="AD26" s="25"/>
      <c r="AE26" s="25"/>
      <c r="AF26" s="25"/>
    </row>
    <row r="27" spans="1:32" s="121" customFormat="1" ht="15" customHeight="1" x14ac:dyDescent="0.2">
      <c r="A27" s="24"/>
      <c r="B27" s="78" t="s">
        <v>37</v>
      </c>
      <c r="C27" s="23" t="s">
        <v>57</v>
      </c>
      <c r="D27" s="79" t="s">
        <v>39</v>
      </c>
      <c r="E27" s="80" t="s">
        <v>1</v>
      </c>
      <c r="F27" s="41"/>
      <c r="G27" s="81" t="s">
        <v>40</v>
      </c>
      <c r="H27" s="82" t="s">
        <v>41</v>
      </c>
      <c r="I27" s="82" t="s">
        <v>32</v>
      </c>
      <c r="J27" s="18" t="s">
        <v>42</v>
      </c>
      <c r="K27" s="83" t="s">
        <v>43</v>
      </c>
      <c r="L27" s="83" t="s">
        <v>44</v>
      </c>
      <c r="M27" s="81" t="s">
        <v>45</v>
      </c>
      <c r="N27" s="81" t="s">
        <v>31</v>
      </c>
      <c r="O27" s="82" t="s">
        <v>46</v>
      </c>
      <c r="P27" s="81" t="s">
        <v>41</v>
      </c>
      <c r="Q27" s="234" t="s">
        <v>17</v>
      </c>
      <c r="R27" s="234">
        <v>1</v>
      </c>
      <c r="S27" s="234">
        <v>2</v>
      </c>
      <c r="T27" s="234">
        <v>3</v>
      </c>
      <c r="U27" s="234" t="s">
        <v>47</v>
      </c>
      <c r="V27" s="18" t="s">
        <v>58</v>
      </c>
      <c r="W27" s="17" t="s">
        <v>48</v>
      </c>
      <c r="X27" s="17" t="s">
        <v>49</v>
      </c>
      <c r="Y27" s="25"/>
      <c r="Z27" s="25"/>
      <c r="AA27" s="25"/>
      <c r="AB27" s="25"/>
      <c r="AC27" s="25"/>
      <c r="AD27" s="25"/>
      <c r="AE27" s="25"/>
      <c r="AF27" s="25"/>
    </row>
    <row r="28" spans="1:32" s="121" customFormat="1" ht="15" customHeight="1" x14ac:dyDescent="0.2">
      <c r="A28" s="24"/>
      <c r="B28" s="129" t="s">
        <v>118</v>
      </c>
      <c r="C28" s="136" t="s">
        <v>119</v>
      </c>
      <c r="D28" s="129" t="s">
        <v>120</v>
      </c>
      <c r="E28" s="137" t="s">
        <v>59</v>
      </c>
      <c r="F28" s="41"/>
      <c r="G28" s="138"/>
      <c r="H28" s="139"/>
      <c r="I28" s="138">
        <v>1</v>
      </c>
      <c r="J28" s="140" t="s">
        <v>50</v>
      </c>
      <c r="K28" s="140">
        <v>9</v>
      </c>
      <c r="L28" s="139"/>
      <c r="M28" s="141">
        <v>1</v>
      </c>
      <c r="N28" s="142"/>
      <c r="O28" s="142"/>
      <c r="P28" s="142"/>
      <c r="Q28" s="241" t="s">
        <v>214</v>
      </c>
      <c r="R28" s="241" t="s">
        <v>210</v>
      </c>
      <c r="S28" s="241" t="s">
        <v>199</v>
      </c>
      <c r="T28" s="241" t="s">
        <v>206</v>
      </c>
      <c r="U28" s="241" t="s">
        <v>206</v>
      </c>
      <c r="V28" s="143">
        <v>0.57099999999999995</v>
      </c>
      <c r="W28" s="137" t="s">
        <v>121</v>
      </c>
      <c r="X28" s="84">
        <v>1480</v>
      </c>
      <c r="Y28" s="25"/>
      <c r="Z28" s="25"/>
      <c r="AA28" s="25"/>
      <c r="AB28" s="25"/>
      <c r="AC28" s="25"/>
      <c r="AD28" s="25"/>
      <c r="AE28" s="25"/>
      <c r="AF28" s="25"/>
    </row>
    <row r="29" spans="1:32" s="121" customFormat="1" ht="15" customHeight="1" x14ac:dyDescent="0.2">
      <c r="A29" s="24"/>
      <c r="B29" s="129" t="s">
        <v>122</v>
      </c>
      <c r="C29" s="136" t="s">
        <v>123</v>
      </c>
      <c r="D29" s="129" t="s">
        <v>120</v>
      </c>
      <c r="E29" s="137" t="s">
        <v>59</v>
      </c>
      <c r="F29" s="41"/>
      <c r="G29" s="138">
        <v>1</v>
      </c>
      <c r="H29" s="139"/>
      <c r="I29" s="138"/>
      <c r="J29" s="140" t="s">
        <v>50</v>
      </c>
      <c r="K29" s="140">
        <v>7</v>
      </c>
      <c r="L29" s="139"/>
      <c r="M29" s="141">
        <v>1</v>
      </c>
      <c r="N29" s="142"/>
      <c r="O29" s="142"/>
      <c r="P29" s="142"/>
      <c r="Q29" s="241" t="s">
        <v>198</v>
      </c>
      <c r="R29" s="241" t="s">
        <v>203</v>
      </c>
      <c r="S29" s="241" t="s">
        <v>206</v>
      </c>
      <c r="T29" s="241" t="s">
        <v>190</v>
      </c>
      <c r="U29" s="241"/>
      <c r="V29" s="143">
        <v>0.5</v>
      </c>
      <c r="W29" s="137" t="s">
        <v>124</v>
      </c>
      <c r="X29" s="84">
        <v>1900</v>
      </c>
      <c r="Y29" s="25"/>
      <c r="Z29" s="25"/>
      <c r="AA29" s="25"/>
      <c r="AB29" s="25"/>
      <c r="AC29" s="25"/>
      <c r="AD29" s="25"/>
      <c r="AE29" s="25"/>
      <c r="AF29" s="25"/>
    </row>
    <row r="30" spans="1:32" s="121" customFormat="1" ht="15" customHeight="1" x14ac:dyDescent="0.2">
      <c r="A30" s="24"/>
      <c r="B30" s="129" t="s">
        <v>125</v>
      </c>
      <c r="C30" s="136" t="s">
        <v>126</v>
      </c>
      <c r="D30" s="129" t="s">
        <v>120</v>
      </c>
      <c r="E30" s="137" t="s">
        <v>59</v>
      </c>
      <c r="F30" s="41"/>
      <c r="G30" s="138"/>
      <c r="H30" s="139"/>
      <c r="I30" s="138">
        <v>1</v>
      </c>
      <c r="J30" s="140" t="s">
        <v>50</v>
      </c>
      <c r="K30" s="140"/>
      <c r="L30" s="139"/>
      <c r="M30" s="141">
        <v>1</v>
      </c>
      <c r="N30" s="142"/>
      <c r="O30" s="142"/>
      <c r="P30" s="142">
        <v>1</v>
      </c>
      <c r="Q30" s="139" t="s">
        <v>267</v>
      </c>
      <c r="R30" s="139"/>
      <c r="S30" s="139"/>
      <c r="T30" s="139"/>
      <c r="U30" s="139"/>
      <c r="V30" s="143"/>
      <c r="W30" s="137" t="s">
        <v>121</v>
      </c>
      <c r="X30" s="84">
        <v>1050</v>
      </c>
      <c r="Y30" s="25"/>
      <c r="Z30" s="25"/>
      <c r="AA30" s="25"/>
      <c r="AB30" s="25"/>
      <c r="AC30" s="25"/>
      <c r="AD30" s="25"/>
      <c r="AE30" s="25"/>
      <c r="AF30" s="25"/>
    </row>
    <row r="31" spans="1:32" s="121" customFormat="1" ht="15" customHeight="1" x14ac:dyDescent="0.2">
      <c r="A31" s="9"/>
      <c r="B31" s="23" t="s">
        <v>7</v>
      </c>
      <c r="C31" s="18"/>
      <c r="D31" s="17"/>
      <c r="E31" s="93"/>
      <c r="F31" s="41"/>
      <c r="G31" s="19">
        <f>SUM(G28:G30)</f>
        <v>1</v>
      </c>
      <c r="H31" s="19"/>
      <c r="I31" s="19">
        <f>SUM(I28:I30)</f>
        <v>2</v>
      </c>
      <c r="J31" s="18"/>
      <c r="K31" s="18"/>
      <c r="L31" s="18"/>
      <c r="M31" s="19">
        <f t="shared" ref="M31:P31" si="2">SUM(M28:M30)</f>
        <v>3</v>
      </c>
      <c r="N31" s="19"/>
      <c r="O31" s="19"/>
      <c r="P31" s="19">
        <f t="shared" si="2"/>
        <v>1</v>
      </c>
      <c r="Q31" s="96" t="s">
        <v>215</v>
      </c>
      <c r="R31" s="96" t="s">
        <v>223</v>
      </c>
      <c r="S31" s="96" t="s">
        <v>210</v>
      </c>
      <c r="T31" s="96" t="s">
        <v>203</v>
      </c>
      <c r="U31" s="96" t="s">
        <v>206</v>
      </c>
      <c r="V31" s="36">
        <v>0.54500000000000004</v>
      </c>
      <c r="W31" s="95"/>
      <c r="X31" s="96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4"/>
      <c r="B32" s="104" t="s">
        <v>55</v>
      </c>
      <c r="C32" s="102" t="s">
        <v>127</v>
      </c>
      <c r="D32" s="105"/>
      <c r="E32" s="68"/>
      <c r="F32" s="69"/>
      <c r="G32" s="106"/>
      <c r="H32" s="68"/>
      <c r="I32" s="70"/>
      <c r="J32" s="68"/>
      <c r="K32" s="68"/>
      <c r="L32" s="68"/>
      <c r="M32" s="68"/>
      <c r="N32" s="68"/>
      <c r="O32" s="68"/>
      <c r="P32" s="68"/>
      <c r="Q32" s="237"/>
      <c r="R32" s="238"/>
      <c r="S32" s="237"/>
      <c r="T32" s="237"/>
      <c r="U32" s="237"/>
      <c r="V32" s="68"/>
      <c r="W32" s="102"/>
      <c r="X32" s="103"/>
      <c r="Y32" s="75"/>
      <c r="Z32" s="75"/>
      <c r="AA32" s="75"/>
      <c r="AB32" s="75"/>
      <c r="AC32" s="75"/>
      <c r="AD32" s="75"/>
    </row>
    <row r="33" spans="1:30" x14ac:dyDescent="0.25">
      <c r="A33" s="24"/>
      <c r="B33" s="122"/>
      <c r="C33" s="97"/>
      <c r="D33" s="115"/>
      <c r="E33" s="98"/>
      <c r="F33" s="98"/>
      <c r="G33" s="97"/>
      <c r="H33" s="117"/>
      <c r="I33" s="117"/>
      <c r="J33" s="117"/>
      <c r="K33" s="117"/>
      <c r="L33" s="117"/>
      <c r="M33" s="97"/>
      <c r="N33" s="117"/>
      <c r="O33" s="117"/>
      <c r="P33" s="117"/>
      <c r="Q33" s="239"/>
      <c r="R33" s="240"/>
      <c r="S33" s="239"/>
      <c r="T33" s="239"/>
      <c r="U33" s="239"/>
      <c r="V33" s="117"/>
      <c r="W33" s="97"/>
      <c r="X33" s="118"/>
      <c r="Y33" s="75"/>
      <c r="Z33" s="75"/>
      <c r="AA33" s="75"/>
      <c r="AB33" s="75"/>
      <c r="AC33" s="75"/>
      <c r="AD33" s="75"/>
    </row>
    <row r="34" spans="1:30" x14ac:dyDescent="0.25">
      <c r="A34" s="24"/>
      <c r="B34" s="63"/>
      <c r="C34" s="38"/>
      <c r="D34" s="63"/>
      <c r="E34" s="99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242"/>
      <c r="R34" s="242"/>
      <c r="S34" s="242"/>
      <c r="T34" s="242"/>
      <c r="U34" s="242"/>
      <c r="V34" s="38"/>
      <c r="W34" s="63"/>
      <c r="X34" s="38"/>
      <c r="Y34" s="75"/>
      <c r="Z34" s="75"/>
      <c r="AA34" s="75"/>
      <c r="AB34" s="75"/>
      <c r="AC34" s="75"/>
      <c r="AD34" s="75"/>
    </row>
    <row r="35" spans="1:30" x14ac:dyDescent="0.25">
      <c r="A35" s="24"/>
      <c r="B35" s="63"/>
      <c r="C35" s="38"/>
      <c r="D35" s="63"/>
      <c r="E35" s="99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242"/>
      <c r="R35" s="242"/>
      <c r="S35" s="242"/>
      <c r="T35" s="242"/>
      <c r="U35" s="242"/>
      <c r="V35" s="38"/>
      <c r="W35" s="63"/>
      <c r="X35" s="38"/>
      <c r="Y35" s="75"/>
      <c r="Z35" s="75"/>
      <c r="AA35" s="75"/>
      <c r="AB35" s="75"/>
      <c r="AC35" s="75"/>
      <c r="AD35" s="75"/>
    </row>
    <row r="36" spans="1:30" x14ac:dyDescent="0.25">
      <c r="A36" s="24"/>
      <c r="B36" s="63"/>
      <c r="C36" s="38"/>
      <c r="D36" s="63"/>
      <c r="E36" s="99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242"/>
      <c r="R36" s="242"/>
      <c r="S36" s="242"/>
      <c r="T36" s="242"/>
      <c r="U36" s="242"/>
      <c r="V36" s="38"/>
      <c r="W36" s="63"/>
      <c r="X36" s="38"/>
      <c r="Y36" s="75"/>
      <c r="Z36" s="75"/>
      <c r="AA36" s="75"/>
      <c r="AB36" s="75"/>
      <c r="AC36" s="75"/>
      <c r="AD36" s="75"/>
    </row>
    <row r="37" spans="1:30" x14ac:dyDescent="0.25">
      <c r="A37" s="24"/>
      <c r="B37" s="63"/>
      <c r="C37" s="38"/>
      <c r="D37" s="63"/>
      <c r="E37" s="99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242"/>
      <c r="R37" s="242"/>
      <c r="S37" s="242"/>
      <c r="T37" s="242"/>
      <c r="U37" s="242"/>
      <c r="V37" s="38"/>
      <c r="W37" s="63"/>
      <c r="X37" s="38"/>
      <c r="Y37" s="75"/>
      <c r="Z37" s="75"/>
      <c r="AA37" s="75"/>
      <c r="AB37" s="75"/>
      <c r="AC37" s="75"/>
      <c r="AD37" s="75"/>
    </row>
    <row r="38" spans="1:30" x14ac:dyDescent="0.25">
      <c r="A38" s="24"/>
      <c r="B38" s="63"/>
      <c r="C38" s="38"/>
      <c r="D38" s="63"/>
      <c r="E38" s="99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242"/>
      <c r="R38" s="242"/>
      <c r="S38" s="242"/>
      <c r="T38" s="242"/>
      <c r="U38" s="242"/>
      <c r="V38" s="38"/>
      <c r="W38" s="63"/>
      <c r="X38" s="38"/>
      <c r="Y38" s="75"/>
      <c r="Z38" s="75"/>
      <c r="AA38" s="75"/>
      <c r="AB38" s="75"/>
      <c r="AC38" s="75"/>
      <c r="AD38" s="75"/>
    </row>
    <row r="39" spans="1:30" x14ac:dyDescent="0.25">
      <c r="A39" s="24"/>
      <c r="B39" s="63"/>
      <c r="C39" s="38"/>
      <c r="D39" s="63"/>
      <c r="E39" s="99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242"/>
      <c r="R39" s="242"/>
      <c r="S39" s="242"/>
      <c r="T39" s="242"/>
      <c r="U39" s="242"/>
      <c r="V39" s="38"/>
      <c r="W39" s="63"/>
      <c r="X39" s="38"/>
      <c r="Y39" s="75"/>
      <c r="Z39" s="75"/>
      <c r="AA39" s="75"/>
      <c r="AB39" s="75"/>
      <c r="AC39" s="75"/>
      <c r="AD39" s="75"/>
    </row>
    <row r="40" spans="1:30" x14ac:dyDescent="0.25">
      <c r="A40" s="24"/>
      <c r="B40" s="63"/>
      <c r="C40" s="38"/>
      <c r="D40" s="63"/>
      <c r="E40" s="99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242"/>
      <c r="R40" s="242"/>
      <c r="S40" s="242"/>
      <c r="T40" s="242"/>
      <c r="U40" s="242"/>
      <c r="V40" s="38"/>
      <c r="W40" s="63"/>
      <c r="X40" s="38"/>
      <c r="Y40" s="75"/>
      <c r="Z40" s="75"/>
      <c r="AA40" s="75"/>
      <c r="AB40" s="75"/>
      <c r="AC40" s="75"/>
      <c r="AD40" s="75"/>
    </row>
    <row r="41" spans="1:30" x14ac:dyDescent="0.25">
      <c r="A41" s="24"/>
      <c r="B41" s="63"/>
      <c r="C41" s="38"/>
      <c r="D41" s="63"/>
      <c r="E41" s="99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242"/>
      <c r="R41" s="242"/>
      <c r="S41" s="242"/>
      <c r="T41" s="242"/>
      <c r="U41" s="242"/>
      <c r="V41" s="38"/>
      <c r="W41" s="63"/>
      <c r="X41" s="38"/>
      <c r="Y41" s="75"/>
      <c r="Z41" s="75"/>
      <c r="AA41" s="75"/>
      <c r="AB41" s="75"/>
      <c r="AC41" s="75"/>
      <c r="AD41" s="75"/>
    </row>
    <row r="42" spans="1:30" x14ac:dyDescent="0.25">
      <c r="A42" s="24"/>
      <c r="B42" s="63"/>
      <c r="C42" s="38"/>
      <c r="D42" s="63"/>
      <c r="E42" s="99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242"/>
      <c r="R42" s="242"/>
      <c r="S42" s="242"/>
      <c r="T42" s="242"/>
      <c r="U42" s="242"/>
      <c r="V42" s="38"/>
      <c r="W42" s="63"/>
      <c r="X42" s="38"/>
      <c r="Y42" s="75"/>
      <c r="Z42" s="75"/>
      <c r="AA42" s="75"/>
      <c r="AB42" s="75"/>
      <c r="AC42" s="75"/>
      <c r="AD42" s="75"/>
    </row>
    <row r="43" spans="1:30" x14ac:dyDescent="0.25">
      <c r="A43" s="24"/>
      <c r="B43" s="63"/>
      <c r="C43" s="38"/>
      <c r="D43" s="63"/>
      <c r="E43" s="63"/>
      <c r="F43" s="25"/>
      <c r="G43" s="38"/>
      <c r="H43" s="41"/>
      <c r="I43" s="38"/>
      <c r="J43" s="25"/>
      <c r="K43" s="25"/>
      <c r="L43" s="25"/>
      <c r="M43" s="25"/>
      <c r="N43" s="60"/>
      <c r="O43" s="60"/>
      <c r="P43" s="25"/>
      <c r="Q43" s="243"/>
      <c r="R43" s="243"/>
      <c r="S43" s="243"/>
      <c r="T43" s="243"/>
      <c r="U43" s="243"/>
      <c r="V43" s="25"/>
      <c r="W43" s="63"/>
      <c r="X43" s="25"/>
      <c r="Y43" s="75"/>
      <c r="Z43" s="75"/>
      <c r="AA43" s="75"/>
      <c r="AB43" s="75"/>
      <c r="AC43" s="75"/>
      <c r="AD43" s="75"/>
    </row>
    <row r="44" spans="1:30" x14ac:dyDescent="0.25">
      <c r="A44" s="24"/>
      <c r="B44" s="63"/>
      <c r="C44" s="38"/>
      <c r="D44" s="63"/>
      <c r="E44" s="63"/>
      <c r="F44" s="25"/>
      <c r="G44" s="38"/>
      <c r="H44" s="41"/>
      <c r="I44" s="38"/>
      <c r="J44" s="25"/>
      <c r="K44" s="25"/>
      <c r="L44" s="25"/>
      <c r="M44" s="25"/>
      <c r="N44" s="60"/>
      <c r="O44" s="60"/>
      <c r="P44" s="25"/>
      <c r="Q44" s="243"/>
      <c r="R44" s="243"/>
      <c r="S44" s="243"/>
      <c r="T44" s="243"/>
      <c r="U44" s="243"/>
      <c r="V44" s="25"/>
      <c r="W44" s="63"/>
      <c r="X44" s="25"/>
      <c r="Y44" s="75"/>
      <c r="Z44" s="75"/>
      <c r="AA44" s="75"/>
      <c r="AB44" s="75"/>
      <c r="AC44" s="75"/>
      <c r="AD44" s="75"/>
    </row>
    <row r="45" spans="1:30" x14ac:dyDescent="0.25">
      <c r="A45" s="24"/>
      <c r="B45" s="63"/>
      <c r="C45" s="38"/>
      <c r="D45" s="63"/>
      <c r="E45" s="63"/>
      <c r="F45" s="25"/>
      <c r="G45" s="38"/>
      <c r="H45" s="41"/>
      <c r="I45" s="38"/>
      <c r="J45" s="25"/>
      <c r="K45" s="25"/>
      <c r="L45" s="25"/>
      <c r="M45" s="25"/>
      <c r="N45" s="60"/>
      <c r="O45" s="60"/>
      <c r="P45" s="25"/>
      <c r="Q45" s="243"/>
      <c r="R45" s="243"/>
      <c r="S45" s="243"/>
      <c r="T45" s="243"/>
      <c r="U45" s="243"/>
      <c r="V45" s="25"/>
      <c r="W45" s="63"/>
      <c r="X45" s="25"/>
      <c r="Y45" s="75"/>
      <c r="Z45" s="75"/>
      <c r="AA45" s="75"/>
      <c r="AB45" s="75"/>
      <c r="AC45" s="75"/>
      <c r="AD45" s="75"/>
    </row>
    <row r="46" spans="1:30" x14ac:dyDescent="0.25">
      <c r="A46" s="24"/>
      <c r="B46" s="63"/>
      <c r="C46" s="38"/>
      <c r="D46" s="63"/>
      <c r="E46" s="63"/>
      <c r="F46" s="25"/>
      <c r="G46" s="38"/>
      <c r="H46" s="41"/>
      <c r="I46" s="38"/>
      <c r="J46" s="25"/>
      <c r="K46" s="25"/>
      <c r="L46" s="25"/>
      <c r="M46" s="25"/>
      <c r="N46" s="60"/>
      <c r="O46" s="60"/>
      <c r="P46" s="25"/>
      <c r="Q46" s="243"/>
      <c r="R46" s="243"/>
      <c r="S46" s="243"/>
      <c r="T46" s="243"/>
      <c r="U46" s="243"/>
      <c r="V46" s="25"/>
      <c r="W46" s="63"/>
      <c r="X46" s="25"/>
      <c r="Y46" s="75"/>
      <c r="Z46" s="75"/>
      <c r="AA46" s="75"/>
      <c r="AB46" s="75"/>
      <c r="AC46" s="75"/>
      <c r="AD46" s="75"/>
    </row>
    <row r="47" spans="1:30" x14ac:dyDescent="0.25">
      <c r="A47" s="24"/>
      <c r="B47" s="63"/>
      <c r="C47" s="38"/>
      <c r="D47" s="63"/>
      <c r="E47" s="63"/>
      <c r="F47" s="25"/>
      <c r="G47" s="38"/>
      <c r="H47" s="41"/>
      <c r="I47" s="38"/>
      <c r="J47" s="25"/>
      <c r="K47" s="25"/>
      <c r="L47" s="25"/>
      <c r="M47" s="25"/>
      <c r="N47" s="60"/>
      <c r="O47" s="60"/>
      <c r="P47" s="25"/>
      <c r="Q47" s="243"/>
      <c r="R47" s="243"/>
      <c r="S47" s="243"/>
      <c r="T47" s="243"/>
      <c r="U47" s="243"/>
      <c r="V47" s="25"/>
      <c r="W47" s="63"/>
      <c r="X47" s="25"/>
      <c r="Y47" s="75"/>
      <c r="Z47" s="75"/>
      <c r="AA47" s="75"/>
      <c r="AB47" s="75"/>
      <c r="AC47" s="75"/>
      <c r="AD47" s="75"/>
    </row>
    <row r="48" spans="1:30" x14ac:dyDescent="0.25">
      <c r="A48" s="24"/>
      <c r="B48" s="63"/>
      <c r="C48" s="38"/>
      <c r="D48" s="63"/>
      <c r="E48" s="63"/>
      <c r="F48" s="25"/>
      <c r="G48" s="38"/>
      <c r="H48" s="41"/>
      <c r="I48" s="38"/>
      <c r="J48" s="25"/>
      <c r="K48" s="25"/>
      <c r="L48" s="25"/>
      <c r="M48" s="25"/>
      <c r="N48" s="60"/>
      <c r="O48" s="60"/>
      <c r="P48" s="25"/>
      <c r="Q48" s="243"/>
      <c r="R48" s="243"/>
      <c r="S48" s="243"/>
      <c r="T48" s="243"/>
      <c r="U48" s="243"/>
      <c r="V48" s="25"/>
      <c r="W48" s="63"/>
      <c r="X48" s="25"/>
      <c r="Y48" s="75"/>
      <c r="Z48" s="75"/>
      <c r="AA48" s="75"/>
      <c r="AB48" s="75"/>
      <c r="AC48" s="75"/>
      <c r="AD48" s="75"/>
    </row>
    <row r="49" spans="1:30" x14ac:dyDescent="0.25">
      <c r="A49" s="24"/>
      <c r="B49" s="63"/>
      <c r="C49" s="38"/>
      <c r="D49" s="63"/>
      <c r="E49" s="63"/>
      <c r="F49" s="25"/>
      <c r="G49" s="38"/>
      <c r="H49" s="41"/>
      <c r="I49" s="38"/>
      <c r="J49" s="25"/>
      <c r="K49" s="25"/>
      <c r="L49" s="25"/>
      <c r="M49" s="25"/>
      <c r="N49" s="60"/>
      <c r="O49" s="60"/>
      <c r="P49" s="25"/>
      <c r="Q49" s="243"/>
      <c r="R49" s="243"/>
      <c r="S49" s="243"/>
      <c r="T49" s="243"/>
      <c r="U49" s="243"/>
      <c r="V49" s="25"/>
      <c r="W49" s="63"/>
      <c r="X49" s="25"/>
      <c r="Y49" s="75"/>
      <c r="Z49" s="75"/>
      <c r="AA49" s="75"/>
      <c r="AB49" s="75"/>
      <c r="AC49" s="75"/>
      <c r="AD49" s="75"/>
    </row>
    <row r="50" spans="1:30" x14ac:dyDescent="0.25">
      <c r="A50" s="24"/>
      <c r="B50" s="63"/>
      <c r="C50" s="38"/>
      <c r="D50" s="63"/>
      <c r="E50" s="63"/>
      <c r="F50" s="25"/>
      <c r="G50" s="38"/>
      <c r="H50" s="41"/>
      <c r="I50" s="38"/>
      <c r="J50" s="25"/>
      <c r="K50" s="25"/>
      <c r="L50" s="25"/>
      <c r="M50" s="25"/>
      <c r="N50" s="60"/>
      <c r="O50" s="60"/>
      <c r="P50" s="25"/>
      <c r="Q50" s="243"/>
      <c r="R50" s="243"/>
      <c r="S50" s="243"/>
      <c r="T50" s="243"/>
      <c r="U50" s="243"/>
      <c r="V50" s="25"/>
      <c r="W50" s="63"/>
      <c r="X50" s="25"/>
      <c r="Y50" s="75"/>
      <c r="Z50" s="75"/>
      <c r="AA50" s="75"/>
      <c r="AB50" s="75"/>
      <c r="AC50" s="75"/>
      <c r="AD50" s="75"/>
    </row>
    <row r="51" spans="1:30" x14ac:dyDescent="0.25">
      <c r="A51" s="24"/>
      <c r="B51" s="63"/>
      <c r="C51" s="38"/>
      <c r="D51" s="63"/>
      <c r="E51" s="63"/>
      <c r="F51" s="25"/>
      <c r="G51" s="38"/>
      <c r="H51" s="41"/>
      <c r="I51" s="38"/>
      <c r="J51" s="25"/>
      <c r="K51" s="25"/>
      <c r="L51" s="25"/>
      <c r="M51" s="25"/>
      <c r="N51" s="60"/>
      <c r="O51" s="60"/>
      <c r="P51" s="25"/>
      <c r="Q51" s="243"/>
      <c r="R51" s="243"/>
      <c r="S51" s="243"/>
      <c r="T51" s="243"/>
      <c r="U51" s="243"/>
      <c r="V51" s="25"/>
      <c r="W51" s="63"/>
      <c r="X51" s="25"/>
      <c r="Y51" s="75"/>
      <c r="Z51" s="75"/>
      <c r="AA51" s="75"/>
      <c r="AB51" s="75"/>
      <c r="AC51" s="75"/>
      <c r="AD51" s="75"/>
    </row>
    <row r="52" spans="1:30" x14ac:dyDescent="0.25">
      <c r="A52" s="24"/>
      <c r="B52" s="63"/>
      <c r="C52" s="38"/>
      <c r="D52" s="63"/>
      <c r="E52" s="63"/>
      <c r="F52" s="25"/>
      <c r="G52" s="38"/>
      <c r="H52" s="41"/>
      <c r="I52" s="38"/>
      <c r="J52" s="25"/>
      <c r="K52" s="25"/>
      <c r="L52" s="25"/>
      <c r="M52" s="25"/>
      <c r="N52" s="60"/>
      <c r="O52" s="60"/>
      <c r="P52" s="25"/>
      <c r="Q52" s="243"/>
      <c r="R52" s="243"/>
      <c r="S52" s="243"/>
      <c r="T52" s="243"/>
      <c r="U52" s="243"/>
      <c r="V52" s="25"/>
      <c r="W52" s="63"/>
      <c r="X52" s="25"/>
      <c r="Y52" s="75"/>
      <c r="Z52" s="75"/>
      <c r="AA52" s="75"/>
      <c r="AB52" s="75"/>
      <c r="AC52" s="75"/>
      <c r="AD52" s="75"/>
    </row>
    <row r="53" spans="1:30" x14ac:dyDescent="0.25">
      <c r="A53" s="24"/>
      <c r="B53" s="63"/>
      <c r="C53" s="38"/>
      <c r="D53" s="63"/>
      <c r="E53" s="63"/>
      <c r="F53" s="25"/>
      <c r="G53" s="38"/>
      <c r="H53" s="41"/>
      <c r="I53" s="38"/>
      <c r="J53" s="25"/>
      <c r="K53" s="25"/>
      <c r="L53" s="25"/>
      <c r="M53" s="25"/>
      <c r="N53" s="60"/>
      <c r="O53" s="60"/>
      <c r="P53" s="25"/>
      <c r="Q53" s="243"/>
      <c r="R53" s="243"/>
      <c r="S53" s="243"/>
      <c r="T53" s="243"/>
      <c r="U53" s="243"/>
      <c r="V53" s="25"/>
      <c r="W53" s="63"/>
      <c r="X53" s="25"/>
      <c r="Y53" s="75"/>
      <c r="Z53" s="75"/>
      <c r="AA53" s="75"/>
      <c r="AB53" s="75"/>
      <c r="AC53" s="75"/>
      <c r="AD53" s="75"/>
    </row>
    <row r="54" spans="1:30" x14ac:dyDescent="0.25">
      <c r="A54" s="24"/>
      <c r="B54" s="63"/>
      <c r="C54" s="38"/>
      <c r="D54" s="63"/>
      <c r="E54" s="63"/>
      <c r="F54" s="25"/>
      <c r="G54" s="38"/>
      <c r="H54" s="41"/>
      <c r="I54" s="38"/>
      <c r="J54" s="25"/>
      <c r="K54" s="25"/>
      <c r="L54" s="25"/>
      <c r="M54" s="25"/>
      <c r="N54" s="60"/>
      <c r="O54" s="60"/>
      <c r="P54" s="25"/>
      <c r="Q54" s="243"/>
      <c r="R54" s="243"/>
      <c r="S54" s="243"/>
      <c r="T54" s="243"/>
      <c r="U54" s="243"/>
      <c r="V54" s="25"/>
      <c r="W54" s="63"/>
      <c r="X54" s="25"/>
      <c r="Y54" s="75"/>
      <c r="Z54" s="75"/>
      <c r="AA54" s="75"/>
      <c r="AB54" s="75"/>
      <c r="AC54" s="75"/>
      <c r="AD54" s="75"/>
    </row>
    <row r="55" spans="1:30" x14ac:dyDescent="0.25">
      <c r="A55" s="24"/>
      <c r="B55" s="63"/>
      <c r="C55" s="38"/>
      <c r="D55" s="63"/>
      <c r="E55" s="63"/>
      <c r="F55" s="25"/>
      <c r="G55" s="38"/>
      <c r="H55" s="41"/>
      <c r="I55" s="38"/>
      <c r="J55" s="25"/>
      <c r="K55" s="25"/>
      <c r="L55" s="25"/>
      <c r="M55" s="25"/>
      <c r="N55" s="60"/>
      <c r="O55" s="60"/>
      <c r="P55" s="25"/>
      <c r="Q55" s="243"/>
      <c r="R55" s="243"/>
      <c r="S55" s="243"/>
      <c r="T55" s="243"/>
      <c r="U55" s="243"/>
      <c r="V55" s="25"/>
      <c r="W55" s="63"/>
      <c r="X55" s="25"/>
      <c r="Y55" s="75"/>
      <c r="Z55" s="75"/>
      <c r="AA55" s="75"/>
      <c r="AB55" s="75"/>
      <c r="AC55" s="75"/>
      <c r="AD55" s="75"/>
    </row>
    <row r="56" spans="1:30" x14ac:dyDescent="0.25">
      <c r="A56" s="24"/>
      <c r="B56" s="63"/>
      <c r="C56" s="38"/>
      <c r="D56" s="63"/>
      <c r="E56" s="63"/>
      <c r="F56" s="25"/>
      <c r="G56" s="38"/>
      <c r="H56" s="41"/>
      <c r="I56" s="38"/>
      <c r="J56" s="25"/>
      <c r="K56" s="25"/>
      <c r="L56" s="25"/>
      <c r="M56" s="25"/>
      <c r="N56" s="60"/>
      <c r="O56" s="60"/>
      <c r="P56" s="25"/>
      <c r="Q56" s="243"/>
      <c r="R56" s="243"/>
      <c r="S56" s="243"/>
      <c r="T56" s="243"/>
      <c r="U56" s="243"/>
      <c r="V56" s="25"/>
      <c r="W56" s="63"/>
      <c r="X56" s="25"/>
      <c r="Y56" s="75"/>
      <c r="Z56" s="75"/>
      <c r="AA56" s="75"/>
      <c r="AB56" s="75"/>
      <c r="AC56" s="75"/>
      <c r="AD56" s="75"/>
    </row>
    <row r="57" spans="1:30" x14ac:dyDescent="0.25">
      <c r="A57" s="24"/>
      <c r="B57" s="63"/>
      <c r="C57" s="38"/>
      <c r="D57" s="63"/>
      <c r="E57" s="63"/>
      <c r="F57" s="25"/>
      <c r="G57" s="38"/>
      <c r="H57" s="41"/>
      <c r="I57" s="38"/>
      <c r="J57" s="25"/>
      <c r="K57" s="25"/>
      <c r="L57" s="25"/>
      <c r="M57" s="25"/>
      <c r="N57" s="60"/>
      <c r="O57" s="60"/>
      <c r="P57" s="25"/>
      <c r="Q57" s="243"/>
      <c r="R57" s="243"/>
      <c r="S57" s="243"/>
      <c r="T57" s="243"/>
      <c r="U57" s="243"/>
      <c r="V57" s="25"/>
      <c r="W57" s="63"/>
      <c r="X57" s="25"/>
      <c r="Y57" s="75"/>
      <c r="Z57" s="75"/>
      <c r="AA57" s="75"/>
      <c r="AB57" s="75"/>
      <c r="AC57" s="75"/>
      <c r="AD57" s="75"/>
    </row>
    <row r="58" spans="1:30" x14ac:dyDescent="0.25">
      <c r="A58" s="24"/>
      <c r="B58" s="63"/>
      <c r="C58" s="38"/>
      <c r="D58" s="63"/>
      <c r="E58" s="63"/>
      <c r="F58" s="25"/>
      <c r="G58" s="38"/>
      <c r="H58" s="41"/>
      <c r="I58" s="38"/>
      <c r="J58" s="25"/>
      <c r="K58" s="25"/>
      <c r="L58" s="25"/>
      <c r="M58" s="25"/>
      <c r="N58" s="60"/>
      <c r="O58" s="60"/>
      <c r="P58" s="25"/>
      <c r="Q58" s="243"/>
      <c r="R58" s="243"/>
      <c r="S58" s="243"/>
      <c r="T58" s="243"/>
      <c r="U58" s="243"/>
      <c r="V58" s="25"/>
      <c r="W58" s="63"/>
      <c r="X58" s="25"/>
      <c r="Y58" s="75"/>
      <c r="Z58" s="75"/>
      <c r="AA58" s="75"/>
      <c r="AB58" s="75"/>
      <c r="AC58" s="75"/>
      <c r="AD58" s="75"/>
    </row>
    <row r="59" spans="1:30" x14ac:dyDescent="0.25">
      <c r="A59" s="24"/>
      <c r="B59" s="63"/>
      <c r="C59" s="38"/>
      <c r="D59" s="63"/>
      <c r="E59" s="63"/>
      <c r="F59" s="25"/>
      <c r="G59" s="38"/>
      <c r="H59" s="41"/>
      <c r="I59" s="38"/>
      <c r="J59" s="25"/>
      <c r="K59" s="25"/>
      <c r="L59" s="25"/>
      <c r="M59" s="25"/>
      <c r="N59" s="60"/>
      <c r="O59" s="60"/>
      <c r="P59" s="25"/>
      <c r="Q59" s="243"/>
      <c r="R59" s="243"/>
      <c r="S59" s="243"/>
      <c r="T59" s="243"/>
      <c r="U59" s="243"/>
      <c r="V59" s="25"/>
      <c r="W59" s="63"/>
      <c r="X59" s="25"/>
      <c r="Y59" s="75"/>
      <c r="Z59" s="75"/>
      <c r="AA59" s="75"/>
      <c r="AB59" s="75"/>
      <c r="AC59" s="75"/>
      <c r="AD59" s="75"/>
    </row>
    <row r="60" spans="1:30" x14ac:dyDescent="0.25">
      <c r="A60" s="24"/>
      <c r="B60" s="63"/>
      <c r="C60" s="38"/>
      <c r="D60" s="63"/>
      <c r="E60" s="63"/>
      <c r="F60" s="25"/>
      <c r="G60" s="38"/>
      <c r="H60" s="41"/>
      <c r="I60" s="38"/>
      <c r="J60" s="25"/>
      <c r="K60" s="25"/>
      <c r="L60" s="25"/>
      <c r="M60" s="25"/>
      <c r="N60" s="60"/>
      <c r="O60" s="60"/>
      <c r="P60" s="25"/>
      <c r="Q60" s="243"/>
      <c r="R60" s="243"/>
      <c r="S60" s="243"/>
      <c r="T60" s="243"/>
      <c r="U60" s="243"/>
      <c r="V60" s="25"/>
      <c r="W60" s="63"/>
      <c r="X60" s="25"/>
      <c r="Y60" s="75"/>
      <c r="Z60" s="75"/>
      <c r="AA60" s="75"/>
      <c r="AB60" s="75"/>
      <c r="AC60" s="75"/>
      <c r="AD60" s="75"/>
    </row>
    <row r="61" spans="1:30" x14ac:dyDescent="0.25">
      <c r="A61" s="24"/>
      <c r="B61" s="63"/>
      <c r="C61" s="38"/>
      <c r="D61" s="63"/>
      <c r="E61" s="63"/>
      <c r="F61" s="25"/>
      <c r="G61" s="38"/>
      <c r="H61" s="41"/>
      <c r="I61" s="38"/>
      <c r="J61" s="25"/>
      <c r="K61" s="25"/>
      <c r="L61" s="25"/>
      <c r="M61" s="25"/>
      <c r="N61" s="60"/>
      <c r="O61" s="60"/>
      <c r="P61" s="25"/>
      <c r="Q61" s="243"/>
      <c r="R61" s="243"/>
      <c r="S61" s="243"/>
      <c r="T61" s="243"/>
      <c r="U61" s="243"/>
      <c r="V61" s="25"/>
      <c r="W61" s="63"/>
      <c r="X61" s="25"/>
      <c r="Y61" s="75"/>
      <c r="Z61" s="75"/>
      <c r="AA61" s="75"/>
      <c r="AB61" s="75"/>
      <c r="AC61" s="75"/>
      <c r="AD61" s="75"/>
    </row>
    <row r="62" spans="1:30" x14ac:dyDescent="0.25">
      <c r="A62" s="24"/>
      <c r="B62" s="63"/>
      <c r="C62" s="38"/>
      <c r="D62" s="63"/>
      <c r="E62" s="63"/>
      <c r="F62" s="25"/>
      <c r="G62" s="38"/>
      <c r="H62" s="41"/>
      <c r="I62" s="38"/>
      <c r="J62" s="25"/>
      <c r="K62" s="25"/>
      <c r="L62" s="25"/>
      <c r="M62" s="25"/>
      <c r="N62" s="60"/>
      <c r="O62" s="60"/>
      <c r="P62" s="25"/>
      <c r="Q62" s="243"/>
      <c r="R62" s="243"/>
      <c r="S62" s="243"/>
      <c r="T62" s="243"/>
      <c r="U62" s="243"/>
      <c r="V62" s="25"/>
      <c r="W62" s="63"/>
      <c r="X62" s="25"/>
      <c r="Y62" s="75"/>
      <c r="Z62" s="75"/>
      <c r="AA62" s="75"/>
      <c r="AB62" s="75"/>
      <c r="AC62" s="75"/>
      <c r="AD62" s="75"/>
    </row>
    <row r="63" spans="1:30" x14ac:dyDescent="0.25">
      <c r="A63" s="24"/>
      <c r="B63" s="63"/>
      <c r="C63" s="38"/>
      <c r="D63" s="63"/>
      <c r="E63" s="99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242"/>
      <c r="R63" s="242"/>
      <c r="S63" s="242"/>
      <c r="T63" s="242"/>
      <c r="U63" s="242"/>
      <c r="V63" s="38"/>
      <c r="W63" s="63"/>
      <c r="X63" s="38"/>
      <c r="Y63" s="75"/>
      <c r="Z63" s="75"/>
      <c r="AA63" s="75"/>
      <c r="AB63" s="75"/>
      <c r="AC63" s="75"/>
      <c r="AD63" s="75"/>
    </row>
    <row r="64" spans="1:30" x14ac:dyDescent="0.25">
      <c r="A64" s="24"/>
      <c r="B64" s="63"/>
      <c r="C64" s="38"/>
      <c r="D64" s="63"/>
      <c r="E64" s="99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242"/>
      <c r="R64" s="242"/>
      <c r="S64" s="242"/>
      <c r="T64" s="242"/>
      <c r="U64" s="242"/>
      <c r="V64" s="38"/>
      <c r="W64" s="63"/>
      <c r="X64" s="38"/>
      <c r="Y64" s="75"/>
      <c r="Z64" s="75"/>
      <c r="AA64" s="75"/>
      <c r="AB64" s="75"/>
      <c r="AC64" s="75"/>
      <c r="AD64" s="75"/>
    </row>
    <row r="65" spans="1:30" x14ac:dyDescent="0.25">
      <c r="A65" s="24"/>
      <c r="B65" s="63"/>
      <c r="C65" s="38"/>
      <c r="D65" s="63"/>
      <c r="E65" s="99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242"/>
      <c r="R65" s="242"/>
      <c r="S65" s="242"/>
      <c r="T65" s="242"/>
      <c r="U65" s="242"/>
      <c r="V65" s="38"/>
      <c r="W65" s="63"/>
      <c r="X65" s="38"/>
      <c r="Y65" s="75"/>
      <c r="Z65" s="75"/>
      <c r="AA65" s="75"/>
      <c r="AB65" s="75"/>
      <c r="AC65" s="75"/>
      <c r="AD65" s="75"/>
    </row>
    <row r="66" spans="1:30" x14ac:dyDescent="0.25">
      <c r="A66" s="24"/>
      <c r="B66" s="63"/>
      <c r="C66" s="38"/>
      <c r="D66" s="63"/>
      <c r="E66" s="99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242"/>
      <c r="R66" s="242"/>
      <c r="S66" s="242"/>
      <c r="T66" s="242"/>
      <c r="U66" s="242"/>
      <c r="V66" s="38"/>
      <c r="W66" s="63"/>
      <c r="X66" s="38"/>
      <c r="Y66" s="75"/>
      <c r="Z66" s="75"/>
      <c r="AA66" s="75"/>
      <c r="AB66" s="75"/>
      <c r="AC66" s="75"/>
      <c r="AD66" s="75"/>
    </row>
    <row r="67" spans="1:30" x14ac:dyDescent="0.25">
      <c r="A67" s="24"/>
      <c r="B67" s="63"/>
      <c r="C67" s="38"/>
      <c r="D67" s="63"/>
      <c r="E67" s="99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242"/>
      <c r="R67" s="242"/>
      <c r="S67" s="242"/>
      <c r="T67" s="242"/>
      <c r="U67" s="242"/>
      <c r="V67" s="38"/>
      <c r="W67" s="63"/>
      <c r="X67" s="38"/>
      <c r="Y67" s="75"/>
      <c r="Z67" s="75"/>
      <c r="AA67" s="75"/>
      <c r="AB67" s="75"/>
      <c r="AC67" s="75"/>
      <c r="AD67" s="75"/>
    </row>
    <row r="68" spans="1:30" x14ac:dyDescent="0.25">
      <c r="A68" s="24"/>
      <c r="B68" s="63"/>
      <c r="C68" s="38"/>
      <c r="D68" s="63"/>
      <c r="E68" s="99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242"/>
      <c r="R68" s="242"/>
      <c r="S68" s="242"/>
      <c r="T68" s="242"/>
      <c r="U68" s="242"/>
      <c r="V68" s="38"/>
      <c r="W68" s="63"/>
      <c r="X68" s="38"/>
      <c r="Y68" s="75"/>
      <c r="Z68" s="75"/>
      <c r="AA68" s="75"/>
      <c r="AB68" s="75"/>
      <c r="AC68" s="75"/>
      <c r="AD68" s="75"/>
    </row>
    <row r="69" spans="1:30" x14ac:dyDescent="0.25">
      <c r="A69" s="24"/>
      <c r="B69" s="63"/>
      <c r="C69" s="38"/>
      <c r="D69" s="63"/>
      <c r="E69" s="99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242"/>
      <c r="R69" s="242"/>
      <c r="S69" s="242"/>
      <c r="T69" s="242"/>
      <c r="U69" s="242"/>
      <c r="V69" s="38"/>
      <c r="W69" s="63"/>
      <c r="X69" s="38"/>
      <c r="Y69" s="75"/>
      <c r="Z69" s="75"/>
      <c r="AA69" s="75"/>
      <c r="AB69" s="75"/>
      <c r="AC69" s="75"/>
      <c r="AD69" s="75"/>
    </row>
    <row r="70" spans="1:30" x14ac:dyDescent="0.25">
      <c r="A70" s="24"/>
      <c r="B70" s="63"/>
      <c r="C70" s="38"/>
      <c r="D70" s="63"/>
      <c r="E70" s="99"/>
      <c r="G70" s="38"/>
      <c r="H70" s="41"/>
      <c r="I70" s="38"/>
      <c r="J70" s="25"/>
      <c r="K70" s="25"/>
      <c r="L70" s="25"/>
      <c r="M70" s="38"/>
      <c r="N70" s="38"/>
      <c r="O70" s="38"/>
      <c r="P70" s="38"/>
      <c r="Q70" s="242"/>
      <c r="R70" s="242"/>
      <c r="S70" s="242"/>
      <c r="T70" s="242"/>
      <c r="U70" s="242"/>
      <c r="V70" s="38"/>
      <c r="W70" s="63"/>
      <c r="X70" s="38"/>
      <c r="Y70" s="75"/>
      <c r="Z70" s="75"/>
      <c r="AA70" s="75"/>
      <c r="AB70" s="75"/>
      <c r="AC70" s="75"/>
      <c r="AD70" s="75"/>
    </row>
    <row r="71" spans="1:30" x14ac:dyDescent="0.25">
      <c r="A71" s="24"/>
      <c r="B71" s="63"/>
      <c r="C71" s="38"/>
      <c r="D71" s="63"/>
      <c r="E71" s="63"/>
      <c r="F71" s="25"/>
      <c r="G71" s="38"/>
      <c r="H71" s="41"/>
      <c r="I71" s="38"/>
      <c r="J71" s="25"/>
      <c r="K71" s="25"/>
      <c r="L71" s="25"/>
      <c r="M71" s="25"/>
      <c r="N71" s="60"/>
      <c r="O71" s="60"/>
      <c r="P71" s="25"/>
      <c r="Q71" s="243"/>
      <c r="R71" s="243"/>
      <c r="S71" s="243"/>
      <c r="T71" s="243"/>
      <c r="U71" s="243"/>
      <c r="V71" s="25"/>
      <c r="W71" s="63"/>
      <c r="X71" s="25"/>
      <c r="Y71" s="75"/>
      <c r="Z71" s="75"/>
      <c r="AA71" s="75"/>
      <c r="AB71" s="75"/>
      <c r="AC71" s="75"/>
      <c r="AD71" s="75"/>
    </row>
    <row r="72" spans="1:30" x14ac:dyDescent="0.25">
      <c r="A72" s="24"/>
      <c r="B72" s="63"/>
      <c r="C72" s="38"/>
      <c r="D72" s="63"/>
      <c r="E72" s="63"/>
      <c r="F72" s="25"/>
      <c r="G72" s="38"/>
      <c r="H72" s="41"/>
      <c r="I72" s="38"/>
      <c r="J72" s="25"/>
      <c r="K72" s="25"/>
      <c r="L72" s="25"/>
      <c r="M72" s="25"/>
      <c r="N72" s="60"/>
      <c r="O72" s="60"/>
      <c r="P72" s="25"/>
      <c r="Q72" s="243"/>
      <c r="R72" s="243"/>
      <c r="S72" s="243"/>
      <c r="T72" s="243"/>
      <c r="U72" s="243"/>
      <c r="V72" s="25"/>
      <c r="W72" s="63"/>
      <c r="X72" s="25"/>
      <c r="Y72" s="75"/>
      <c r="Z72" s="75"/>
      <c r="AA72" s="75"/>
      <c r="AB72" s="75"/>
      <c r="AC72" s="75"/>
      <c r="AD72" s="75"/>
    </row>
    <row r="73" spans="1:30" x14ac:dyDescent="0.25">
      <c r="A73" s="24"/>
      <c r="B73" s="63"/>
      <c r="C73" s="38"/>
      <c r="D73" s="63"/>
      <c r="E73" s="63"/>
      <c r="F73" s="25"/>
      <c r="G73" s="38"/>
      <c r="H73" s="41"/>
      <c r="I73" s="38"/>
      <c r="J73" s="25"/>
      <c r="K73" s="25"/>
      <c r="L73" s="25"/>
      <c r="M73" s="25"/>
      <c r="N73" s="60"/>
      <c r="O73" s="60"/>
      <c r="P73" s="25"/>
      <c r="Q73" s="243"/>
      <c r="R73" s="243"/>
      <c r="S73" s="243"/>
      <c r="T73" s="243"/>
      <c r="U73" s="243"/>
      <c r="V73" s="25"/>
      <c r="W73" s="63"/>
      <c r="X73" s="25"/>
      <c r="Y73" s="75"/>
      <c r="Z73" s="75"/>
      <c r="AA73" s="75"/>
      <c r="AB73" s="75"/>
      <c r="AC73" s="75"/>
      <c r="AD73" s="75"/>
    </row>
    <row r="74" spans="1:30" x14ac:dyDescent="0.25">
      <c r="A74" s="24"/>
      <c r="B74" s="63"/>
      <c r="C74" s="38"/>
      <c r="D74" s="63"/>
      <c r="E74" s="63"/>
      <c r="F74" s="25"/>
      <c r="G74" s="38"/>
      <c r="H74" s="41"/>
      <c r="I74" s="38"/>
      <c r="J74" s="25"/>
      <c r="K74" s="25"/>
      <c r="L74" s="25"/>
      <c r="M74" s="25"/>
      <c r="N74" s="60"/>
      <c r="O74" s="60"/>
      <c r="P74" s="25"/>
      <c r="Q74" s="243"/>
      <c r="R74" s="243"/>
      <c r="S74" s="243"/>
      <c r="T74" s="243"/>
      <c r="U74" s="243"/>
      <c r="V74" s="25"/>
      <c r="W74" s="63"/>
      <c r="X74" s="25"/>
      <c r="Y74" s="75"/>
      <c r="Z74" s="75"/>
      <c r="AA74" s="75"/>
      <c r="AB74" s="75"/>
      <c r="AC74" s="75"/>
      <c r="AD74" s="7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44"/>
      <c r="R84" s="244"/>
      <c r="S84" s="244"/>
      <c r="T84" s="244"/>
      <c r="U84" s="24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44"/>
      <c r="R85" s="244"/>
      <c r="S85" s="244"/>
      <c r="T85" s="244"/>
      <c r="U85" s="24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44"/>
      <c r="R86" s="244"/>
      <c r="S86" s="244"/>
      <c r="T86" s="244"/>
      <c r="U86" s="24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44"/>
      <c r="R87" s="244"/>
      <c r="S87" s="244"/>
      <c r="T87" s="244"/>
      <c r="U87" s="24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44"/>
      <c r="R88" s="244"/>
      <c r="S88" s="244"/>
      <c r="T88" s="244"/>
      <c r="U88" s="24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44"/>
      <c r="R89" s="244"/>
      <c r="S89" s="244"/>
      <c r="T89" s="244"/>
      <c r="U89" s="24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44"/>
      <c r="R90" s="244"/>
      <c r="S90" s="244"/>
      <c r="T90" s="244"/>
      <c r="U90" s="24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44"/>
      <c r="R91" s="244"/>
      <c r="S91" s="244"/>
      <c r="T91" s="244"/>
      <c r="U91" s="24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44"/>
      <c r="R92" s="244"/>
      <c r="S92" s="244"/>
      <c r="T92" s="244"/>
      <c r="U92" s="24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44"/>
      <c r="R93" s="244"/>
      <c r="S93" s="244"/>
      <c r="T93" s="244"/>
      <c r="U93" s="24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44"/>
      <c r="R94" s="244"/>
      <c r="S94" s="244"/>
      <c r="T94" s="244"/>
      <c r="U94" s="24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44"/>
      <c r="R95" s="244"/>
      <c r="S95" s="244"/>
      <c r="T95" s="244"/>
      <c r="U95" s="24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44"/>
      <c r="R96" s="244"/>
      <c r="S96" s="244"/>
      <c r="T96" s="244"/>
      <c r="U96" s="24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44"/>
      <c r="R97" s="244"/>
      <c r="S97" s="244"/>
      <c r="T97" s="244"/>
      <c r="U97" s="24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44"/>
      <c r="R98" s="244"/>
      <c r="S98" s="244"/>
      <c r="T98" s="244"/>
      <c r="U98" s="24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44"/>
      <c r="R99" s="244"/>
      <c r="S99" s="244"/>
      <c r="T99" s="244"/>
      <c r="U99" s="24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44"/>
      <c r="R100" s="244"/>
      <c r="S100" s="244"/>
      <c r="T100" s="244"/>
      <c r="U100" s="24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44"/>
      <c r="R101" s="244"/>
      <c r="S101" s="244"/>
      <c r="T101" s="244"/>
      <c r="U101" s="24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44"/>
      <c r="R102" s="244"/>
      <c r="S102" s="244"/>
      <c r="T102" s="244"/>
      <c r="U102" s="24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44"/>
      <c r="R103" s="244"/>
      <c r="S103" s="244"/>
      <c r="T103" s="244"/>
      <c r="U103" s="24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44"/>
      <c r="R104" s="244"/>
      <c r="S104" s="244"/>
      <c r="T104" s="244"/>
      <c r="U104" s="24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44"/>
      <c r="R105" s="244"/>
      <c r="S105" s="244"/>
      <c r="T105" s="244"/>
      <c r="U105" s="24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44"/>
      <c r="R106" s="244"/>
      <c r="S106" s="244"/>
      <c r="T106" s="244"/>
      <c r="U106" s="24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44"/>
      <c r="R107" s="244"/>
      <c r="S107" s="244"/>
      <c r="T107" s="244"/>
      <c r="U107" s="24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44"/>
      <c r="R108" s="244"/>
      <c r="S108" s="244"/>
      <c r="T108" s="244"/>
      <c r="U108" s="24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44"/>
      <c r="R109" s="244"/>
      <c r="S109" s="244"/>
      <c r="T109" s="244"/>
      <c r="U109" s="24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44"/>
      <c r="R110" s="244"/>
      <c r="S110" s="244"/>
      <c r="T110" s="244"/>
      <c r="U110" s="24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44"/>
      <c r="R111" s="244"/>
      <c r="S111" s="244"/>
      <c r="T111" s="244"/>
      <c r="U111" s="24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44"/>
      <c r="R112" s="244"/>
      <c r="S112" s="244"/>
      <c r="T112" s="244"/>
      <c r="U112" s="24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44"/>
      <c r="R113" s="244"/>
      <c r="S113" s="244"/>
      <c r="T113" s="244"/>
      <c r="U113" s="24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44"/>
      <c r="R114" s="244"/>
      <c r="S114" s="244"/>
      <c r="T114" s="244"/>
      <c r="U114" s="24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44"/>
      <c r="R115" s="244"/>
      <c r="S115" s="244"/>
      <c r="T115" s="244"/>
      <c r="U115" s="24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44"/>
      <c r="R116" s="244"/>
      <c r="S116" s="244"/>
      <c r="T116" s="244"/>
      <c r="U116" s="24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44"/>
      <c r="R117" s="244"/>
      <c r="S117" s="244"/>
      <c r="T117" s="244"/>
      <c r="U117" s="24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44"/>
      <c r="R118" s="244"/>
      <c r="S118" s="244"/>
      <c r="T118" s="244"/>
      <c r="U118" s="24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44"/>
      <c r="R119" s="244"/>
      <c r="S119" s="244"/>
      <c r="T119" s="244"/>
      <c r="U119" s="24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44"/>
      <c r="R120" s="244"/>
      <c r="S120" s="244"/>
      <c r="T120" s="244"/>
      <c r="U120" s="24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44"/>
      <c r="R121" s="244"/>
      <c r="S121" s="244"/>
      <c r="T121" s="244"/>
      <c r="U121" s="24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44"/>
      <c r="R122" s="244"/>
      <c r="S122" s="244"/>
      <c r="T122" s="244"/>
      <c r="U122" s="24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44"/>
      <c r="R123" s="244"/>
      <c r="S123" s="244"/>
      <c r="T123" s="244"/>
      <c r="U123" s="24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44"/>
      <c r="R124" s="244"/>
      <c r="S124" s="244"/>
      <c r="T124" s="244"/>
      <c r="U124" s="24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44"/>
      <c r="R125" s="244"/>
      <c r="S125" s="244"/>
      <c r="T125" s="244"/>
      <c r="U125" s="24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44"/>
      <c r="R126" s="244"/>
      <c r="S126" s="244"/>
      <c r="T126" s="244"/>
      <c r="U126" s="24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44"/>
      <c r="R127" s="244"/>
      <c r="S127" s="244"/>
      <c r="T127" s="244"/>
      <c r="U127" s="24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44"/>
      <c r="R128" s="244"/>
      <c r="S128" s="244"/>
      <c r="T128" s="244"/>
      <c r="U128" s="24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44"/>
      <c r="R129" s="244"/>
      <c r="S129" s="244"/>
      <c r="T129" s="244"/>
      <c r="U129" s="24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44"/>
      <c r="R130" s="244"/>
      <c r="S130" s="244"/>
      <c r="T130" s="244"/>
      <c r="U130" s="24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44"/>
      <c r="R131" s="244"/>
      <c r="S131" s="244"/>
      <c r="T131" s="244"/>
      <c r="U131" s="24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44"/>
      <c r="R132" s="244"/>
      <c r="S132" s="244"/>
      <c r="T132" s="244"/>
      <c r="U132" s="24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44"/>
      <c r="R133" s="244"/>
      <c r="S133" s="244"/>
      <c r="T133" s="244"/>
      <c r="U133" s="24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44"/>
      <c r="R134" s="244"/>
      <c r="S134" s="244"/>
      <c r="T134" s="244"/>
      <c r="U134" s="24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44"/>
      <c r="R135" s="244"/>
      <c r="S135" s="244"/>
      <c r="T135" s="244"/>
      <c r="U135" s="24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44"/>
      <c r="R136" s="244"/>
      <c r="S136" s="244"/>
      <c r="T136" s="244"/>
      <c r="U136" s="24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44"/>
      <c r="R137" s="244"/>
      <c r="S137" s="244"/>
      <c r="T137" s="244"/>
      <c r="U137" s="24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44"/>
      <c r="R138" s="244"/>
      <c r="S138" s="244"/>
      <c r="T138" s="244"/>
      <c r="U138" s="24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44"/>
      <c r="R139" s="244"/>
      <c r="S139" s="244"/>
      <c r="T139" s="244"/>
      <c r="U139" s="24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44"/>
      <c r="R140" s="244"/>
      <c r="S140" s="244"/>
      <c r="T140" s="244"/>
      <c r="U140" s="24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44"/>
      <c r="R141" s="244"/>
      <c r="S141" s="244"/>
      <c r="T141" s="244"/>
      <c r="U141" s="24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44"/>
      <c r="R142" s="244"/>
      <c r="S142" s="244"/>
      <c r="T142" s="244"/>
      <c r="U142" s="24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44"/>
      <c r="R143" s="244"/>
      <c r="S143" s="244"/>
      <c r="T143" s="244"/>
      <c r="U143" s="24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44"/>
      <c r="R144" s="244"/>
      <c r="S144" s="244"/>
      <c r="T144" s="244"/>
      <c r="U144" s="2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44"/>
      <c r="R145" s="244"/>
      <c r="S145" s="244"/>
      <c r="T145" s="244"/>
      <c r="U145" s="24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44"/>
      <c r="R146" s="244"/>
      <c r="S146" s="244"/>
      <c r="T146" s="244"/>
      <c r="U146" s="24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44"/>
      <c r="R147" s="244"/>
      <c r="S147" s="244"/>
      <c r="T147" s="244"/>
      <c r="U147" s="24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44"/>
      <c r="R148" s="244"/>
      <c r="S148" s="244"/>
      <c r="T148" s="244"/>
      <c r="U148" s="24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44"/>
      <c r="R149" s="244"/>
      <c r="S149" s="244"/>
      <c r="T149" s="244"/>
      <c r="U149" s="24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44"/>
      <c r="R150" s="244"/>
      <c r="S150" s="244"/>
      <c r="T150" s="244"/>
      <c r="U150" s="24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44"/>
      <c r="R151" s="244"/>
      <c r="S151" s="244"/>
      <c r="T151" s="244"/>
      <c r="U151" s="24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44"/>
      <c r="R152" s="244"/>
      <c r="S152" s="244"/>
      <c r="T152" s="244"/>
      <c r="U152" s="24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44"/>
      <c r="R153" s="244"/>
      <c r="S153" s="244"/>
      <c r="T153" s="244"/>
      <c r="U153" s="24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44"/>
      <c r="R154" s="244"/>
      <c r="S154" s="244"/>
      <c r="T154" s="244"/>
      <c r="U154" s="24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44"/>
      <c r="R155" s="244"/>
      <c r="S155" s="244"/>
      <c r="T155" s="244"/>
      <c r="U155" s="24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44"/>
      <c r="R156" s="244"/>
      <c r="S156" s="244"/>
      <c r="T156" s="244"/>
      <c r="U156" s="24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44"/>
      <c r="R157" s="244"/>
      <c r="S157" s="244"/>
      <c r="T157" s="244"/>
      <c r="U157" s="24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44"/>
      <c r="R158" s="244"/>
      <c r="S158" s="244"/>
      <c r="T158" s="244"/>
      <c r="U158" s="24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44"/>
      <c r="R159" s="244"/>
      <c r="S159" s="244"/>
      <c r="T159" s="244"/>
      <c r="U159" s="24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44"/>
      <c r="R160" s="244"/>
      <c r="S160" s="244"/>
      <c r="T160" s="244"/>
      <c r="U160" s="24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44"/>
      <c r="R161" s="244"/>
      <c r="S161" s="244"/>
      <c r="T161" s="244"/>
      <c r="U161" s="24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44"/>
      <c r="R162" s="244"/>
      <c r="S162" s="244"/>
      <c r="T162" s="244"/>
      <c r="U162" s="24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44"/>
      <c r="R163" s="244"/>
      <c r="S163" s="244"/>
      <c r="T163" s="244"/>
      <c r="U163" s="24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44"/>
      <c r="R164" s="244"/>
      <c r="S164" s="244"/>
      <c r="T164" s="244"/>
      <c r="U164" s="24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44"/>
      <c r="R165" s="244"/>
      <c r="S165" s="244"/>
      <c r="T165" s="244"/>
      <c r="U165" s="24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44"/>
      <c r="R166" s="244"/>
      <c r="S166" s="244"/>
      <c r="T166" s="244"/>
      <c r="U166" s="24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44"/>
      <c r="R167" s="244"/>
      <c r="S167" s="244"/>
      <c r="T167" s="244"/>
      <c r="U167" s="24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44"/>
      <c r="R168" s="244"/>
      <c r="S168" s="244"/>
      <c r="T168" s="244"/>
      <c r="U168" s="24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44"/>
      <c r="R169" s="244"/>
      <c r="S169" s="244"/>
      <c r="T169" s="244"/>
      <c r="U169" s="24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44"/>
      <c r="R170" s="244"/>
      <c r="S170" s="244"/>
      <c r="T170" s="244"/>
      <c r="U170" s="24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44"/>
      <c r="R171" s="244"/>
      <c r="S171" s="244"/>
      <c r="T171" s="244"/>
      <c r="U171" s="24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44"/>
      <c r="R172" s="244"/>
      <c r="S172" s="244"/>
      <c r="T172" s="244"/>
      <c r="U172" s="24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44"/>
      <c r="R173" s="244"/>
      <c r="S173" s="244"/>
      <c r="T173" s="244"/>
      <c r="U173" s="24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44"/>
      <c r="R174" s="244"/>
      <c r="S174" s="244"/>
      <c r="T174" s="244"/>
      <c r="U174" s="244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5"/>
  <sheetViews>
    <sheetView zoomScale="97" zoomScaleNormal="97" workbookViewId="0"/>
  </sheetViews>
  <sheetFormatPr defaultRowHeight="15" x14ac:dyDescent="0.25"/>
  <cols>
    <col min="1" max="1" width="0.7109375" style="207" customWidth="1"/>
    <col min="2" max="2" width="8.140625" style="208" customWidth="1"/>
    <col min="3" max="3" width="7.5703125" style="209" customWidth="1"/>
    <col min="4" max="4" width="5" style="208" customWidth="1"/>
    <col min="5" max="7" width="5.7109375" style="210" customWidth="1"/>
    <col min="8" max="8" width="10.7109375" style="210" customWidth="1"/>
    <col min="9" max="9" width="0.5703125" style="210" customWidth="1"/>
    <col min="10" max="12" width="5.7109375" style="210" customWidth="1"/>
    <col min="13" max="13" width="10.7109375" style="210" customWidth="1"/>
    <col min="14" max="16" width="5.7109375" style="210" customWidth="1"/>
    <col min="17" max="17" width="10.5703125" style="210" customWidth="1"/>
    <col min="18" max="20" width="6.28515625" style="211" customWidth="1"/>
    <col min="21" max="23" width="3.7109375" style="211" customWidth="1"/>
    <col min="24" max="24" width="0.5703125" style="212" customWidth="1"/>
    <col min="25" max="28" width="16.7109375" style="173" customWidth="1"/>
    <col min="29" max="29" width="15.28515625" style="173" customWidth="1"/>
    <col min="30" max="30" width="16.42578125" style="173" customWidth="1"/>
    <col min="31" max="31" width="16.5703125" style="173" customWidth="1"/>
    <col min="32" max="32" width="37.85546875" style="173" customWidth="1"/>
    <col min="33" max="33" width="24.28515625" style="173" customWidth="1"/>
    <col min="34" max="35" width="5.7109375" style="212" customWidth="1"/>
    <col min="36" max="16384" width="9.140625" style="207"/>
  </cols>
  <sheetData>
    <row r="1" spans="1:35" s="155" customFormat="1" ht="23.1" customHeight="1" x14ac:dyDescent="0.3">
      <c r="A1" s="144"/>
      <c r="B1" s="145" t="s">
        <v>128</v>
      </c>
      <c r="C1" s="146"/>
      <c r="D1" s="147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  <c r="S1" s="149"/>
      <c r="T1" s="149"/>
      <c r="U1" s="147"/>
      <c r="V1" s="147"/>
      <c r="W1" s="147"/>
      <c r="X1" s="150"/>
      <c r="Y1" s="151"/>
      <c r="Z1" s="151"/>
      <c r="AA1" s="151"/>
      <c r="AB1" s="151"/>
      <c r="AC1" s="152"/>
      <c r="AD1" s="153"/>
      <c r="AE1" s="154"/>
      <c r="AF1" s="154"/>
      <c r="AG1" s="154"/>
      <c r="AH1" s="9"/>
      <c r="AI1" s="9"/>
    </row>
    <row r="2" spans="1:35" s="162" customFormat="1" ht="20.100000000000001" customHeight="1" x14ac:dyDescent="0.25">
      <c r="A2" s="156"/>
      <c r="B2" s="157" t="s">
        <v>63</v>
      </c>
      <c r="C2" s="158"/>
      <c r="D2" s="159"/>
      <c r="E2" s="160" t="s">
        <v>65</v>
      </c>
      <c r="F2" s="161"/>
      <c r="G2" s="161"/>
      <c r="H2" s="158"/>
      <c r="I2" s="161"/>
      <c r="J2" s="159"/>
      <c r="K2" s="161"/>
      <c r="L2" s="159"/>
      <c r="M2" s="161"/>
      <c r="N2" s="161"/>
      <c r="O2" s="159"/>
      <c r="P2" s="161"/>
      <c r="Q2" s="158"/>
      <c r="R2" s="159"/>
      <c r="S2" s="159"/>
      <c r="T2" s="159"/>
      <c r="U2" s="159"/>
      <c r="V2" s="159"/>
      <c r="W2" s="159"/>
      <c r="X2" s="12"/>
      <c r="Y2" s="12"/>
      <c r="Z2" s="12"/>
      <c r="AA2" s="12"/>
      <c r="AB2" s="12"/>
      <c r="AC2" s="152"/>
      <c r="AD2" s="153"/>
      <c r="AE2" s="154"/>
      <c r="AF2" s="154"/>
      <c r="AG2" s="154"/>
      <c r="AH2" s="154"/>
      <c r="AI2" s="154"/>
    </row>
    <row r="3" spans="1:35" s="169" customFormat="1" ht="15" customHeight="1" x14ac:dyDescent="0.25">
      <c r="A3" s="163"/>
      <c r="B3" s="26" t="s">
        <v>129</v>
      </c>
      <c r="C3" s="79" t="s">
        <v>13</v>
      </c>
      <c r="D3" s="164"/>
      <c r="E3" s="165"/>
      <c r="F3" s="164"/>
      <c r="G3" s="164"/>
      <c r="H3" s="82"/>
      <c r="I3" s="166"/>
      <c r="J3" s="167" t="s">
        <v>15</v>
      </c>
      <c r="K3" s="81"/>
      <c r="L3" s="83"/>
      <c r="M3" s="82"/>
      <c r="N3" s="167" t="s">
        <v>16</v>
      </c>
      <c r="O3" s="81"/>
      <c r="P3" s="18"/>
      <c r="Q3" s="82"/>
      <c r="R3" s="168" t="s">
        <v>130</v>
      </c>
      <c r="S3" s="164"/>
      <c r="T3" s="78"/>
      <c r="U3" s="78" t="s">
        <v>131</v>
      </c>
      <c r="V3" s="164"/>
      <c r="W3" s="82"/>
      <c r="X3" s="166"/>
      <c r="Y3" s="107" t="s">
        <v>132</v>
      </c>
      <c r="Z3" s="164"/>
      <c r="AA3" s="164"/>
      <c r="AB3" s="164"/>
      <c r="AC3" s="152"/>
      <c r="AD3" s="153"/>
      <c r="AE3" s="154"/>
      <c r="AF3" s="154"/>
      <c r="AG3" s="154"/>
      <c r="AH3" s="154"/>
      <c r="AI3" s="154"/>
    </row>
    <row r="4" spans="1:35" s="173" customFormat="1" ht="15" customHeight="1" x14ac:dyDescent="0.25">
      <c r="A4" s="163"/>
      <c r="B4" s="19" t="s">
        <v>0</v>
      </c>
      <c r="C4" s="17" t="s">
        <v>1</v>
      </c>
      <c r="D4" s="19" t="s">
        <v>4</v>
      </c>
      <c r="E4" s="19" t="s">
        <v>45</v>
      </c>
      <c r="F4" s="19" t="s">
        <v>40</v>
      </c>
      <c r="G4" s="16" t="s">
        <v>32</v>
      </c>
      <c r="H4" s="19" t="s">
        <v>133</v>
      </c>
      <c r="I4" s="32"/>
      <c r="J4" s="19" t="s">
        <v>45</v>
      </c>
      <c r="K4" s="19" t="s">
        <v>40</v>
      </c>
      <c r="L4" s="170" t="s">
        <v>32</v>
      </c>
      <c r="M4" s="19" t="s">
        <v>133</v>
      </c>
      <c r="N4" s="19" t="s">
        <v>45</v>
      </c>
      <c r="O4" s="19" t="s">
        <v>40</v>
      </c>
      <c r="P4" s="19" t="s">
        <v>32</v>
      </c>
      <c r="Q4" s="19" t="s">
        <v>133</v>
      </c>
      <c r="R4" s="83" t="s">
        <v>23</v>
      </c>
      <c r="S4" s="81" t="s">
        <v>24</v>
      </c>
      <c r="T4" s="82" t="s">
        <v>134</v>
      </c>
      <c r="U4" s="16">
        <v>1</v>
      </c>
      <c r="V4" s="18">
        <v>2</v>
      </c>
      <c r="W4" s="19">
        <v>3</v>
      </c>
      <c r="X4" s="32"/>
      <c r="Y4" s="17" t="s">
        <v>135</v>
      </c>
      <c r="Z4" s="171" t="s">
        <v>136</v>
      </c>
      <c r="AA4" s="171" t="s">
        <v>137</v>
      </c>
      <c r="AB4" s="172" t="s">
        <v>138</v>
      </c>
      <c r="AC4" s="152"/>
      <c r="AD4" s="153"/>
      <c r="AE4" s="154"/>
      <c r="AF4" s="154"/>
      <c r="AG4" s="154"/>
      <c r="AH4" s="154"/>
      <c r="AI4" s="154"/>
    </row>
    <row r="5" spans="1:35" s="173" customFormat="1" ht="15" customHeight="1" x14ac:dyDescent="0.25">
      <c r="A5" s="163"/>
      <c r="B5" s="26">
        <v>2001</v>
      </c>
      <c r="C5" s="30" t="s">
        <v>59</v>
      </c>
      <c r="D5" s="26" t="s">
        <v>67</v>
      </c>
      <c r="E5" s="26">
        <v>2</v>
      </c>
      <c r="F5" s="26">
        <v>2</v>
      </c>
      <c r="G5" s="26">
        <v>0</v>
      </c>
      <c r="H5" s="34">
        <f t="shared" ref="H5:H14" si="0">PRODUCT(F5/E5)</f>
        <v>1</v>
      </c>
      <c r="I5" s="32"/>
      <c r="J5" s="26"/>
      <c r="K5" s="26"/>
      <c r="L5" s="26"/>
      <c r="M5" s="34"/>
      <c r="N5" s="26"/>
      <c r="O5" s="26"/>
      <c r="P5" s="26"/>
      <c r="Q5" s="26"/>
      <c r="R5" s="31"/>
      <c r="S5" s="26"/>
      <c r="T5" s="28"/>
      <c r="U5" s="28">
        <v>1</v>
      </c>
      <c r="V5" s="31"/>
      <c r="W5" s="26"/>
      <c r="X5" s="32"/>
      <c r="Y5" s="30"/>
      <c r="Z5" s="30"/>
      <c r="AA5" s="30"/>
      <c r="AB5" s="11"/>
      <c r="AC5" s="152"/>
      <c r="AD5" s="153"/>
      <c r="AE5" s="154"/>
      <c r="AF5" s="154"/>
      <c r="AG5" s="154"/>
      <c r="AH5" s="154"/>
      <c r="AI5" s="154"/>
    </row>
    <row r="6" spans="1:35" s="173" customFormat="1" ht="15" customHeight="1" x14ac:dyDescent="0.25">
      <c r="A6" s="163"/>
      <c r="B6" s="26">
        <v>2003</v>
      </c>
      <c r="C6" s="30" t="s">
        <v>59</v>
      </c>
      <c r="D6" s="26" t="s">
        <v>67</v>
      </c>
      <c r="E6" s="26">
        <v>2</v>
      </c>
      <c r="F6" s="26">
        <v>1</v>
      </c>
      <c r="G6" s="26">
        <v>1</v>
      </c>
      <c r="H6" s="34">
        <f t="shared" si="0"/>
        <v>0.5</v>
      </c>
      <c r="I6" s="32"/>
      <c r="J6" s="26">
        <v>11</v>
      </c>
      <c r="K6" s="26">
        <v>10</v>
      </c>
      <c r="L6" s="26">
        <v>1</v>
      </c>
      <c r="M6" s="34">
        <f t="shared" ref="M6:M14" si="1">PRODUCT(K6/J6)</f>
        <v>0.90909090909090906</v>
      </c>
      <c r="N6" s="26"/>
      <c r="O6" s="26"/>
      <c r="P6" s="26"/>
      <c r="Q6" s="26"/>
      <c r="R6" s="31"/>
      <c r="S6" s="26"/>
      <c r="T6" s="28"/>
      <c r="U6" s="28">
        <v>1</v>
      </c>
      <c r="V6" s="31"/>
      <c r="W6" s="26"/>
      <c r="X6" s="166"/>
      <c r="Y6" s="30" t="s">
        <v>139</v>
      </c>
      <c r="Z6" s="30" t="s">
        <v>140</v>
      </c>
      <c r="AA6" s="30"/>
      <c r="AB6" s="11" t="s">
        <v>141</v>
      </c>
      <c r="AC6" s="152"/>
      <c r="AD6" s="153"/>
      <c r="AE6" s="154"/>
      <c r="AF6" s="154"/>
      <c r="AG6" s="154"/>
      <c r="AH6" s="154"/>
      <c r="AI6" s="154"/>
    </row>
    <row r="7" spans="1:35" s="173" customFormat="1" ht="15" customHeight="1" x14ac:dyDescent="0.25">
      <c r="A7" s="163"/>
      <c r="B7" s="26">
        <v>2004</v>
      </c>
      <c r="C7" s="30" t="s">
        <v>59</v>
      </c>
      <c r="D7" s="26" t="s">
        <v>67</v>
      </c>
      <c r="E7" s="26">
        <v>28</v>
      </c>
      <c r="F7" s="26">
        <v>24</v>
      </c>
      <c r="G7" s="26">
        <v>4</v>
      </c>
      <c r="H7" s="34">
        <f t="shared" si="0"/>
        <v>0.8571428571428571</v>
      </c>
      <c r="I7" s="32"/>
      <c r="J7" s="26">
        <v>14</v>
      </c>
      <c r="K7" s="26">
        <v>10</v>
      </c>
      <c r="L7" s="26">
        <v>4</v>
      </c>
      <c r="M7" s="34">
        <f t="shared" si="1"/>
        <v>0.7142857142857143</v>
      </c>
      <c r="N7" s="26"/>
      <c r="O7" s="26"/>
      <c r="P7" s="26"/>
      <c r="Q7" s="26"/>
      <c r="R7" s="31"/>
      <c r="S7" s="26"/>
      <c r="T7" s="28"/>
      <c r="U7" s="28">
        <v>1</v>
      </c>
      <c r="V7" s="31"/>
      <c r="W7" s="26"/>
      <c r="X7" s="32"/>
      <c r="Y7" s="30" t="s">
        <v>142</v>
      </c>
      <c r="Z7" s="30" t="s">
        <v>143</v>
      </c>
      <c r="AA7" s="30"/>
      <c r="AB7" s="11" t="s">
        <v>144</v>
      </c>
      <c r="AC7" s="174" t="s">
        <v>145</v>
      </c>
      <c r="AD7" s="153"/>
      <c r="AE7" s="154"/>
      <c r="AF7" s="154"/>
      <c r="AG7" s="154"/>
      <c r="AH7" s="154"/>
      <c r="AI7" s="154"/>
    </row>
    <row r="8" spans="1:35" s="173" customFormat="1" ht="15" customHeight="1" x14ac:dyDescent="0.25">
      <c r="A8" s="163"/>
      <c r="B8" s="26">
        <v>2006</v>
      </c>
      <c r="C8" s="30" t="s">
        <v>59</v>
      </c>
      <c r="D8" s="26" t="s">
        <v>67</v>
      </c>
      <c r="E8" s="26">
        <v>27</v>
      </c>
      <c r="F8" s="26">
        <v>19</v>
      </c>
      <c r="G8" s="26">
        <v>8</v>
      </c>
      <c r="H8" s="34">
        <f t="shared" si="0"/>
        <v>0.70370370370370372</v>
      </c>
      <c r="I8" s="32"/>
      <c r="J8" s="26">
        <v>15</v>
      </c>
      <c r="K8" s="26">
        <v>12</v>
      </c>
      <c r="L8" s="26">
        <v>3</v>
      </c>
      <c r="M8" s="34">
        <f t="shared" si="1"/>
        <v>0.8</v>
      </c>
      <c r="N8" s="26"/>
      <c r="O8" s="26"/>
      <c r="P8" s="26"/>
      <c r="Q8" s="26"/>
      <c r="R8" s="31"/>
      <c r="S8" s="26"/>
      <c r="T8" s="28"/>
      <c r="U8" s="28">
        <v>1</v>
      </c>
      <c r="V8" s="31"/>
      <c r="W8" s="26"/>
      <c r="X8" s="166"/>
      <c r="Y8" s="30" t="s">
        <v>142</v>
      </c>
      <c r="Z8" s="30" t="s">
        <v>146</v>
      </c>
      <c r="AA8" s="30"/>
      <c r="AB8" s="11" t="s">
        <v>147</v>
      </c>
      <c r="AC8" s="174" t="s">
        <v>145</v>
      </c>
      <c r="AD8" s="153"/>
      <c r="AE8" s="154"/>
      <c r="AF8" s="154"/>
      <c r="AG8" s="154"/>
      <c r="AH8" s="154"/>
      <c r="AI8" s="154"/>
    </row>
    <row r="9" spans="1:35" s="173" customFormat="1" ht="15" customHeight="1" x14ac:dyDescent="0.25">
      <c r="A9" s="163"/>
      <c r="B9" s="26">
        <v>2007</v>
      </c>
      <c r="C9" s="30" t="s">
        <v>59</v>
      </c>
      <c r="D9" s="26" t="s">
        <v>148</v>
      </c>
      <c r="E9" s="26">
        <v>26</v>
      </c>
      <c r="F9" s="26">
        <v>18</v>
      </c>
      <c r="G9" s="26">
        <v>8</v>
      </c>
      <c r="H9" s="34">
        <f t="shared" si="0"/>
        <v>0.69230769230769229</v>
      </c>
      <c r="I9" s="32"/>
      <c r="J9" s="26">
        <v>14</v>
      </c>
      <c r="K9" s="26">
        <v>10</v>
      </c>
      <c r="L9" s="26">
        <v>4</v>
      </c>
      <c r="M9" s="34">
        <f t="shared" si="1"/>
        <v>0.7142857142857143</v>
      </c>
      <c r="N9" s="26"/>
      <c r="O9" s="26"/>
      <c r="P9" s="26"/>
      <c r="Q9" s="26"/>
      <c r="R9" s="31">
        <v>1</v>
      </c>
      <c r="S9" s="26"/>
      <c r="T9" s="28"/>
      <c r="U9" s="28"/>
      <c r="V9" s="31">
        <v>1</v>
      </c>
      <c r="W9" s="26"/>
      <c r="X9" s="166"/>
      <c r="Y9" s="30" t="s">
        <v>142</v>
      </c>
      <c r="Z9" s="30" t="s">
        <v>149</v>
      </c>
      <c r="AA9" s="30"/>
      <c r="AB9" s="11" t="s">
        <v>150</v>
      </c>
      <c r="AC9" s="174"/>
      <c r="AD9" s="153"/>
      <c r="AE9" s="154"/>
      <c r="AF9" s="154"/>
      <c r="AG9" s="154"/>
      <c r="AH9" s="154"/>
      <c r="AI9" s="154"/>
    </row>
    <row r="10" spans="1:35" s="173" customFormat="1" ht="15" customHeight="1" x14ac:dyDescent="0.25">
      <c r="A10" s="163"/>
      <c r="B10" s="26">
        <v>2009</v>
      </c>
      <c r="C10" s="30" t="s">
        <v>96</v>
      </c>
      <c r="D10" s="26" t="s">
        <v>151</v>
      </c>
      <c r="E10" s="26">
        <v>24</v>
      </c>
      <c r="F10" s="26">
        <v>9</v>
      </c>
      <c r="G10" s="26">
        <v>15</v>
      </c>
      <c r="H10" s="34">
        <f t="shared" si="0"/>
        <v>0.375</v>
      </c>
      <c r="I10" s="32"/>
      <c r="J10" s="26">
        <v>7</v>
      </c>
      <c r="K10" s="26">
        <v>3</v>
      </c>
      <c r="L10" s="26">
        <v>4</v>
      </c>
      <c r="M10" s="34">
        <f t="shared" si="1"/>
        <v>0.42857142857142855</v>
      </c>
      <c r="N10" s="26"/>
      <c r="O10" s="26"/>
      <c r="P10" s="26"/>
      <c r="Q10" s="26"/>
      <c r="R10" s="31"/>
      <c r="S10" s="26"/>
      <c r="T10" s="28"/>
      <c r="U10" s="28"/>
      <c r="V10" s="31"/>
      <c r="W10" s="26"/>
      <c r="X10" s="32"/>
      <c r="Y10" s="30" t="s">
        <v>152</v>
      </c>
      <c r="Z10" s="30"/>
      <c r="AA10" s="30"/>
      <c r="AB10" s="11"/>
      <c r="AC10" s="152"/>
      <c r="AD10" s="153"/>
      <c r="AE10" s="154"/>
      <c r="AF10" s="154"/>
      <c r="AG10" s="154"/>
      <c r="AH10" s="154"/>
      <c r="AI10" s="154"/>
    </row>
    <row r="11" spans="1:35" s="173" customFormat="1" ht="15" customHeight="1" x14ac:dyDescent="0.25">
      <c r="A11" s="163"/>
      <c r="B11" s="26">
        <v>2010</v>
      </c>
      <c r="C11" s="30" t="s">
        <v>96</v>
      </c>
      <c r="D11" s="26" t="s">
        <v>153</v>
      </c>
      <c r="E11" s="26">
        <v>26</v>
      </c>
      <c r="F11" s="26">
        <v>16</v>
      </c>
      <c r="G11" s="26">
        <v>10</v>
      </c>
      <c r="H11" s="34">
        <f t="shared" si="0"/>
        <v>0.61538461538461542</v>
      </c>
      <c r="I11" s="32"/>
      <c r="J11" s="26">
        <v>9</v>
      </c>
      <c r="K11" s="26">
        <v>4</v>
      </c>
      <c r="L11" s="26">
        <v>5</v>
      </c>
      <c r="M11" s="34">
        <f t="shared" si="1"/>
        <v>0.44444444444444442</v>
      </c>
      <c r="N11" s="26"/>
      <c r="O11" s="26"/>
      <c r="P11" s="26"/>
      <c r="Q11" s="26"/>
      <c r="R11" s="31"/>
      <c r="S11" s="26"/>
      <c r="T11" s="28"/>
      <c r="U11" s="28"/>
      <c r="V11" s="31"/>
      <c r="W11" s="26"/>
      <c r="X11" s="32"/>
      <c r="Y11" s="30" t="s">
        <v>154</v>
      </c>
      <c r="Z11" s="30" t="s">
        <v>155</v>
      </c>
      <c r="AA11" s="30" t="s">
        <v>156</v>
      </c>
      <c r="AB11" s="11"/>
      <c r="AC11" s="152"/>
      <c r="AD11" s="153"/>
      <c r="AE11" s="154"/>
      <c r="AF11" s="154"/>
      <c r="AG11" s="154"/>
      <c r="AH11" s="154"/>
      <c r="AI11" s="154"/>
    </row>
    <row r="12" spans="1:35" s="173" customFormat="1" ht="15" customHeight="1" x14ac:dyDescent="0.25">
      <c r="A12" s="163"/>
      <c r="B12" s="26">
        <v>2014</v>
      </c>
      <c r="C12" s="30" t="s">
        <v>157</v>
      </c>
      <c r="D12" s="26" t="s">
        <v>66</v>
      </c>
      <c r="E12" s="26">
        <v>30</v>
      </c>
      <c r="F12" s="26">
        <v>19</v>
      </c>
      <c r="G12" s="26">
        <v>11</v>
      </c>
      <c r="H12" s="34">
        <f t="shared" si="0"/>
        <v>0.6333333333333333</v>
      </c>
      <c r="I12" s="32"/>
      <c r="J12" s="26">
        <v>10</v>
      </c>
      <c r="K12" s="26">
        <v>6</v>
      </c>
      <c r="L12" s="26">
        <v>4</v>
      </c>
      <c r="M12" s="34">
        <f t="shared" si="1"/>
        <v>0.6</v>
      </c>
      <c r="N12" s="26"/>
      <c r="O12" s="26"/>
      <c r="P12" s="26"/>
      <c r="Q12" s="26"/>
      <c r="R12" s="31"/>
      <c r="S12" s="26"/>
      <c r="T12" s="28">
        <v>1</v>
      </c>
      <c r="U12" s="28"/>
      <c r="V12" s="31"/>
      <c r="W12" s="26">
        <v>1</v>
      </c>
      <c r="X12" s="166"/>
      <c r="Y12" s="30" t="s">
        <v>158</v>
      </c>
      <c r="Z12" s="30" t="s">
        <v>159</v>
      </c>
      <c r="AA12" s="30" t="s">
        <v>160</v>
      </c>
      <c r="AB12" s="11"/>
      <c r="AC12" s="152"/>
      <c r="AD12" s="153"/>
      <c r="AE12" s="154"/>
      <c r="AF12" s="154"/>
      <c r="AG12" s="154"/>
      <c r="AH12" s="154"/>
      <c r="AI12" s="154"/>
    </row>
    <row r="13" spans="1:35" s="173" customFormat="1" ht="15" customHeight="1" x14ac:dyDescent="0.25">
      <c r="A13" s="163"/>
      <c r="B13" s="26">
        <v>2015</v>
      </c>
      <c r="C13" s="30" t="s">
        <v>157</v>
      </c>
      <c r="D13" s="26" t="s">
        <v>66</v>
      </c>
      <c r="E13" s="26">
        <v>30</v>
      </c>
      <c r="F13" s="26">
        <v>22</v>
      </c>
      <c r="G13" s="26">
        <v>8</v>
      </c>
      <c r="H13" s="34">
        <f t="shared" si="0"/>
        <v>0.73333333333333328</v>
      </c>
      <c r="I13" s="32"/>
      <c r="J13" s="26">
        <v>8</v>
      </c>
      <c r="K13" s="26">
        <v>5</v>
      </c>
      <c r="L13" s="26">
        <v>3</v>
      </c>
      <c r="M13" s="34">
        <f t="shared" si="1"/>
        <v>0.625</v>
      </c>
      <c r="N13" s="26"/>
      <c r="O13" s="26"/>
      <c r="P13" s="26"/>
      <c r="Q13" s="26"/>
      <c r="R13" s="31"/>
      <c r="S13" s="26"/>
      <c r="T13" s="28">
        <v>1</v>
      </c>
      <c r="U13" s="28"/>
      <c r="V13" s="31"/>
      <c r="W13" s="26">
        <v>1</v>
      </c>
      <c r="X13" s="32"/>
      <c r="Y13" s="30" t="s">
        <v>154</v>
      </c>
      <c r="Z13" s="30" t="s">
        <v>161</v>
      </c>
      <c r="AA13" s="30" t="s">
        <v>162</v>
      </c>
      <c r="AB13" s="11"/>
      <c r="AC13" s="152"/>
      <c r="AD13" s="153"/>
      <c r="AE13" s="154"/>
      <c r="AF13" s="154"/>
      <c r="AG13" s="154"/>
      <c r="AH13" s="154"/>
      <c r="AI13" s="154"/>
    </row>
    <row r="14" spans="1:35" s="173" customFormat="1" ht="15" customHeight="1" x14ac:dyDescent="0.25">
      <c r="A14" s="163"/>
      <c r="B14" s="171" t="s">
        <v>7</v>
      </c>
      <c r="C14" s="175"/>
      <c r="D14" s="176"/>
      <c r="E14" s="170">
        <f>SUM(E5:E13)</f>
        <v>195</v>
      </c>
      <c r="F14" s="170">
        <f>SUM(F5:F13)</f>
        <v>130</v>
      </c>
      <c r="G14" s="170">
        <f>SUM(G5:G13)</f>
        <v>65</v>
      </c>
      <c r="H14" s="177">
        <f t="shared" si="0"/>
        <v>0.66666666666666663</v>
      </c>
      <c r="I14" s="32"/>
      <c r="J14" s="170">
        <f>SUM(J5:J13)</f>
        <v>88</v>
      </c>
      <c r="K14" s="170">
        <f>SUM(K5:K13)</f>
        <v>60</v>
      </c>
      <c r="L14" s="170">
        <f>SUM(L5:L13)</f>
        <v>28</v>
      </c>
      <c r="M14" s="177">
        <f t="shared" si="1"/>
        <v>0.68181818181818177</v>
      </c>
      <c r="N14" s="170">
        <f>SUM(N5:N13)</f>
        <v>0</v>
      </c>
      <c r="O14" s="170">
        <f>SUM(O5:O13)</f>
        <v>0</v>
      </c>
      <c r="P14" s="170">
        <f>SUM(P5:P13)</f>
        <v>0</v>
      </c>
      <c r="Q14" s="177">
        <v>0</v>
      </c>
      <c r="R14" s="178">
        <f t="shared" ref="R14:T14" si="2">SUM(R8:R13)</f>
        <v>1</v>
      </c>
      <c r="S14" s="178">
        <f t="shared" si="2"/>
        <v>0</v>
      </c>
      <c r="T14" s="178">
        <f t="shared" si="2"/>
        <v>2</v>
      </c>
      <c r="U14" s="170">
        <f>SUM(U5:U13)</f>
        <v>4</v>
      </c>
      <c r="V14" s="170">
        <f>SUM(V5:V13)</f>
        <v>1</v>
      </c>
      <c r="W14" s="170">
        <f>SUM(W5:W13)</f>
        <v>2</v>
      </c>
      <c r="X14" s="179"/>
      <c r="Y14" s="96" t="s">
        <v>163</v>
      </c>
      <c r="Z14" s="96" t="s">
        <v>164</v>
      </c>
      <c r="AA14" s="96" t="s">
        <v>165</v>
      </c>
      <c r="AB14" s="180" t="s">
        <v>166</v>
      </c>
      <c r="AC14" s="152"/>
      <c r="AD14" s="153"/>
      <c r="AE14" s="154"/>
      <c r="AF14" s="154"/>
      <c r="AG14" s="154"/>
      <c r="AH14" s="154"/>
      <c r="AI14" s="154"/>
    </row>
    <row r="15" spans="1:35" s="173" customFormat="1" ht="15" customHeight="1" x14ac:dyDescent="0.25">
      <c r="A15" s="163"/>
      <c r="B15" s="181"/>
      <c r="C15" s="182"/>
      <c r="D15" s="183"/>
      <c r="E15" s="183"/>
      <c r="F15" s="183"/>
      <c r="G15" s="183"/>
      <c r="H15" s="183"/>
      <c r="I15" s="184"/>
      <c r="J15" s="183"/>
      <c r="K15" s="183"/>
      <c r="L15" s="183"/>
      <c r="M15" s="183"/>
      <c r="N15" s="183"/>
      <c r="O15" s="183"/>
      <c r="P15" s="183"/>
      <c r="Q15" s="183"/>
      <c r="R15" s="185"/>
      <c r="S15" s="185"/>
      <c r="T15" s="185"/>
      <c r="U15" s="186"/>
      <c r="V15" s="186"/>
      <c r="W15" s="186"/>
      <c r="X15" s="187"/>
      <c r="Y15" s="187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</row>
    <row r="16" spans="1:35" s="169" customFormat="1" ht="15" customHeight="1" x14ac:dyDescent="0.25">
      <c r="A16" s="163"/>
      <c r="B16" s="78" t="s">
        <v>25</v>
      </c>
      <c r="C16" s="188"/>
      <c r="D16" s="189"/>
      <c r="E16" s="81" t="s">
        <v>45</v>
      </c>
      <c r="F16" s="81" t="s">
        <v>40</v>
      </c>
      <c r="G16" s="82" t="s">
        <v>32</v>
      </c>
      <c r="H16" s="81" t="s">
        <v>133</v>
      </c>
      <c r="I16" s="25"/>
      <c r="J16" s="190" t="s">
        <v>132</v>
      </c>
      <c r="K16" s="191"/>
      <c r="L16" s="191"/>
      <c r="M16" s="19" t="s">
        <v>167</v>
      </c>
      <c r="N16" s="19" t="s">
        <v>45</v>
      </c>
      <c r="O16" s="19" t="s">
        <v>40</v>
      </c>
      <c r="P16" s="19" t="s">
        <v>32</v>
      </c>
      <c r="Q16" s="19" t="s">
        <v>133</v>
      </c>
      <c r="R16" s="192"/>
      <c r="S16" s="193"/>
      <c r="T16" s="193"/>
      <c r="U16" s="73"/>
      <c r="V16" s="73"/>
      <c r="W16" s="73"/>
      <c r="X16" s="32"/>
      <c r="Y16" s="163" t="s">
        <v>168</v>
      </c>
      <c r="Z16" s="163" t="s">
        <v>169</v>
      </c>
      <c r="AA16" s="194"/>
      <c r="AB16" s="154"/>
      <c r="AC16" s="154"/>
      <c r="AD16" s="154"/>
      <c r="AE16" s="154"/>
      <c r="AF16" s="154"/>
      <c r="AG16" s="154"/>
      <c r="AH16" s="154"/>
      <c r="AI16" s="154"/>
    </row>
    <row r="17" spans="1:35" s="173" customFormat="1" ht="15" customHeight="1" x14ac:dyDescent="0.2">
      <c r="A17" s="163"/>
      <c r="B17" s="195" t="s">
        <v>13</v>
      </c>
      <c r="C17" s="76"/>
      <c r="D17" s="111"/>
      <c r="E17" s="26">
        <f>PRODUCT(E14)</f>
        <v>195</v>
      </c>
      <c r="F17" s="26">
        <f>PRODUCT(F14)</f>
        <v>130</v>
      </c>
      <c r="G17" s="26">
        <f>PRODUCT(G14)</f>
        <v>65</v>
      </c>
      <c r="H17" s="34">
        <f>PRODUCT(F17/E17)</f>
        <v>0.66666666666666663</v>
      </c>
      <c r="I17" s="25"/>
      <c r="J17" s="195" t="s">
        <v>170</v>
      </c>
      <c r="K17" s="76"/>
      <c r="L17" s="76"/>
      <c r="M17" s="196" t="s">
        <v>163</v>
      </c>
      <c r="N17" s="26">
        <v>21</v>
      </c>
      <c r="O17" s="26">
        <v>16</v>
      </c>
      <c r="P17" s="26">
        <v>5</v>
      </c>
      <c r="Q17" s="34">
        <f>PRODUCT(O17/N17)</f>
        <v>0.76190476190476186</v>
      </c>
      <c r="R17" s="192"/>
      <c r="S17" s="193"/>
      <c r="T17" s="193"/>
      <c r="U17" s="73"/>
      <c r="V17" s="73"/>
      <c r="W17" s="73"/>
      <c r="X17" s="25"/>
      <c r="Y17" s="25"/>
      <c r="Z17" s="163" t="s">
        <v>171</v>
      </c>
      <c r="AA17" s="154"/>
      <c r="AB17" s="154"/>
      <c r="AC17" s="154"/>
      <c r="AD17" s="154"/>
      <c r="AE17" s="154"/>
      <c r="AF17" s="154"/>
      <c r="AG17" s="154"/>
      <c r="AH17" s="154"/>
      <c r="AI17" s="154"/>
    </row>
    <row r="18" spans="1:35" s="173" customFormat="1" ht="15" customHeight="1" x14ac:dyDescent="0.2">
      <c r="A18" s="163"/>
      <c r="B18" s="197" t="s">
        <v>15</v>
      </c>
      <c r="C18" s="198"/>
      <c r="D18" s="199"/>
      <c r="E18" s="26">
        <f>SUM(J14)</f>
        <v>88</v>
      </c>
      <c r="F18" s="26">
        <f>SUM(K14)</f>
        <v>60</v>
      </c>
      <c r="G18" s="26">
        <f>SUM(L14)</f>
        <v>28</v>
      </c>
      <c r="H18" s="34">
        <f>PRODUCT(F18/E18)</f>
        <v>0.68181818181818177</v>
      </c>
      <c r="I18" s="25"/>
      <c r="J18" s="200" t="s">
        <v>172</v>
      </c>
      <c r="K18" s="201"/>
      <c r="L18" s="201"/>
      <c r="M18" s="196" t="s">
        <v>164</v>
      </c>
      <c r="N18" s="26">
        <v>24</v>
      </c>
      <c r="O18" s="26">
        <v>14</v>
      </c>
      <c r="P18" s="26">
        <v>10</v>
      </c>
      <c r="Q18" s="34">
        <f>PRODUCT(O18/N18)</f>
        <v>0.58333333333333337</v>
      </c>
      <c r="R18" s="192"/>
      <c r="S18" s="193"/>
      <c r="T18" s="193"/>
      <c r="U18" s="73"/>
      <c r="V18" s="73"/>
      <c r="W18" s="73"/>
      <c r="X18" s="25"/>
      <c r="Y18" s="25"/>
      <c r="Z18" s="163" t="s">
        <v>173</v>
      </c>
      <c r="AA18" s="154"/>
      <c r="AB18" s="154"/>
      <c r="AC18" s="154"/>
      <c r="AD18" s="154"/>
      <c r="AE18" s="154"/>
      <c r="AF18" s="154"/>
      <c r="AG18" s="154"/>
      <c r="AH18" s="154"/>
      <c r="AI18" s="154"/>
    </row>
    <row r="19" spans="1:35" s="173" customFormat="1" ht="15" customHeight="1" x14ac:dyDescent="0.2">
      <c r="A19" s="163"/>
      <c r="B19" s="197"/>
      <c r="C19" s="198"/>
      <c r="D19" s="199"/>
      <c r="E19" s="26"/>
      <c r="F19" s="26"/>
      <c r="G19" s="26"/>
      <c r="H19" s="34"/>
      <c r="I19" s="25"/>
      <c r="J19" s="195" t="s">
        <v>174</v>
      </c>
      <c r="K19" s="76"/>
      <c r="L19" s="109"/>
      <c r="M19" s="196" t="s">
        <v>165</v>
      </c>
      <c r="N19" s="26">
        <v>8</v>
      </c>
      <c r="O19" s="26">
        <v>5</v>
      </c>
      <c r="P19" s="26">
        <v>3</v>
      </c>
      <c r="Q19" s="34">
        <f>PRODUCT(O19/N19)</f>
        <v>0.625</v>
      </c>
      <c r="R19" s="192"/>
      <c r="S19" s="193"/>
      <c r="T19" s="193"/>
      <c r="U19" s="73"/>
      <c r="V19" s="73"/>
      <c r="W19" s="73"/>
      <c r="X19" s="25"/>
      <c r="Y19" s="25"/>
      <c r="Z19" s="163"/>
      <c r="AA19" s="154"/>
      <c r="AB19" s="154"/>
      <c r="AC19" s="154"/>
      <c r="AD19" s="154"/>
      <c r="AE19" s="154"/>
      <c r="AF19" s="154"/>
      <c r="AG19" s="154"/>
      <c r="AH19" s="154"/>
      <c r="AI19" s="154"/>
    </row>
    <row r="20" spans="1:35" s="173" customFormat="1" ht="15" customHeight="1" x14ac:dyDescent="0.2">
      <c r="A20" s="163"/>
      <c r="B20" s="195" t="s">
        <v>16</v>
      </c>
      <c r="C20" s="76"/>
      <c r="D20" s="111"/>
      <c r="E20" s="26"/>
      <c r="F20" s="26"/>
      <c r="G20" s="26"/>
      <c r="H20" s="34"/>
      <c r="I20" s="25"/>
      <c r="J20" s="195" t="s">
        <v>175</v>
      </c>
      <c r="K20" s="76"/>
      <c r="L20" s="12"/>
      <c r="M20" s="196" t="s">
        <v>166</v>
      </c>
      <c r="N20" s="26">
        <f>PRODUCT(O20+P20)</f>
        <v>14</v>
      </c>
      <c r="O20" s="26">
        <v>8</v>
      </c>
      <c r="P20" s="26">
        <v>6</v>
      </c>
      <c r="Q20" s="34">
        <f>PRODUCT(O20/N20)</f>
        <v>0.5714285714285714</v>
      </c>
      <c r="R20" s="192"/>
      <c r="S20" s="193"/>
      <c r="T20" s="193"/>
      <c r="U20" s="73"/>
      <c r="V20" s="73"/>
      <c r="W20" s="73"/>
      <c r="X20" s="25"/>
      <c r="Y20" s="25"/>
      <c r="Z20" s="163"/>
      <c r="AA20" s="154"/>
      <c r="AB20" s="154"/>
      <c r="AC20" s="154"/>
      <c r="AD20" s="154"/>
      <c r="AE20" s="154"/>
      <c r="AF20" s="154"/>
      <c r="AG20" s="154"/>
      <c r="AH20" s="154"/>
      <c r="AI20" s="154"/>
    </row>
    <row r="21" spans="1:35" s="173" customFormat="1" ht="15" customHeight="1" x14ac:dyDescent="0.2">
      <c r="A21" s="163"/>
      <c r="B21" s="107" t="s">
        <v>26</v>
      </c>
      <c r="C21" s="21"/>
      <c r="D21" s="202"/>
      <c r="E21" s="19">
        <f>SUM(E17:E20)</f>
        <v>283</v>
      </c>
      <c r="F21" s="19">
        <f>SUM(F17:F20)</f>
        <v>190</v>
      </c>
      <c r="G21" s="19">
        <f>SUM(G17:G20)</f>
        <v>93</v>
      </c>
      <c r="H21" s="36">
        <f>PRODUCT(F21/E21)</f>
        <v>0.67137809187279152</v>
      </c>
      <c r="I21" s="25"/>
      <c r="J21" s="107" t="s">
        <v>26</v>
      </c>
      <c r="K21" s="202"/>
      <c r="L21" s="202"/>
      <c r="M21" s="19"/>
      <c r="N21" s="19">
        <f>SUM(N17:N20)</f>
        <v>67</v>
      </c>
      <c r="O21" s="19">
        <f>SUM(O17:O20)</f>
        <v>43</v>
      </c>
      <c r="P21" s="19">
        <f>SUM(P17:P20)</f>
        <v>24</v>
      </c>
      <c r="Q21" s="36">
        <f>PRODUCT(O21/N21)</f>
        <v>0.64179104477611937</v>
      </c>
      <c r="R21" s="192"/>
      <c r="S21" s="192"/>
      <c r="T21" s="192"/>
      <c r="U21" s="73"/>
      <c r="V21" s="73"/>
      <c r="W21" s="73"/>
      <c r="X21" s="25"/>
      <c r="Y21" s="25"/>
      <c r="Z21" s="25"/>
      <c r="AA21" s="154"/>
      <c r="AB21" s="154"/>
      <c r="AC21" s="154"/>
      <c r="AD21" s="154"/>
      <c r="AE21" s="154"/>
      <c r="AF21" s="154"/>
      <c r="AG21" s="154"/>
      <c r="AH21" s="154"/>
      <c r="AI21" s="154"/>
    </row>
    <row r="22" spans="1:35" s="173" customFormat="1" ht="15" customHeight="1" x14ac:dyDescent="0.2">
      <c r="A22" s="194"/>
      <c r="B22" s="163"/>
      <c r="C22" s="63"/>
      <c r="D22" s="194"/>
      <c r="E22" s="163"/>
      <c r="F22" s="25"/>
      <c r="G22" s="25"/>
      <c r="H22" s="25"/>
      <c r="I22" s="186"/>
      <c r="J22" s="163"/>
      <c r="K22" s="25"/>
      <c r="L22" s="25"/>
      <c r="M22" s="25"/>
      <c r="N22" s="163"/>
      <c r="O22" s="25"/>
      <c r="P22" s="25"/>
      <c r="Q22" s="25"/>
      <c r="R22" s="192"/>
      <c r="S22" s="192"/>
      <c r="T22" s="192"/>
      <c r="U22" s="73"/>
      <c r="V22" s="73"/>
      <c r="W22" s="73"/>
      <c r="X22" s="25"/>
      <c r="Y22" s="25"/>
      <c r="Z22" s="25"/>
      <c r="AA22" s="154"/>
      <c r="AB22" s="154"/>
      <c r="AC22" s="154"/>
      <c r="AD22" s="154"/>
      <c r="AE22" s="154"/>
      <c r="AF22" s="154"/>
      <c r="AG22" s="154"/>
      <c r="AH22" s="154"/>
      <c r="AI22" s="154"/>
    </row>
    <row r="23" spans="1:35" s="173" customFormat="1" ht="15" customHeight="1" x14ac:dyDescent="0.2">
      <c r="A23" s="163"/>
      <c r="B23" s="163"/>
      <c r="C23" s="63"/>
      <c r="D23" s="163"/>
      <c r="E23" s="163"/>
      <c r="F23" s="25"/>
      <c r="G23" s="25"/>
      <c r="H23" s="25"/>
      <c r="I23" s="73"/>
      <c r="J23" s="163"/>
      <c r="K23" s="25"/>
      <c r="L23" s="25"/>
      <c r="M23" s="25"/>
      <c r="N23" s="163"/>
      <c r="O23" s="25"/>
      <c r="P23" s="25"/>
      <c r="Q23" s="25"/>
      <c r="R23" s="192"/>
      <c r="S23" s="192"/>
      <c r="T23" s="192"/>
      <c r="U23" s="163"/>
      <c r="V23" s="163"/>
      <c r="W23" s="163"/>
      <c r="X23" s="25"/>
      <c r="Y23" s="25"/>
      <c r="Z23" s="25"/>
      <c r="AA23" s="154"/>
      <c r="AB23" s="154"/>
      <c r="AC23" s="154"/>
      <c r="AD23" s="154"/>
      <c r="AE23" s="154"/>
      <c r="AF23" s="154"/>
      <c r="AG23" s="154"/>
      <c r="AH23" s="154"/>
      <c r="AI23" s="154"/>
    </row>
    <row r="24" spans="1:35" s="173" customFormat="1" ht="15" customHeight="1" x14ac:dyDescent="0.2">
      <c r="A24" s="163"/>
      <c r="B24" s="163"/>
      <c r="C24" s="63"/>
      <c r="D24" s="194"/>
      <c r="E24" s="163"/>
      <c r="F24" s="25"/>
      <c r="G24" s="25"/>
      <c r="H24" s="25"/>
      <c r="I24" s="73"/>
      <c r="J24" s="163"/>
      <c r="K24" s="25"/>
      <c r="L24" s="25"/>
      <c r="M24" s="25"/>
      <c r="N24" s="163"/>
      <c r="O24" s="25"/>
      <c r="P24" s="25"/>
      <c r="Q24" s="25"/>
      <c r="R24" s="192"/>
      <c r="S24" s="192"/>
      <c r="T24" s="192"/>
      <c r="U24" s="163"/>
      <c r="V24" s="163"/>
      <c r="W24" s="163"/>
      <c r="X24" s="25"/>
      <c r="Y24" s="25"/>
      <c r="Z24" s="25"/>
      <c r="AA24" s="154"/>
      <c r="AB24" s="154"/>
      <c r="AC24" s="154"/>
      <c r="AD24" s="154"/>
      <c r="AE24" s="154"/>
      <c r="AF24" s="154"/>
      <c r="AG24" s="154"/>
      <c r="AH24" s="154"/>
      <c r="AI24" s="154"/>
    </row>
    <row r="25" spans="1:35" s="173" customFormat="1" ht="15" customHeight="1" x14ac:dyDescent="0.2">
      <c r="A25" s="163"/>
      <c r="B25" s="163"/>
      <c r="C25" s="63"/>
      <c r="D25" s="194"/>
      <c r="E25" s="163"/>
      <c r="F25" s="25"/>
      <c r="G25" s="25"/>
      <c r="H25" s="25"/>
      <c r="I25" s="73"/>
      <c r="J25" s="163"/>
      <c r="K25" s="25"/>
      <c r="L25" s="25"/>
      <c r="M25" s="25"/>
      <c r="N25" s="163"/>
      <c r="O25" s="25"/>
      <c r="P25" s="25"/>
      <c r="Q25" s="25"/>
      <c r="R25" s="192"/>
      <c r="S25" s="192"/>
      <c r="T25" s="192"/>
      <c r="U25" s="163"/>
      <c r="V25" s="163"/>
      <c r="W25" s="163"/>
      <c r="X25" s="25"/>
      <c r="Y25" s="25"/>
      <c r="Z25" s="25"/>
      <c r="AA25" s="154"/>
      <c r="AB25" s="154"/>
      <c r="AC25" s="154"/>
      <c r="AD25" s="154"/>
      <c r="AE25" s="154"/>
      <c r="AF25" s="154"/>
      <c r="AG25" s="154"/>
      <c r="AH25" s="154"/>
      <c r="AI25" s="154"/>
    </row>
    <row r="26" spans="1:35" s="206" customFormat="1" ht="15" customHeight="1" x14ac:dyDescent="0.2">
      <c r="A26" s="38"/>
      <c r="B26" s="203"/>
      <c r="C26" s="204"/>
      <c r="D26" s="205"/>
      <c r="E26" s="203"/>
      <c r="F26" s="192"/>
      <c r="G26" s="192"/>
      <c r="H26" s="192"/>
      <c r="I26" s="193"/>
      <c r="J26" s="203"/>
      <c r="K26" s="192"/>
      <c r="L26" s="192"/>
      <c r="M26" s="192"/>
      <c r="N26" s="203"/>
      <c r="O26" s="192"/>
      <c r="P26" s="192"/>
      <c r="Q26" s="192"/>
      <c r="R26" s="192"/>
      <c r="S26" s="192"/>
      <c r="T26" s="192"/>
      <c r="U26" s="203"/>
      <c r="V26" s="203"/>
      <c r="W26" s="203"/>
      <c r="X26" s="25"/>
      <c r="Y26" s="25"/>
      <c r="Z26" s="25"/>
      <c r="AA26" s="154"/>
      <c r="AB26" s="154"/>
      <c r="AC26" s="154"/>
      <c r="AD26" s="154"/>
      <c r="AE26" s="154"/>
      <c r="AF26" s="154"/>
      <c r="AG26" s="154"/>
      <c r="AH26" s="9"/>
      <c r="AI26" s="9"/>
    </row>
    <row r="27" spans="1:35" s="206" customFormat="1" ht="15" customHeight="1" x14ac:dyDescent="0.2">
      <c r="A27" s="38"/>
      <c r="B27" s="203"/>
      <c r="C27" s="204"/>
      <c r="D27" s="205"/>
      <c r="E27" s="203"/>
      <c r="F27" s="192"/>
      <c r="G27" s="192"/>
      <c r="H27" s="192"/>
      <c r="I27" s="193"/>
      <c r="J27" s="203"/>
      <c r="K27" s="192"/>
      <c r="L27" s="192"/>
      <c r="M27" s="192"/>
      <c r="N27" s="203"/>
      <c r="O27" s="192"/>
      <c r="P27" s="192"/>
      <c r="Q27" s="192"/>
      <c r="R27" s="192"/>
      <c r="S27" s="192"/>
      <c r="T27" s="192"/>
      <c r="U27" s="203"/>
      <c r="V27" s="203"/>
      <c r="W27" s="203"/>
      <c r="X27" s="25"/>
      <c r="Y27" s="25"/>
      <c r="Z27" s="25"/>
      <c r="AA27" s="154"/>
      <c r="AB27" s="154"/>
      <c r="AC27" s="154"/>
      <c r="AD27" s="154"/>
      <c r="AE27" s="154"/>
      <c r="AF27" s="154"/>
      <c r="AG27" s="154"/>
      <c r="AH27" s="38"/>
      <c r="AI27" s="38"/>
    </row>
    <row r="28" spans="1:35" s="206" customFormat="1" ht="15" customHeight="1" x14ac:dyDescent="0.2">
      <c r="A28" s="38"/>
      <c r="B28" s="203"/>
      <c r="C28" s="204"/>
      <c r="D28" s="205"/>
      <c r="E28" s="203"/>
      <c r="F28" s="192"/>
      <c r="G28" s="192"/>
      <c r="H28" s="192"/>
      <c r="I28" s="193"/>
      <c r="J28" s="203"/>
      <c r="K28" s="192"/>
      <c r="L28" s="192"/>
      <c r="M28" s="192"/>
      <c r="N28" s="203"/>
      <c r="O28" s="192"/>
      <c r="P28" s="192"/>
      <c r="Q28" s="192"/>
      <c r="R28" s="192"/>
      <c r="S28" s="192"/>
      <c r="T28" s="192"/>
      <c r="U28" s="203"/>
      <c r="V28" s="203"/>
      <c r="W28" s="203"/>
      <c r="X28" s="25"/>
      <c r="Y28" s="25"/>
      <c r="Z28" s="25"/>
      <c r="AA28" s="154"/>
      <c r="AB28" s="154"/>
      <c r="AC28" s="154"/>
      <c r="AD28" s="154"/>
      <c r="AE28" s="154"/>
      <c r="AF28" s="154"/>
      <c r="AG28" s="154"/>
      <c r="AH28" s="38"/>
      <c r="AI28" s="38"/>
    </row>
    <row r="29" spans="1:35" s="206" customFormat="1" ht="15" customHeight="1" x14ac:dyDescent="0.2">
      <c r="A29" s="38"/>
      <c r="B29" s="203"/>
      <c r="C29" s="204"/>
      <c r="D29" s="205"/>
      <c r="E29" s="203"/>
      <c r="F29" s="192"/>
      <c r="G29" s="192"/>
      <c r="H29" s="192"/>
      <c r="I29" s="193"/>
      <c r="J29" s="203"/>
      <c r="K29" s="192"/>
      <c r="L29" s="192"/>
      <c r="M29" s="192"/>
      <c r="N29" s="203"/>
      <c r="O29" s="192"/>
      <c r="P29" s="192"/>
      <c r="Q29" s="192"/>
      <c r="R29" s="192"/>
      <c r="S29" s="192"/>
      <c r="T29" s="192"/>
      <c r="U29" s="203"/>
      <c r="V29" s="203"/>
      <c r="W29" s="203"/>
      <c r="X29" s="25"/>
      <c r="Y29" s="25"/>
      <c r="Z29" s="25"/>
      <c r="AA29" s="154"/>
      <c r="AB29" s="154"/>
      <c r="AC29" s="154"/>
      <c r="AD29" s="154"/>
      <c r="AE29" s="154"/>
      <c r="AF29" s="154"/>
      <c r="AG29" s="154"/>
      <c r="AH29" s="38"/>
      <c r="AI29" s="38"/>
    </row>
    <row r="30" spans="1:35" s="206" customFormat="1" ht="15" customHeight="1" x14ac:dyDescent="0.2">
      <c r="A30" s="38"/>
      <c r="B30" s="203"/>
      <c r="C30" s="204"/>
      <c r="D30" s="205"/>
      <c r="E30" s="203"/>
      <c r="F30" s="192"/>
      <c r="G30" s="192"/>
      <c r="H30" s="192"/>
      <c r="I30" s="193"/>
      <c r="J30" s="203"/>
      <c r="K30" s="192"/>
      <c r="L30" s="192"/>
      <c r="M30" s="192"/>
      <c r="N30" s="203"/>
      <c r="O30" s="192"/>
      <c r="P30" s="192"/>
      <c r="Q30" s="192"/>
      <c r="R30" s="192"/>
      <c r="S30" s="192"/>
      <c r="T30" s="192"/>
      <c r="U30" s="203"/>
      <c r="V30" s="203"/>
      <c r="W30" s="203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38"/>
      <c r="AI30" s="38"/>
    </row>
    <row r="31" spans="1:35" s="206" customFormat="1" ht="15" customHeight="1" x14ac:dyDescent="0.2">
      <c r="A31" s="38"/>
      <c r="B31" s="203"/>
      <c r="C31" s="204"/>
      <c r="D31" s="205"/>
      <c r="E31" s="203"/>
      <c r="F31" s="192"/>
      <c r="G31" s="192"/>
      <c r="H31" s="192"/>
      <c r="I31" s="193"/>
      <c r="J31" s="203"/>
      <c r="K31" s="192"/>
      <c r="L31" s="192"/>
      <c r="M31" s="192"/>
      <c r="N31" s="203"/>
      <c r="O31" s="192"/>
      <c r="P31" s="192"/>
      <c r="Q31" s="192"/>
      <c r="R31" s="192"/>
      <c r="S31" s="192"/>
      <c r="T31" s="192"/>
      <c r="U31" s="203"/>
      <c r="V31" s="203"/>
      <c r="W31" s="203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38"/>
      <c r="AI31" s="38"/>
    </row>
    <row r="32" spans="1:35" s="206" customFormat="1" ht="15" customHeight="1" x14ac:dyDescent="0.2">
      <c r="A32" s="38"/>
      <c r="B32" s="203"/>
      <c r="C32" s="204"/>
      <c r="D32" s="205"/>
      <c r="E32" s="203"/>
      <c r="F32" s="192"/>
      <c r="G32" s="192"/>
      <c r="H32" s="192"/>
      <c r="I32" s="193"/>
      <c r="J32" s="203"/>
      <c r="K32" s="192"/>
      <c r="L32" s="192"/>
      <c r="M32" s="192"/>
      <c r="N32" s="203"/>
      <c r="O32" s="192"/>
      <c r="P32" s="192"/>
      <c r="Q32" s="192"/>
      <c r="R32" s="73"/>
      <c r="S32" s="73"/>
      <c r="T32" s="73"/>
      <c r="U32" s="203"/>
      <c r="V32" s="203"/>
      <c r="W32" s="203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38"/>
      <c r="AI32" s="38"/>
    </row>
    <row r="33" spans="1:35" ht="15" customHeight="1" x14ac:dyDescent="0.2">
      <c r="A33" s="38"/>
      <c r="B33" s="203"/>
      <c r="C33" s="204"/>
      <c r="D33" s="205"/>
      <c r="E33" s="203"/>
      <c r="F33" s="192"/>
      <c r="G33" s="192"/>
      <c r="H33" s="192"/>
      <c r="I33" s="193"/>
      <c r="J33" s="203"/>
      <c r="K33" s="192"/>
      <c r="L33" s="192"/>
      <c r="M33" s="192"/>
      <c r="N33" s="203"/>
      <c r="O33" s="192"/>
      <c r="P33" s="192"/>
      <c r="Q33" s="192"/>
      <c r="R33" s="192"/>
      <c r="S33" s="192"/>
      <c r="T33" s="192"/>
      <c r="U33" s="203"/>
      <c r="V33" s="203"/>
      <c r="W33" s="203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38"/>
      <c r="AI33" s="38"/>
    </row>
    <row r="34" spans="1:35" ht="15" customHeight="1" x14ac:dyDescent="0.2">
      <c r="A34" s="38"/>
      <c r="B34" s="203"/>
      <c r="C34" s="204"/>
      <c r="D34" s="205"/>
      <c r="E34" s="203"/>
      <c r="F34" s="192"/>
      <c r="G34" s="192"/>
      <c r="H34" s="192"/>
      <c r="I34" s="193"/>
      <c r="J34" s="203"/>
      <c r="K34" s="192"/>
      <c r="L34" s="192"/>
      <c r="M34" s="192"/>
      <c r="N34" s="203"/>
      <c r="O34" s="192"/>
      <c r="P34" s="192"/>
      <c r="Q34" s="192"/>
      <c r="R34" s="192"/>
      <c r="S34" s="192"/>
      <c r="T34" s="192"/>
      <c r="U34" s="203"/>
      <c r="V34" s="203"/>
      <c r="W34" s="203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38"/>
      <c r="AI34" s="38"/>
    </row>
    <row r="35" spans="1:35" s="206" customFormat="1" ht="15" customHeight="1" x14ac:dyDescent="0.2">
      <c r="A35" s="38"/>
      <c r="B35" s="203"/>
      <c r="C35" s="204"/>
      <c r="D35" s="205"/>
      <c r="E35" s="203"/>
      <c r="F35" s="192"/>
      <c r="G35" s="192"/>
      <c r="H35" s="192"/>
      <c r="I35" s="193"/>
      <c r="J35" s="203"/>
      <c r="K35" s="192"/>
      <c r="L35" s="192"/>
      <c r="M35" s="192"/>
      <c r="N35" s="203"/>
      <c r="O35" s="192"/>
      <c r="P35" s="192"/>
      <c r="Q35" s="192"/>
      <c r="R35" s="192"/>
      <c r="S35" s="192"/>
      <c r="T35" s="192"/>
      <c r="U35" s="203"/>
      <c r="V35" s="203"/>
      <c r="W35" s="203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38"/>
      <c r="AI35" s="38"/>
    </row>
    <row r="36" spans="1:35" s="206" customFormat="1" ht="15" customHeight="1" x14ac:dyDescent="0.2">
      <c r="A36" s="38"/>
      <c r="B36" s="203"/>
      <c r="C36" s="204"/>
      <c r="D36" s="205"/>
      <c r="E36" s="203"/>
      <c r="F36" s="192"/>
      <c r="G36" s="192"/>
      <c r="H36" s="192"/>
      <c r="I36" s="193"/>
      <c r="J36" s="203"/>
      <c r="K36" s="192"/>
      <c r="L36" s="192"/>
      <c r="M36" s="192"/>
      <c r="N36" s="203"/>
      <c r="O36" s="192"/>
      <c r="P36" s="192"/>
      <c r="Q36" s="192"/>
      <c r="R36" s="192"/>
      <c r="S36" s="192"/>
      <c r="T36" s="192"/>
      <c r="U36" s="203"/>
      <c r="V36" s="203"/>
      <c r="W36" s="203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38"/>
      <c r="AI36" s="38"/>
    </row>
    <row r="37" spans="1:35" s="206" customFormat="1" ht="15" customHeight="1" x14ac:dyDescent="0.2">
      <c r="A37" s="38"/>
      <c r="B37" s="203"/>
      <c r="C37" s="204"/>
      <c r="D37" s="205"/>
      <c r="E37" s="203"/>
      <c r="F37" s="192"/>
      <c r="G37" s="192"/>
      <c r="H37" s="192"/>
      <c r="I37" s="193"/>
      <c r="J37" s="203"/>
      <c r="K37" s="192"/>
      <c r="L37" s="192"/>
      <c r="M37" s="192"/>
      <c r="N37" s="203"/>
      <c r="O37" s="192"/>
      <c r="P37" s="192"/>
      <c r="Q37" s="192"/>
      <c r="R37" s="192"/>
      <c r="S37" s="192"/>
      <c r="T37" s="192"/>
      <c r="U37" s="203"/>
      <c r="V37" s="203"/>
      <c r="W37" s="203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38"/>
      <c r="AI37" s="38"/>
    </row>
    <row r="38" spans="1:35" s="206" customFormat="1" ht="15" customHeight="1" x14ac:dyDescent="0.2">
      <c r="A38" s="38"/>
      <c r="B38" s="203"/>
      <c r="C38" s="204"/>
      <c r="D38" s="205"/>
      <c r="E38" s="203"/>
      <c r="F38" s="192"/>
      <c r="G38" s="192"/>
      <c r="H38" s="192"/>
      <c r="I38" s="193"/>
      <c r="J38" s="203"/>
      <c r="K38" s="192"/>
      <c r="L38" s="192"/>
      <c r="M38" s="192"/>
      <c r="N38" s="203"/>
      <c r="O38" s="192"/>
      <c r="P38" s="192"/>
      <c r="Q38" s="192"/>
      <c r="R38" s="192"/>
      <c r="S38" s="192"/>
      <c r="T38" s="192"/>
      <c r="U38" s="203"/>
      <c r="V38" s="203"/>
      <c r="W38" s="203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38"/>
      <c r="AI38" s="38"/>
    </row>
    <row r="39" spans="1:35" s="206" customFormat="1" ht="15" customHeight="1" x14ac:dyDescent="0.2">
      <c r="A39" s="38"/>
      <c r="B39" s="203"/>
      <c r="C39" s="204"/>
      <c r="D39" s="205"/>
      <c r="E39" s="203"/>
      <c r="F39" s="192"/>
      <c r="G39" s="192"/>
      <c r="H39" s="192"/>
      <c r="I39" s="193"/>
      <c r="J39" s="203"/>
      <c r="K39" s="192"/>
      <c r="L39" s="192"/>
      <c r="M39" s="192"/>
      <c r="N39" s="203"/>
      <c r="O39" s="192"/>
      <c r="P39" s="192"/>
      <c r="Q39" s="192"/>
      <c r="R39" s="192"/>
      <c r="S39" s="192"/>
      <c r="T39" s="192"/>
      <c r="U39" s="203"/>
      <c r="V39" s="203"/>
      <c r="W39" s="203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38"/>
      <c r="AI39" s="38"/>
    </row>
    <row r="40" spans="1:35" s="206" customFormat="1" ht="15" customHeight="1" x14ac:dyDescent="0.2">
      <c r="A40" s="38"/>
      <c r="B40" s="203"/>
      <c r="C40" s="204"/>
      <c r="D40" s="205"/>
      <c r="E40" s="203"/>
      <c r="F40" s="192"/>
      <c r="G40" s="192"/>
      <c r="H40" s="192"/>
      <c r="I40" s="193"/>
      <c r="J40" s="203"/>
      <c r="K40" s="192"/>
      <c r="L40" s="192"/>
      <c r="M40" s="192"/>
      <c r="N40" s="203"/>
      <c r="O40" s="192"/>
      <c r="P40" s="192"/>
      <c r="Q40" s="192"/>
      <c r="R40" s="192"/>
      <c r="S40" s="192"/>
      <c r="T40" s="192"/>
      <c r="U40" s="203"/>
      <c r="V40" s="203"/>
      <c r="W40" s="203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38"/>
      <c r="AI40" s="38"/>
    </row>
    <row r="41" spans="1:35" s="206" customFormat="1" ht="15" customHeight="1" x14ac:dyDescent="0.2">
      <c r="A41" s="38"/>
      <c r="B41" s="203"/>
      <c r="C41" s="204"/>
      <c r="D41" s="205"/>
      <c r="E41" s="203"/>
      <c r="F41" s="192"/>
      <c r="G41" s="192"/>
      <c r="H41" s="192"/>
      <c r="I41" s="193"/>
      <c r="J41" s="203"/>
      <c r="K41" s="192"/>
      <c r="L41" s="192"/>
      <c r="M41" s="192"/>
      <c r="N41" s="203"/>
      <c r="O41" s="192"/>
      <c r="P41" s="192"/>
      <c r="Q41" s="192"/>
      <c r="R41" s="192"/>
      <c r="S41" s="192"/>
      <c r="T41" s="192"/>
      <c r="U41" s="203"/>
      <c r="V41" s="203"/>
      <c r="W41" s="203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38"/>
      <c r="AI41" s="38"/>
    </row>
    <row r="42" spans="1:35" s="206" customFormat="1" ht="15" customHeight="1" x14ac:dyDescent="0.2">
      <c r="A42" s="38"/>
      <c r="B42" s="203"/>
      <c r="C42" s="204"/>
      <c r="D42" s="205"/>
      <c r="E42" s="203"/>
      <c r="F42" s="192"/>
      <c r="G42" s="192"/>
      <c r="H42" s="192"/>
      <c r="I42" s="193"/>
      <c r="J42" s="203"/>
      <c r="K42" s="192"/>
      <c r="L42" s="192"/>
      <c r="M42" s="192"/>
      <c r="N42" s="203"/>
      <c r="O42" s="192"/>
      <c r="P42" s="192"/>
      <c r="Q42" s="192"/>
      <c r="R42" s="192"/>
      <c r="S42" s="192"/>
      <c r="T42" s="192"/>
      <c r="U42" s="203"/>
      <c r="V42" s="203"/>
      <c r="W42" s="203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38"/>
      <c r="AI42" s="38"/>
    </row>
    <row r="43" spans="1:35" s="206" customFormat="1" ht="15" customHeight="1" x14ac:dyDescent="0.2">
      <c r="A43" s="38"/>
      <c r="B43" s="203"/>
      <c r="C43" s="204"/>
      <c r="D43" s="205"/>
      <c r="E43" s="203"/>
      <c r="F43" s="192"/>
      <c r="G43" s="192"/>
      <c r="H43" s="192"/>
      <c r="I43" s="193"/>
      <c r="J43" s="203"/>
      <c r="K43" s="192"/>
      <c r="L43" s="192"/>
      <c r="M43" s="192"/>
      <c r="N43" s="203"/>
      <c r="O43" s="192"/>
      <c r="P43" s="192"/>
      <c r="Q43" s="192"/>
      <c r="R43" s="192"/>
      <c r="S43" s="192"/>
      <c r="T43" s="192"/>
      <c r="U43" s="203"/>
      <c r="V43" s="203"/>
      <c r="W43" s="203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38"/>
      <c r="AI43" s="38"/>
    </row>
    <row r="44" spans="1:35" s="206" customFormat="1" ht="15" customHeight="1" x14ac:dyDescent="0.2">
      <c r="A44" s="38"/>
      <c r="B44" s="203"/>
      <c r="C44" s="204"/>
      <c r="D44" s="205"/>
      <c r="E44" s="203"/>
      <c r="F44" s="192"/>
      <c r="G44" s="192"/>
      <c r="H44" s="192"/>
      <c r="I44" s="193"/>
      <c r="J44" s="203"/>
      <c r="K44" s="192"/>
      <c r="L44" s="192"/>
      <c r="M44" s="192"/>
      <c r="N44" s="203"/>
      <c r="O44" s="192"/>
      <c r="P44" s="192"/>
      <c r="Q44" s="192"/>
      <c r="R44" s="192"/>
      <c r="S44" s="192"/>
      <c r="T44" s="192"/>
      <c r="U44" s="203"/>
      <c r="V44" s="203"/>
      <c r="W44" s="203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38"/>
      <c r="AI44" s="38"/>
    </row>
    <row r="45" spans="1:35" s="206" customFormat="1" ht="15" customHeight="1" x14ac:dyDescent="0.2">
      <c r="A45" s="38"/>
      <c r="B45" s="203"/>
      <c r="C45" s="204"/>
      <c r="D45" s="205"/>
      <c r="E45" s="203"/>
      <c r="F45" s="192"/>
      <c r="G45" s="192"/>
      <c r="H45" s="192"/>
      <c r="I45" s="193"/>
      <c r="J45" s="203"/>
      <c r="K45" s="192"/>
      <c r="L45" s="192"/>
      <c r="M45" s="192"/>
      <c r="N45" s="203"/>
      <c r="O45" s="192"/>
      <c r="P45" s="192"/>
      <c r="Q45" s="192"/>
      <c r="R45" s="192"/>
      <c r="S45" s="192"/>
      <c r="T45" s="192"/>
      <c r="U45" s="203"/>
      <c r="V45" s="203"/>
      <c r="W45" s="203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38"/>
      <c r="AI45" s="38"/>
    </row>
    <row r="46" spans="1:35" s="206" customFormat="1" ht="15" customHeight="1" x14ac:dyDescent="0.2">
      <c r="A46" s="38"/>
      <c r="B46" s="203"/>
      <c r="C46" s="204"/>
      <c r="D46" s="205"/>
      <c r="E46" s="203"/>
      <c r="F46" s="192"/>
      <c r="G46" s="192"/>
      <c r="H46" s="192"/>
      <c r="I46" s="193"/>
      <c r="J46" s="203"/>
      <c r="K46" s="192"/>
      <c r="L46" s="192"/>
      <c r="M46" s="192"/>
      <c r="N46" s="203"/>
      <c r="O46" s="192"/>
      <c r="P46" s="192"/>
      <c r="Q46" s="192"/>
      <c r="R46" s="192"/>
      <c r="S46" s="192"/>
      <c r="T46" s="192"/>
      <c r="U46" s="203"/>
      <c r="V46" s="203"/>
      <c r="W46" s="203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38"/>
      <c r="AI46" s="38"/>
    </row>
    <row r="47" spans="1:35" ht="15" customHeight="1" x14ac:dyDescent="0.2">
      <c r="A47" s="38"/>
      <c r="B47" s="203"/>
      <c r="C47" s="204"/>
      <c r="D47" s="205"/>
      <c r="E47" s="203"/>
      <c r="F47" s="192"/>
      <c r="G47" s="192"/>
      <c r="H47" s="192"/>
      <c r="I47" s="193"/>
      <c r="J47" s="203"/>
      <c r="K47" s="192"/>
      <c r="L47" s="192"/>
      <c r="M47" s="192"/>
      <c r="N47" s="203"/>
      <c r="O47" s="192"/>
      <c r="P47" s="192"/>
      <c r="Q47" s="192"/>
      <c r="R47" s="192"/>
      <c r="S47" s="192"/>
      <c r="T47" s="192"/>
      <c r="U47" s="203"/>
      <c r="V47" s="203"/>
      <c r="W47" s="203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38"/>
      <c r="AI47" s="38"/>
    </row>
    <row r="48" spans="1:35" ht="15" customHeight="1" x14ac:dyDescent="0.2">
      <c r="A48" s="38"/>
      <c r="B48" s="203"/>
      <c r="C48" s="204"/>
      <c r="D48" s="205"/>
      <c r="E48" s="203"/>
      <c r="F48" s="192"/>
      <c r="G48" s="192"/>
      <c r="H48" s="192"/>
      <c r="I48" s="193"/>
      <c r="J48" s="203"/>
      <c r="K48" s="192"/>
      <c r="L48" s="192"/>
      <c r="M48" s="192"/>
      <c r="N48" s="203"/>
      <c r="O48" s="192"/>
      <c r="P48" s="192"/>
      <c r="Q48" s="192"/>
      <c r="R48" s="192"/>
      <c r="S48" s="192"/>
      <c r="T48" s="192"/>
      <c r="U48" s="203"/>
      <c r="V48" s="203"/>
      <c r="W48" s="203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38"/>
      <c r="AI48" s="38"/>
    </row>
    <row r="49" spans="1:35" ht="15" customHeight="1" x14ac:dyDescent="0.2">
      <c r="A49" s="38"/>
      <c r="B49" s="203"/>
      <c r="C49" s="204"/>
      <c r="D49" s="205"/>
      <c r="E49" s="203"/>
      <c r="F49" s="192"/>
      <c r="G49" s="192"/>
      <c r="H49" s="192"/>
      <c r="I49" s="193"/>
      <c r="J49" s="203"/>
      <c r="K49" s="192"/>
      <c r="L49" s="192"/>
      <c r="M49" s="192"/>
      <c r="N49" s="203"/>
      <c r="O49" s="192"/>
      <c r="P49" s="192"/>
      <c r="Q49" s="192"/>
      <c r="R49" s="192"/>
      <c r="S49" s="192"/>
      <c r="T49" s="192"/>
      <c r="U49" s="203"/>
      <c r="V49" s="203"/>
      <c r="W49" s="203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38"/>
      <c r="AI49" s="38"/>
    </row>
    <row r="50" spans="1:35" ht="15" customHeight="1" x14ac:dyDescent="0.2">
      <c r="A50" s="38"/>
      <c r="B50" s="203"/>
      <c r="C50" s="204"/>
      <c r="D50" s="205"/>
      <c r="E50" s="203"/>
      <c r="F50" s="192"/>
      <c r="G50" s="192"/>
      <c r="H50" s="192"/>
      <c r="I50" s="193"/>
      <c r="J50" s="203"/>
      <c r="K50" s="192"/>
      <c r="L50" s="192"/>
      <c r="M50" s="192"/>
      <c r="N50" s="203"/>
      <c r="O50" s="192"/>
      <c r="P50" s="192"/>
      <c r="Q50" s="192"/>
      <c r="R50" s="192"/>
      <c r="S50" s="192"/>
      <c r="T50" s="192"/>
      <c r="U50" s="203"/>
      <c r="V50" s="203"/>
      <c r="W50" s="203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38"/>
      <c r="AI50" s="38"/>
    </row>
    <row r="51" spans="1:35" ht="15" customHeight="1" x14ac:dyDescent="0.2">
      <c r="A51" s="38"/>
      <c r="B51" s="203"/>
      <c r="C51" s="204"/>
      <c r="D51" s="205"/>
      <c r="E51" s="203"/>
      <c r="F51" s="192"/>
      <c r="G51" s="192"/>
      <c r="H51" s="192"/>
      <c r="I51" s="193"/>
      <c r="J51" s="203"/>
      <c r="K51" s="192"/>
      <c r="L51" s="192"/>
      <c r="M51" s="192"/>
      <c r="N51" s="203"/>
      <c r="O51" s="192"/>
      <c r="P51" s="192"/>
      <c r="Q51" s="192"/>
      <c r="R51" s="192"/>
      <c r="S51" s="192"/>
      <c r="T51" s="192"/>
      <c r="U51" s="203"/>
      <c r="V51" s="203"/>
      <c r="W51" s="203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38"/>
      <c r="AI51" s="38"/>
    </row>
    <row r="52" spans="1:35" ht="15" customHeight="1" x14ac:dyDescent="0.25">
      <c r="R52" s="192"/>
      <c r="S52" s="192"/>
      <c r="T52" s="192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</row>
    <row r="53" spans="1:35" ht="15" customHeight="1" x14ac:dyDescent="0.25">
      <c r="R53" s="192"/>
      <c r="S53" s="192"/>
      <c r="T53" s="192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</row>
    <row r="54" spans="1:35" ht="15" customHeight="1" x14ac:dyDescent="0.25">
      <c r="R54" s="192"/>
      <c r="S54" s="192"/>
      <c r="T54" s="192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</row>
    <row r="55" spans="1:35" ht="15" customHeight="1" x14ac:dyDescent="0.25">
      <c r="R55" s="192"/>
      <c r="S55" s="192"/>
      <c r="T55" s="192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</row>
    <row r="56" spans="1:35" ht="15" customHeight="1" x14ac:dyDescent="0.25">
      <c r="R56" s="192"/>
      <c r="S56" s="192"/>
      <c r="T56" s="192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</row>
    <row r="57" spans="1:35" ht="15" customHeight="1" x14ac:dyDescent="0.25">
      <c r="R57" s="192"/>
      <c r="S57" s="192"/>
      <c r="T57" s="192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</row>
    <row r="58" spans="1:35" ht="15" customHeight="1" x14ac:dyDescent="0.25">
      <c r="R58" s="192"/>
      <c r="S58" s="192"/>
      <c r="T58" s="192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</row>
    <row r="59" spans="1:35" ht="15" customHeight="1" x14ac:dyDescent="0.25">
      <c r="R59" s="192"/>
      <c r="S59" s="192"/>
      <c r="T59" s="192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</row>
    <row r="60" spans="1:35" ht="15" customHeight="1" x14ac:dyDescent="0.25">
      <c r="R60" s="192"/>
      <c r="S60" s="192"/>
      <c r="T60" s="192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</row>
    <row r="61" spans="1:35" ht="15" customHeight="1" x14ac:dyDescent="0.25">
      <c r="R61" s="192"/>
      <c r="S61" s="192"/>
      <c r="T61" s="192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</row>
    <row r="62" spans="1:35" ht="15" customHeight="1" x14ac:dyDescent="0.25">
      <c r="R62" s="192"/>
      <c r="S62" s="192"/>
      <c r="T62" s="192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</row>
    <row r="63" spans="1:35" ht="15" customHeight="1" x14ac:dyDescent="0.25">
      <c r="R63" s="192"/>
      <c r="S63" s="192"/>
      <c r="T63" s="192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</row>
    <row r="64" spans="1:35" ht="15" customHeight="1" x14ac:dyDescent="0.25">
      <c r="R64" s="192"/>
      <c r="S64" s="192"/>
      <c r="T64" s="192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</row>
    <row r="65" spans="18:33" s="207" customFormat="1" ht="15" customHeight="1" x14ac:dyDescent="0.2">
      <c r="R65" s="192"/>
      <c r="S65" s="192"/>
      <c r="T65" s="192"/>
      <c r="U65" s="211"/>
      <c r="V65" s="211"/>
      <c r="W65" s="211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</row>
    <row r="66" spans="18:33" s="207" customFormat="1" ht="15" customHeight="1" x14ac:dyDescent="0.2">
      <c r="R66" s="192"/>
      <c r="S66" s="192"/>
      <c r="T66" s="192"/>
      <c r="U66" s="211"/>
      <c r="V66" s="211"/>
      <c r="W66" s="211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</row>
    <row r="67" spans="18:33" s="207" customFormat="1" ht="15" customHeight="1" x14ac:dyDescent="0.2">
      <c r="R67" s="192"/>
      <c r="S67" s="192"/>
      <c r="T67" s="192"/>
      <c r="U67" s="211"/>
      <c r="V67" s="211"/>
      <c r="W67" s="211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</row>
    <row r="68" spans="18:33" s="207" customFormat="1" ht="15" customHeight="1" x14ac:dyDescent="0.2">
      <c r="R68" s="192"/>
      <c r="S68" s="192"/>
      <c r="T68" s="192"/>
      <c r="U68" s="211"/>
      <c r="V68" s="211"/>
      <c r="W68" s="211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</row>
    <row r="69" spans="18:33" s="207" customFormat="1" ht="15" customHeight="1" x14ac:dyDescent="0.2">
      <c r="R69" s="192"/>
      <c r="S69" s="192"/>
      <c r="T69" s="192"/>
      <c r="U69" s="211"/>
      <c r="V69" s="211"/>
      <c r="W69" s="211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</row>
    <row r="70" spans="18:33" s="207" customFormat="1" ht="15" customHeight="1" x14ac:dyDescent="0.2">
      <c r="R70" s="192"/>
      <c r="S70" s="192"/>
      <c r="T70" s="192"/>
      <c r="U70" s="211"/>
      <c r="V70" s="211"/>
      <c r="W70" s="211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</row>
    <row r="71" spans="18:33" s="207" customFormat="1" ht="15" customHeight="1" x14ac:dyDescent="0.2">
      <c r="R71" s="192"/>
      <c r="S71" s="192"/>
      <c r="T71" s="192"/>
      <c r="U71" s="211"/>
      <c r="V71" s="211"/>
      <c r="W71" s="211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</row>
    <row r="72" spans="18:33" s="207" customFormat="1" ht="15" customHeight="1" x14ac:dyDescent="0.2">
      <c r="R72" s="192"/>
      <c r="S72" s="192"/>
      <c r="T72" s="192"/>
      <c r="U72" s="211"/>
      <c r="V72" s="211"/>
      <c r="W72" s="211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</row>
    <row r="73" spans="18:33" s="207" customFormat="1" ht="15" customHeight="1" x14ac:dyDescent="0.2">
      <c r="R73" s="192"/>
      <c r="S73" s="192"/>
      <c r="T73" s="192"/>
      <c r="U73" s="211"/>
      <c r="V73" s="211"/>
      <c r="W73" s="211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</row>
    <row r="74" spans="18:33" s="207" customFormat="1" ht="15" customHeight="1" x14ac:dyDescent="0.2">
      <c r="R74" s="192"/>
      <c r="S74" s="192"/>
      <c r="T74" s="192"/>
      <c r="U74" s="211"/>
      <c r="V74" s="211"/>
      <c r="W74" s="211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</row>
    <row r="75" spans="18:33" s="207" customFormat="1" ht="15" customHeight="1" x14ac:dyDescent="0.2">
      <c r="R75" s="192"/>
      <c r="S75" s="192"/>
      <c r="T75" s="192"/>
      <c r="U75" s="211"/>
      <c r="V75" s="211"/>
      <c r="W75" s="211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</row>
    <row r="76" spans="18:33" s="207" customFormat="1" ht="15" customHeight="1" x14ac:dyDescent="0.2">
      <c r="R76" s="192"/>
      <c r="S76" s="192"/>
      <c r="T76" s="192"/>
      <c r="U76" s="211"/>
      <c r="V76" s="211"/>
      <c r="W76" s="211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</row>
    <row r="77" spans="18:33" s="207" customFormat="1" ht="15" customHeight="1" x14ac:dyDescent="0.2">
      <c r="R77" s="192"/>
      <c r="S77" s="192"/>
      <c r="T77" s="192"/>
      <c r="U77" s="211"/>
      <c r="V77" s="211"/>
      <c r="W77" s="211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</row>
    <row r="78" spans="18:33" s="207" customFormat="1" ht="15" customHeight="1" x14ac:dyDescent="0.2">
      <c r="R78" s="192"/>
      <c r="S78" s="192"/>
      <c r="T78" s="192"/>
      <c r="U78" s="211"/>
      <c r="V78" s="211"/>
      <c r="W78" s="211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</row>
    <row r="79" spans="18:33" s="207" customFormat="1" ht="15" customHeight="1" x14ac:dyDescent="0.2">
      <c r="R79" s="192"/>
      <c r="S79" s="192"/>
      <c r="T79" s="192"/>
      <c r="U79" s="211"/>
      <c r="V79" s="211"/>
      <c r="W79" s="211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</row>
    <row r="80" spans="18:33" s="207" customFormat="1" ht="15" customHeight="1" x14ac:dyDescent="0.2">
      <c r="R80" s="192"/>
      <c r="S80" s="192"/>
      <c r="T80" s="192"/>
      <c r="U80" s="211"/>
      <c r="V80" s="211"/>
      <c r="W80" s="211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</row>
    <row r="81" spans="18:33" s="207" customFormat="1" ht="15" customHeight="1" x14ac:dyDescent="0.2">
      <c r="R81" s="192"/>
      <c r="S81" s="192"/>
      <c r="T81" s="192"/>
      <c r="U81" s="211"/>
      <c r="V81" s="211"/>
      <c r="W81" s="211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</row>
    <row r="82" spans="18:33" s="207" customFormat="1" ht="15" customHeight="1" x14ac:dyDescent="0.2">
      <c r="R82" s="192"/>
      <c r="S82" s="192"/>
      <c r="T82" s="192"/>
      <c r="U82" s="211"/>
      <c r="V82" s="211"/>
      <c r="W82" s="211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</row>
    <row r="83" spans="18:33" s="207" customFormat="1" ht="15" customHeight="1" x14ac:dyDescent="0.2">
      <c r="R83" s="192"/>
      <c r="S83" s="192"/>
      <c r="T83" s="192"/>
      <c r="U83" s="211"/>
      <c r="V83" s="211"/>
      <c r="W83" s="211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</row>
    <row r="84" spans="18:33" s="207" customFormat="1" ht="15" customHeight="1" x14ac:dyDescent="0.2">
      <c r="R84" s="192"/>
      <c r="S84" s="192"/>
      <c r="T84" s="192"/>
      <c r="U84" s="211"/>
      <c r="V84" s="211"/>
      <c r="W84" s="211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</row>
    <row r="85" spans="18:33" s="207" customFormat="1" ht="15" customHeight="1" x14ac:dyDescent="0.2">
      <c r="R85" s="192"/>
      <c r="S85" s="192"/>
      <c r="T85" s="192"/>
      <c r="U85" s="211"/>
      <c r="V85" s="211"/>
      <c r="W85" s="211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</row>
    <row r="86" spans="18:33" s="207" customFormat="1" ht="15" customHeight="1" x14ac:dyDescent="0.2">
      <c r="R86" s="192"/>
      <c r="S86" s="192"/>
      <c r="T86" s="192"/>
      <c r="U86" s="211"/>
      <c r="V86" s="211"/>
      <c r="W86" s="211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</row>
    <row r="87" spans="18:33" s="207" customFormat="1" ht="15" customHeight="1" x14ac:dyDescent="0.2">
      <c r="R87" s="192"/>
      <c r="S87" s="192"/>
      <c r="T87" s="192"/>
      <c r="U87" s="211"/>
      <c r="V87" s="211"/>
      <c r="W87" s="211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</row>
    <row r="88" spans="18:33" s="207" customFormat="1" ht="15" customHeight="1" x14ac:dyDescent="0.2">
      <c r="R88" s="192"/>
      <c r="S88" s="192"/>
      <c r="T88" s="192"/>
      <c r="U88" s="211"/>
      <c r="V88" s="211"/>
      <c r="W88" s="211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</row>
    <row r="89" spans="18:33" s="207" customFormat="1" ht="15" customHeight="1" x14ac:dyDescent="0.2">
      <c r="R89" s="192"/>
      <c r="S89" s="192"/>
      <c r="T89" s="192"/>
      <c r="U89" s="211"/>
      <c r="V89" s="211"/>
      <c r="W89" s="211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</row>
    <row r="90" spans="18:33" s="207" customFormat="1" ht="15" customHeight="1" x14ac:dyDescent="0.2">
      <c r="R90" s="192"/>
      <c r="S90" s="192"/>
      <c r="T90" s="192"/>
      <c r="U90" s="211"/>
      <c r="V90" s="211"/>
      <c r="W90" s="211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</row>
    <row r="91" spans="18:33" s="207" customFormat="1" ht="15" customHeight="1" x14ac:dyDescent="0.2">
      <c r="R91" s="192"/>
      <c r="S91" s="192"/>
      <c r="T91" s="192"/>
      <c r="U91" s="211"/>
      <c r="V91" s="211"/>
      <c r="W91" s="211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</row>
    <row r="92" spans="18:33" s="207" customFormat="1" ht="15" customHeight="1" x14ac:dyDescent="0.2">
      <c r="R92" s="192"/>
      <c r="S92" s="192"/>
      <c r="T92" s="192"/>
      <c r="U92" s="211"/>
      <c r="V92" s="211"/>
      <c r="W92" s="211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</row>
    <row r="93" spans="18:33" s="207" customFormat="1" ht="15" customHeight="1" x14ac:dyDescent="0.2">
      <c r="R93" s="192"/>
      <c r="S93" s="192"/>
      <c r="T93" s="192"/>
      <c r="U93" s="211"/>
      <c r="V93" s="211"/>
      <c r="W93" s="211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</row>
    <row r="94" spans="18:33" s="207" customFormat="1" ht="15" customHeight="1" x14ac:dyDescent="0.2">
      <c r="R94" s="192"/>
      <c r="S94" s="192"/>
      <c r="T94" s="192"/>
      <c r="U94" s="211"/>
      <c r="V94" s="211"/>
      <c r="W94" s="211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</row>
    <row r="95" spans="18:33" s="207" customFormat="1" ht="15" customHeight="1" x14ac:dyDescent="0.2">
      <c r="R95" s="192"/>
      <c r="S95" s="192"/>
      <c r="T95" s="192"/>
      <c r="U95" s="211"/>
      <c r="V95" s="211"/>
      <c r="W95" s="211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</row>
    <row r="96" spans="18:33" s="207" customFormat="1" ht="15" customHeight="1" x14ac:dyDescent="0.2">
      <c r="R96" s="192"/>
      <c r="S96" s="192"/>
      <c r="T96" s="192"/>
      <c r="U96" s="211"/>
      <c r="V96" s="211"/>
      <c r="W96" s="211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</row>
    <row r="97" spans="18:33" s="207" customFormat="1" ht="15" customHeight="1" x14ac:dyDescent="0.2">
      <c r="R97" s="192"/>
      <c r="S97" s="192"/>
      <c r="T97" s="192"/>
      <c r="U97" s="211"/>
      <c r="V97" s="211"/>
      <c r="W97" s="211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</row>
    <row r="98" spans="18:33" s="207" customFormat="1" ht="15" customHeight="1" x14ac:dyDescent="0.2">
      <c r="R98" s="192"/>
      <c r="S98" s="192"/>
      <c r="T98" s="192"/>
      <c r="U98" s="211"/>
      <c r="V98" s="211"/>
      <c r="W98" s="211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</row>
    <row r="99" spans="18:33" s="207" customFormat="1" ht="15" customHeight="1" x14ac:dyDescent="0.2">
      <c r="R99" s="192"/>
      <c r="S99" s="192"/>
      <c r="T99" s="192"/>
      <c r="U99" s="211"/>
      <c r="V99" s="211"/>
      <c r="W99" s="211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</row>
    <row r="100" spans="18:33" s="207" customFormat="1" ht="15" customHeight="1" x14ac:dyDescent="0.2">
      <c r="R100" s="192"/>
      <c r="S100" s="192"/>
      <c r="T100" s="192"/>
      <c r="U100" s="211"/>
      <c r="V100" s="211"/>
      <c r="W100" s="211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</row>
    <row r="101" spans="18:33" s="207" customFormat="1" ht="15" customHeight="1" x14ac:dyDescent="0.2">
      <c r="R101" s="192"/>
      <c r="S101" s="192"/>
      <c r="T101" s="192"/>
      <c r="U101" s="211"/>
      <c r="V101" s="211"/>
      <c r="W101" s="211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</row>
    <row r="102" spans="18:33" s="207" customFormat="1" ht="15" customHeight="1" x14ac:dyDescent="0.2">
      <c r="R102" s="192"/>
      <c r="S102" s="192"/>
      <c r="T102" s="192"/>
      <c r="U102" s="211"/>
      <c r="V102" s="211"/>
      <c r="W102" s="211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</row>
    <row r="103" spans="18:33" s="207" customFormat="1" ht="15" customHeight="1" x14ac:dyDescent="0.2">
      <c r="R103" s="192"/>
      <c r="S103" s="192"/>
      <c r="T103" s="192"/>
      <c r="U103" s="211"/>
      <c r="V103" s="211"/>
      <c r="W103" s="211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</row>
    <row r="104" spans="18:33" s="207" customFormat="1" ht="15" customHeight="1" x14ac:dyDescent="0.2">
      <c r="R104" s="192"/>
      <c r="S104" s="192"/>
      <c r="T104" s="192"/>
      <c r="U104" s="211"/>
      <c r="V104" s="211"/>
      <c r="W104" s="211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</row>
    <row r="105" spans="18:33" s="207" customFormat="1" ht="15" customHeight="1" x14ac:dyDescent="0.2">
      <c r="R105" s="203"/>
      <c r="S105" s="203"/>
      <c r="T105" s="203"/>
      <c r="U105" s="211"/>
      <c r="V105" s="211"/>
      <c r="W105" s="211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</row>
    <row r="106" spans="18:33" s="207" customFormat="1" ht="15" customHeight="1" x14ac:dyDescent="0.2">
      <c r="R106" s="203"/>
      <c r="S106" s="203"/>
      <c r="T106" s="203"/>
      <c r="U106" s="211"/>
      <c r="V106" s="211"/>
      <c r="W106" s="211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</row>
    <row r="107" spans="18:33" s="207" customFormat="1" ht="15" customHeight="1" x14ac:dyDescent="0.2">
      <c r="R107" s="203"/>
      <c r="S107" s="203"/>
      <c r="T107" s="203"/>
      <c r="U107" s="211"/>
      <c r="V107" s="211"/>
      <c r="W107" s="211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</row>
    <row r="108" spans="18:33" s="207" customFormat="1" ht="15" customHeight="1" x14ac:dyDescent="0.2">
      <c r="R108" s="203"/>
      <c r="S108" s="203"/>
      <c r="T108" s="203"/>
      <c r="U108" s="211"/>
      <c r="V108" s="211"/>
      <c r="W108" s="211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</row>
    <row r="109" spans="18:33" s="207" customFormat="1" ht="15" customHeight="1" x14ac:dyDescent="0.2">
      <c r="R109" s="203"/>
      <c r="S109" s="203"/>
      <c r="T109" s="203"/>
      <c r="U109" s="211"/>
      <c r="V109" s="211"/>
      <c r="W109" s="211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</row>
    <row r="110" spans="18:33" s="207" customFormat="1" ht="15" customHeight="1" x14ac:dyDescent="0.2">
      <c r="R110" s="203"/>
      <c r="S110" s="203"/>
      <c r="T110" s="203"/>
      <c r="U110" s="211"/>
      <c r="V110" s="211"/>
      <c r="W110" s="211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</row>
    <row r="111" spans="18:33" s="207" customFormat="1" ht="15" customHeight="1" x14ac:dyDescent="0.2">
      <c r="R111" s="203"/>
      <c r="S111" s="203"/>
      <c r="T111" s="203"/>
      <c r="U111" s="211"/>
      <c r="V111" s="211"/>
      <c r="W111" s="211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</row>
    <row r="112" spans="18:33" s="207" customFormat="1" ht="15" customHeight="1" x14ac:dyDescent="0.2">
      <c r="R112" s="203"/>
      <c r="S112" s="203"/>
      <c r="T112" s="203"/>
      <c r="U112" s="211"/>
      <c r="V112" s="211"/>
      <c r="W112" s="211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</row>
    <row r="113" spans="24:33" s="207" customFormat="1" ht="15" customHeight="1" x14ac:dyDescent="0.2"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</row>
    <row r="114" spans="24:33" s="207" customFormat="1" ht="15" customHeight="1" x14ac:dyDescent="0.2"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</row>
    <row r="115" spans="24:33" s="207" customFormat="1" ht="15" customHeight="1" x14ac:dyDescent="0.2"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</row>
    <row r="116" spans="24:33" s="207" customFormat="1" ht="15" customHeight="1" x14ac:dyDescent="0.2"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</row>
    <row r="117" spans="24:33" s="207" customFormat="1" ht="15" customHeight="1" x14ac:dyDescent="0.2"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</row>
    <row r="118" spans="24:33" s="207" customFormat="1" ht="15" customHeight="1" x14ac:dyDescent="0.2"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</row>
    <row r="119" spans="24:33" s="207" customFormat="1" ht="15" customHeight="1" x14ac:dyDescent="0.2"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</row>
    <row r="120" spans="24:33" s="207" customFormat="1" ht="15" customHeight="1" x14ac:dyDescent="0.2"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</row>
    <row r="121" spans="24:33" s="207" customFormat="1" ht="15" customHeight="1" x14ac:dyDescent="0.2"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</row>
    <row r="122" spans="24:33" s="207" customFormat="1" ht="15" customHeight="1" x14ac:dyDescent="0.2"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</row>
    <row r="123" spans="24:33" s="207" customFormat="1" ht="15" customHeight="1" x14ac:dyDescent="0.2"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</row>
    <row r="124" spans="24:33" s="207" customFormat="1" ht="15" customHeight="1" x14ac:dyDescent="0.2"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</row>
    <row r="125" spans="24:33" s="207" customFormat="1" ht="15" customHeight="1" x14ac:dyDescent="0.2"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</row>
    <row r="126" spans="24:33" s="207" customFormat="1" ht="15" customHeight="1" x14ac:dyDescent="0.2"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</row>
    <row r="127" spans="24:33" s="207" customFormat="1" ht="15" customHeight="1" x14ac:dyDescent="0.2"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</row>
    <row r="128" spans="24:33" s="207" customFormat="1" ht="15" customHeight="1" x14ac:dyDescent="0.2"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</row>
    <row r="129" spans="24:33" s="207" customFormat="1" ht="15" customHeight="1" x14ac:dyDescent="0.2"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</row>
    <row r="130" spans="24:33" s="207" customFormat="1" ht="15" customHeight="1" x14ac:dyDescent="0.2"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</row>
    <row r="131" spans="24:33" s="207" customFormat="1" ht="15" customHeight="1" x14ac:dyDescent="0.2"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</row>
    <row r="132" spans="24:33" s="207" customFormat="1" ht="15" customHeight="1" x14ac:dyDescent="0.2"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</row>
    <row r="133" spans="24:33" s="207" customFormat="1" ht="15" customHeight="1" x14ac:dyDescent="0.2"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</row>
    <row r="134" spans="24:33" s="207" customFormat="1" ht="15" customHeight="1" x14ac:dyDescent="0.2"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</row>
    <row r="135" spans="24:33" s="207" customFormat="1" ht="15" customHeight="1" x14ac:dyDescent="0.2"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</row>
    <row r="136" spans="24:33" s="207" customFormat="1" ht="15" customHeight="1" x14ac:dyDescent="0.2"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</row>
    <row r="137" spans="24:33" s="207" customFormat="1" ht="15" customHeight="1" x14ac:dyDescent="0.2"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</row>
    <row r="138" spans="24:33" s="207" customFormat="1" ht="15" customHeight="1" x14ac:dyDescent="0.2"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</row>
    <row r="139" spans="24:33" s="207" customFormat="1" ht="15" customHeight="1" x14ac:dyDescent="0.2"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4:33" s="207" customFormat="1" ht="15" customHeight="1" x14ac:dyDescent="0.2"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4:33" s="207" customFormat="1" ht="15" customHeight="1" x14ac:dyDescent="0.2"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4:33" s="207" customFormat="1" ht="15" customHeight="1" x14ac:dyDescent="0.2"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4:33" s="207" customFormat="1" ht="15" customHeight="1" x14ac:dyDescent="0.2"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4:33" s="207" customFormat="1" ht="15" customHeight="1" x14ac:dyDescent="0.2"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4:33" s="207" customFormat="1" ht="15" customHeight="1" x14ac:dyDescent="0.2"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4:33" s="207" customFormat="1" ht="15" customHeight="1" x14ac:dyDescent="0.2"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4:33" s="207" customFormat="1" ht="15" customHeight="1" x14ac:dyDescent="0.2"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4:33" s="207" customFormat="1" ht="15" customHeight="1" x14ac:dyDescent="0.2"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4:33" s="207" customFormat="1" ht="15" customHeight="1" x14ac:dyDescent="0.2"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4:33" s="207" customFormat="1" ht="15" customHeight="1" x14ac:dyDescent="0.2"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4:33" s="207" customFormat="1" ht="15" customHeight="1" x14ac:dyDescent="0.2"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4:33" s="207" customFormat="1" ht="15" customHeight="1" x14ac:dyDescent="0.2"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4:33" s="207" customFormat="1" ht="15" customHeight="1" x14ac:dyDescent="0.2"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4:33" s="207" customFormat="1" ht="15" customHeight="1" x14ac:dyDescent="0.2"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4:33" s="207" customFormat="1" ht="15" customHeight="1" x14ac:dyDescent="0.2"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4:33" s="207" customFormat="1" ht="15" customHeight="1" x14ac:dyDescent="0.2"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4:33" s="207" customFormat="1" ht="15" customHeight="1" x14ac:dyDescent="0.2"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4:33" s="207" customFormat="1" ht="15" customHeight="1" x14ac:dyDescent="0.2"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4:33" s="207" customFormat="1" ht="15" customHeight="1" x14ac:dyDescent="0.2"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4:33" s="207" customFormat="1" ht="15" customHeight="1" x14ac:dyDescent="0.2"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  <row r="161" spans="24:33" s="207" customFormat="1" ht="15" customHeight="1" x14ac:dyDescent="0.2"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</row>
    <row r="162" spans="24:33" s="207" customFormat="1" ht="15" customHeight="1" x14ac:dyDescent="0.2"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</row>
    <row r="163" spans="24:33" s="207" customFormat="1" ht="15" customHeight="1" x14ac:dyDescent="0.2"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</row>
    <row r="164" spans="24:33" s="207" customFormat="1" ht="15" customHeight="1" x14ac:dyDescent="0.2"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</row>
    <row r="165" spans="24:33" s="207" customFormat="1" ht="15" customHeight="1" x14ac:dyDescent="0.2"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</row>
    <row r="166" spans="24:33" s="207" customFormat="1" ht="15" customHeight="1" x14ac:dyDescent="0.2"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</row>
    <row r="167" spans="24:33" s="207" customFormat="1" ht="15" customHeight="1" x14ac:dyDescent="0.2"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</row>
    <row r="168" spans="24:33" s="207" customFormat="1" ht="15" customHeight="1" x14ac:dyDescent="0.2"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</row>
    <row r="169" spans="24:33" s="207" customFormat="1" ht="15" customHeight="1" x14ac:dyDescent="0.2"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</row>
    <row r="170" spans="24:33" s="207" customFormat="1" ht="15" customHeight="1" x14ac:dyDescent="0.2"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</row>
    <row r="171" spans="24:33" s="207" customFormat="1" ht="15" customHeight="1" x14ac:dyDescent="0.2"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</row>
    <row r="172" spans="24:33" s="207" customFormat="1" ht="15" customHeight="1" x14ac:dyDescent="0.2"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</row>
    <row r="173" spans="24:33" s="207" customFormat="1" ht="15" customHeight="1" x14ac:dyDescent="0.2"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</row>
    <row r="174" spans="24:33" s="207" customFormat="1" ht="15" customHeight="1" x14ac:dyDescent="0.2"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</row>
    <row r="175" spans="24:33" s="207" customFormat="1" ht="15" customHeight="1" x14ac:dyDescent="0.2"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</row>
    <row r="176" spans="24:33" s="207" customFormat="1" ht="15" customHeight="1" x14ac:dyDescent="0.2"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</row>
    <row r="177" spans="24:33" s="207" customFormat="1" ht="15" customHeight="1" x14ac:dyDescent="0.2"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</row>
    <row r="178" spans="24:33" s="207" customFormat="1" ht="15" customHeight="1" x14ac:dyDescent="0.2"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</row>
    <row r="179" spans="24:33" s="207" customFormat="1" ht="15" customHeight="1" x14ac:dyDescent="0.2"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</row>
    <row r="180" spans="24:33" s="207" customFormat="1" ht="15" customHeight="1" x14ac:dyDescent="0.2"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</row>
    <row r="181" spans="24:33" s="207" customFormat="1" ht="15" customHeight="1" x14ac:dyDescent="0.2"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</row>
    <row r="182" spans="24:33" s="207" customFormat="1" ht="15" customHeight="1" x14ac:dyDescent="0.2"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</row>
    <row r="183" spans="24:33" s="207" customFormat="1" ht="15" customHeight="1" x14ac:dyDescent="0.2"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</row>
    <row r="184" spans="24:33" s="207" customFormat="1" ht="15" customHeight="1" x14ac:dyDescent="0.2"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</row>
    <row r="185" spans="24:33" s="207" customFormat="1" ht="15" customHeight="1" x14ac:dyDescent="0.2">
      <c r="X185" s="154"/>
      <c r="Y185" s="154"/>
      <c r="Z185" s="154"/>
      <c r="AA185" s="173"/>
      <c r="AB185" s="173"/>
      <c r="AC185" s="173"/>
      <c r="AD185" s="173"/>
      <c r="AE185" s="173"/>
      <c r="AF185" s="173"/>
      <c r="AG185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2020-09-11T21:51:08Z</dcterms:modified>
</cp:coreProperties>
</file>