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R15" i="2" l="1"/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F15" i="2"/>
  <c r="F19" i="2" s="1"/>
  <c r="E15" i="2"/>
  <c r="E19" i="2" s="1"/>
  <c r="V15" i="2" l="1"/>
  <c r="M19" i="2"/>
  <c r="J19" i="2"/>
  <c r="J15" i="2"/>
  <c r="G21" i="2"/>
  <c r="E21" i="2"/>
  <c r="O21" i="2" s="1"/>
  <c r="O19" i="2"/>
  <c r="N19" i="2"/>
  <c r="L19" i="2"/>
  <c r="F20" i="2"/>
  <c r="F21" i="2" s="1"/>
  <c r="H20" i="2"/>
  <c r="N20" i="2" s="1"/>
  <c r="K21" i="2"/>
  <c r="J21" i="2" s="1"/>
  <c r="O20" i="2"/>
  <c r="J20" i="2"/>
  <c r="AF15" i="2"/>
  <c r="Y24" i="1"/>
  <c r="X24" i="1"/>
  <c r="W24" i="1"/>
  <c r="V24" i="1"/>
  <c r="U24" i="1"/>
  <c r="M20" i="2" l="1"/>
  <c r="H21" i="2"/>
  <c r="M21" i="2" s="1"/>
  <c r="L21" i="2"/>
  <c r="N21" i="2"/>
  <c r="L20" i="2"/>
  <c r="L31" i="1"/>
  <c r="K31" i="1"/>
  <c r="M31" i="1"/>
  <c r="N31" i="1"/>
  <c r="AQ24" i="1"/>
  <c r="AP24" i="1"/>
  <c r="AO24" i="1"/>
  <c r="AN24" i="1"/>
  <c r="AM24" i="1"/>
  <c r="AL24" i="1"/>
  <c r="I30" i="1"/>
  <c r="H30" i="1"/>
  <c r="G30" i="1"/>
  <c r="F30" i="1"/>
  <c r="E30" i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N17" i="1"/>
  <c r="O12" i="1"/>
  <c r="O10" i="1"/>
  <c r="O7" i="1"/>
  <c r="O24" i="1" s="1"/>
  <c r="O29" i="1" s="1"/>
  <c r="O32" i="1" s="1"/>
  <c r="O33" i="1" s="1"/>
  <c r="D26" i="1" l="1"/>
  <c r="K29" i="1"/>
  <c r="F32" i="1"/>
  <c r="H32" i="1"/>
  <c r="L29" i="1"/>
  <c r="M30" i="1"/>
  <c r="N30" i="1"/>
  <c r="Z24" i="1" s="1"/>
  <c r="E32" i="1"/>
  <c r="G32" i="1"/>
  <c r="K30" i="1"/>
  <c r="L30" i="1"/>
  <c r="I29" i="1"/>
  <c r="N24" i="1"/>
  <c r="N29" i="1" s="1"/>
  <c r="I32" i="1" l="1"/>
  <c r="M29" i="1"/>
  <c r="L32" i="1"/>
  <c r="K32" i="1"/>
  <c r="N32" i="1" l="1"/>
  <c r="M32" i="1"/>
</calcChain>
</file>

<file path=xl/sharedStrings.xml><?xml version="1.0" encoding="utf-8"?>
<sst xmlns="http://schemas.openxmlformats.org/spreadsheetml/2006/main" count="248" uniqueCount="95">
  <si>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</si>
  <si>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</si>
  <si>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</si>
  <si>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</si>
  <si>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</si>
  <si>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</si>
  <si>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</si>
  <si>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</si>
  <si>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</si>
  <si>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</si>
  <si>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</si>
  <si>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</si>
  <si>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</si>
  <si>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</si>
  <si>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</si>
  <si>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</si>
  <si>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</si>
  <si>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</si>
  <si>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</si>
  <si>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</si>
  <si>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</si>
  <si>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</si>
  <si>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</si>
  <si>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</si>
  <si>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</si>
  <si>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</si>
  <si>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</si>
  <si>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</si>
  <si>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</si>
  <si>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</si>
  <si>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</si>
  <si>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</si>
  <si>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</si>
  <si>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</si>
  <si>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Valtteri Virtanen</t>
  </si>
  <si>
    <t>5.</t>
  </si>
  <si>
    <t>Tahko</t>
  </si>
  <si>
    <t>20.07. 2010  Tahko - KoU  2-0  (7-2, 4-0)</t>
  </si>
  <si>
    <t xml:space="preserve">  17 v   9 kk 25 pv</t>
  </si>
  <si>
    <t>Tahko  2</t>
  </si>
  <si>
    <t>suomensarja</t>
  </si>
  <si>
    <t>7.</t>
  </si>
  <si>
    <t>6.</t>
  </si>
  <si>
    <t>08.06. 2011  Tahko - KPL  1-2  (1-7, 12-3, 0-1)</t>
  </si>
  <si>
    <t>9.  ottelu</t>
  </si>
  <si>
    <t xml:space="preserve">  18 v   8 kk 14 pv</t>
  </si>
  <si>
    <t>12.06. 2011  Tahko - SoJy  0-2  (4-5, 9-15)</t>
  </si>
  <si>
    <t xml:space="preserve">  18 v   8 kk 18 pv</t>
  </si>
  <si>
    <t>Seurat</t>
  </si>
  <si>
    <t>Tahko = Hyvinkään Tahko  (1915),  kasvattajaseura</t>
  </si>
  <si>
    <t>YKKÖSPESIS</t>
  </si>
  <si>
    <t>PuMu</t>
  </si>
  <si>
    <t>ykköspesis</t>
  </si>
  <si>
    <t>25.9.1992   Hyvinkää</t>
  </si>
  <si>
    <t>10.</t>
  </si>
  <si>
    <t>poikien superpesis</t>
  </si>
  <si>
    <t>11.</t>
  </si>
  <si>
    <t>PuMu = Puna-Mustat, Helsinki  (1941)</t>
  </si>
  <si>
    <t>Manse PP</t>
  </si>
  <si>
    <t>Manse PP = Manse PP, Tampere  (2005)</t>
  </si>
  <si>
    <t>8.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</si>
  <si>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</si>
  <si>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</si>
  <si>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</si>
  <si>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</si>
  <si>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</si>
  <si>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</si>
  <si>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</si>
  <si>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</si>
  <si>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</si>
  <si>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</si>
  <si>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</si>
  <si>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0/3</t>
  </si>
  <si>
    <t>0/0</t>
  </si>
  <si>
    <t>KAIKKIEN AIKOJEN TILASTOT, TOP-10</t>
  </si>
  <si>
    <t>PESISPÖRSSIRAJAT</t>
  </si>
  <si>
    <t>Lyöty</t>
  </si>
  <si>
    <t>Tuotu</t>
  </si>
  <si>
    <t xml:space="preserve">10.  ottelu  </t>
  </si>
  <si>
    <t>2-4  JoMa</t>
  </si>
  <si>
    <t>0-3  JoMa</t>
  </si>
  <si>
    <t>Minipudotuspelit;  2-0  Kiri</t>
  </si>
  <si>
    <t>3.</t>
  </si>
  <si>
    <t>PöU</t>
  </si>
  <si>
    <t>PöU = Pöytyän Urheilijat  (1945)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</si>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</sst>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3" fillId="9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0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2" fontId="3" fillId="6" borderId="3" xfId="0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5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89" customWidth="1"/>
    <col min="3" max="3" width="6.140625" style="90" customWidth="1"/>
    <col min="4" max="4" width="10.42578125" style="89" customWidth="1"/>
    <col min="5" max="12" width="5.7109375" style="90" customWidth="1"/>
    <col min="13" max="13" width="6" style="90" customWidth="1"/>
    <col min="14" max="14" width="8.85546875" style="90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90" customWidth="1"/>
    <col min="26" max="26" width="9.28515625" style="90" customWidth="1"/>
    <col min="27" max="27" width="0.7109375" style="90" customWidth="1"/>
    <col min="28" max="31" width="6.7109375" style="90" customWidth="1"/>
    <col min="32" max="32" width="0.7109375" style="90" customWidth="1"/>
    <col min="33" max="33" width="15.5703125" style="90" customWidth="1"/>
    <col min="34" max="34" width="13.140625" style="90" customWidth="1"/>
    <col min="35" max="35" width="12.85546875" style="90" customWidth="1"/>
    <col min="36" max="36" width="11.140625" style="90" customWidth="1"/>
    <col min="37" max="37" width="0.7109375" style="90" customWidth="1"/>
    <col min="38" max="40" width="6.7109375" style="90" customWidth="1"/>
    <col min="41" max="43" width="4.7109375" style="90" customWidth="1"/>
    <col min="44" max="44" width="51.42578125" style="98" customWidth="1"/>
    <col min="45" max="16384" width="9.140625" style="98"/>
  </cols>
  <sheetData>
    <row r="1" spans="1:44" ht="17.25" customHeight="1" x14ac:dyDescent="0.25">
      <c r="A1" s="97"/>
      <c r="B1" s="2" t="s">
        <v>34</v>
      </c>
      <c r="C1" s="3"/>
      <c r="D1" s="4"/>
      <c r="E1" s="5" t="s">
        <v>53</v>
      </c>
      <c r="F1" s="2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95" customFormat="1" ht="15" customHeight="1" x14ac:dyDescent="0.25">
      <c r="A2" s="9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85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86</v>
      </c>
      <c r="AC2" s="19"/>
      <c r="AD2" s="13"/>
      <c r="AE2" s="20"/>
      <c r="AF2" s="18"/>
      <c r="AG2" s="21" t="s">
        <v>62</v>
      </c>
      <c r="AH2" s="13"/>
      <c r="AI2" s="13"/>
      <c r="AJ2" s="14"/>
      <c r="AK2" s="18"/>
      <c r="AL2" s="21" t="s">
        <v>63</v>
      </c>
      <c r="AM2" s="19"/>
      <c r="AN2" s="13"/>
      <c r="AO2" s="101" t="s">
        <v>64</v>
      </c>
      <c r="AP2" s="13"/>
      <c r="AQ2" s="14"/>
      <c r="AR2" s="50"/>
    </row>
    <row r="3" spans="1:44" s="95" customFormat="1" ht="15" customHeight="1" x14ac:dyDescent="0.25">
      <c r="A3" s="9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65</v>
      </c>
      <c r="AE3" s="17" t="s">
        <v>17</v>
      </c>
      <c r="AF3" s="22"/>
      <c r="AG3" s="17" t="s">
        <v>66</v>
      </c>
      <c r="AH3" s="17" t="s">
        <v>67</v>
      </c>
      <c r="AI3" s="14" t="s">
        <v>68</v>
      </c>
      <c r="AJ3" s="17" t="s">
        <v>69</v>
      </c>
      <c r="AK3" s="22"/>
      <c r="AL3" s="17" t="s">
        <v>23</v>
      </c>
      <c r="AM3" s="17" t="s">
        <v>24</v>
      </c>
      <c r="AN3" s="14" t="s">
        <v>70</v>
      </c>
      <c r="AO3" s="14" t="s">
        <v>31</v>
      </c>
      <c r="AP3" s="16" t="s">
        <v>32</v>
      </c>
      <c r="AQ3" s="17" t="s">
        <v>33</v>
      </c>
      <c r="AR3" s="50"/>
    </row>
    <row r="4" spans="1:44" s="95" customFormat="1" ht="15" customHeight="1" x14ac:dyDescent="0.25">
      <c r="A4" s="94"/>
      <c r="B4" s="23">
        <v>2008</v>
      </c>
      <c r="C4" s="23" t="s">
        <v>41</v>
      </c>
      <c r="D4" s="24" t="s">
        <v>39</v>
      </c>
      <c r="E4" s="23"/>
      <c r="F4" s="25" t="s">
        <v>40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8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50"/>
    </row>
    <row r="5" spans="1:44" s="95" customFormat="1" ht="15" customHeight="1" x14ac:dyDescent="0.25">
      <c r="A5" s="94"/>
      <c r="B5" s="33">
        <v>2009</v>
      </c>
      <c r="C5" s="33" t="s">
        <v>42</v>
      </c>
      <c r="D5" s="34" t="s">
        <v>36</v>
      </c>
      <c r="E5" s="33"/>
      <c r="F5" s="35" t="s">
        <v>55</v>
      </c>
      <c r="G5" s="33"/>
      <c r="H5" s="33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8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50"/>
    </row>
    <row r="6" spans="1:44" s="95" customFormat="1" ht="15" customHeight="1" x14ac:dyDescent="0.25">
      <c r="A6" s="94"/>
      <c r="B6" s="23">
        <v>2010</v>
      </c>
      <c r="C6" s="23" t="s">
        <v>35</v>
      </c>
      <c r="D6" s="24" t="s">
        <v>39</v>
      </c>
      <c r="E6" s="23"/>
      <c r="F6" s="25" t="s">
        <v>40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50"/>
    </row>
    <row r="7" spans="1:44" s="95" customFormat="1" ht="15" customHeight="1" x14ac:dyDescent="0.25">
      <c r="A7" s="94"/>
      <c r="B7" s="28">
        <v>2010</v>
      </c>
      <c r="C7" s="28" t="s">
        <v>35</v>
      </c>
      <c r="D7" s="37" t="s">
        <v>36</v>
      </c>
      <c r="E7" s="28">
        <v>4</v>
      </c>
      <c r="F7" s="28">
        <v>0</v>
      </c>
      <c r="G7" s="28">
        <v>0</v>
      </c>
      <c r="H7" s="28">
        <v>0</v>
      </c>
      <c r="I7" s="28">
        <v>1</v>
      </c>
      <c r="J7" s="28">
        <v>1</v>
      </c>
      <c r="K7" s="28">
        <v>0</v>
      </c>
      <c r="L7" s="28">
        <v>0</v>
      </c>
      <c r="M7" s="28">
        <v>0</v>
      </c>
      <c r="N7" s="38">
        <v>0.25</v>
      </c>
      <c r="O7" s="22">
        <f>PRODUCT(I7/N7)</f>
        <v>4</v>
      </c>
      <c r="P7" s="17"/>
      <c r="Q7" s="17"/>
      <c r="R7" s="17"/>
      <c r="S7" s="17"/>
      <c r="T7" s="22"/>
      <c r="U7" s="27"/>
      <c r="V7" s="28"/>
      <c r="W7" s="29"/>
      <c r="X7" s="28"/>
      <c r="Y7" s="28"/>
      <c r="Z7" s="38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50"/>
    </row>
    <row r="8" spans="1:44" s="95" customFormat="1" ht="15" customHeight="1" x14ac:dyDescent="0.25">
      <c r="A8" s="94"/>
      <c r="B8" s="23">
        <v>2011</v>
      </c>
      <c r="C8" s="23" t="s">
        <v>35</v>
      </c>
      <c r="D8" s="24" t="s">
        <v>39</v>
      </c>
      <c r="E8" s="23"/>
      <c r="F8" s="25" t="s">
        <v>40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8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50"/>
    </row>
    <row r="9" spans="1:44" s="95" customFormat="1" ht="15" customHeight="1" x14ac:dyDescent="0.25">
      <c r="A9" s="94"/>
      <c r="B9" s="39">
        <v>2011</v>
      </c>
      <c r="C9" s="40" t="s">
        <v>41</v>
      </c>
      <c r="D9" s="41" t="s">
        <v>51</v>
      </c>
      <c r="E9" s="39"/>
      <c r="F9" s="42" t="s">
        <v>52</v>
      </c>
      <c r="G9" s="40"/>
      <c r="H9" s="91"/>
      <c r="I9" s="39"/>
      <c r="J9" s="39"/>
      <c r="K9" s="39"/>
      <c r="L9" s="39"/>
      <c r="M9" s="39"/>
      <c r="N9" s="39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8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50"/>
    </row>
    <row r="10" spans="1:44" s="95" customFormat="1" ht="15" customHeight="1" x14ac:dyDescent="0.25">
      <c r="A10" s="94"/>
      <c r="B10" s="28">
        <v>2011</v>
      </c>
      <c r="C10" s="28" t="s">
        <v>41</v>
      </c>
      <c r="D10" s="37" t="s">
        <v>36</v>
      </c>
      <c r="E10" s="28">
        <v>10</v>
      </c>
      <c r="F10" s="28">
        <v>1</v>
      </c>
      <c r="G10" s="28">
        <v>2</v>
      </c>
      <c r="H10" s="28">
        <v>1</v>
      </c>
      <c r="I10" s="28">
        <v>8</v>
      </c>
      <c r="J10" s="28">
        <v>1</v>
      </c>
      <c r="K10" s="28">
        <v>1</v>
      </c>
      <c r="L10" s="28">
        <v>3</v>
      </c>
      <c r="M10" s="28">
        <v>3</v>
      </c>
      <c r="N10" s="38">
        <v>0.32</v>
      </c>
      <c r="O10" s="22">
        <f>PRODUCT(I10/N10)</f>
        <v>25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50"/>
    </row>
    <row r="11" spans="1:44" s="95" customFormat="1" ht="15" customHeight="1" x14ac:dyDescent="0.25">
      <c r="A11" s="94"/>
      <c r="B11" s="39">
        <v>2012</v>
      </c>
      <c r="C11" s="40" t="s">
        <v>54</v>
      </c>
      <c r="D11" s="41" t="s">
        <v>51</v>
      </c>
      <c r="E11" s="39"/>
      <c r="F11" s="42" t="s">
        <v>52</v>
      </c>
      <c r="G11" s="40"/>
      <c r="H11" s="91"/>
      <c r="I11" s="39"/>
      <c r="J11" s="39"/>
      <c r="K11" s="39"/>
      <c r="L11" s="39"/>
      <c r="M11" s="39"/>
      <c r="N11" s="39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50"/>
    </row>
    <row r="12" spans="1:44" s="95" customFormat="1" ht="15" customHeight="1" x14ac:dyDescent="0.25">
      <c r="A12" s="94"/>
      <c r="B12" s="28">
        <v>2012</v>
      </c>
      <c r="C12" s="28" t="s">
        <v>42</v>
      </c>
      <c r="D12" s="37" t="s">
        <v>36</v>
      </c>
      <c r="E12" s="28">
        <v>19</v>
      </c>
      <c r="F12" s="28">
        <v>1</v>
      </c>
      <c r="G12" s="28">
        <v>2</v>
      </c>
      <c r="H12" s="28">
        <v>4</v>
      </c>
      <c r="I12" s="28">
        <v>27</v>
      </c>
      <c r="J12" s="28">
        <v>6</v>
      </c>
      <c r="K12" s="28">
        <v>10</v>
      </c>
      <c r="L12" s="28">
        <v>8</v>
      </c>
      <c r="M12" s="28">
        <v>3</v>
      </c>
      <c r="N12" s="38">
        <v>0.3</v>
      </c>
      <c r="O12" s="22">
        <f>PRODUCT(I12/N12)</f>
        <v>90</v>
      </c>
      <c r="P12" s="17"/>
      <c r="Q12" s="17"/>
      <c r="R12" s="17"/>
      <c r="S12" s="17"/>
      <c r="T12" s="22"/>
      <c r="U12" s="28">
        <v>6</v>
      </c>
      <c r="V12" s="28">
        <v>0</v>
      </c>
      <c r="W12" s="29">
        <v>1</v>
      </c>
      <c r="X12" s="28">
        <v>1</v>
      </c>
      <c r="Y12" s="28">
        <v>5</v>
      </c>
      <c r="Z12" s="38">
        <v>0.161</v>
      </c>
      <c r="AA12" s="22"/>
      <c r="AB12" s="17"/>
      <c r="AC12" s="17"/>
      <c r="AD12" s="17"/>
      <c r="AE12" s="17"/>
      <c r="AF12" s="22"/>
      <c r="AG12" s="27" t="s">
        <v>79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50"/>
    </row>
    <row r="13" spans="1:44" s="95" customFormat="1" ht="15" customHeight="1" x14ac:dyDescent="0.25">
      <c r="A13" s="94"/>
      <c r="B13" s="23">
        <v>2013</v>
      </c>
      <c r="C13" s="23" t="s">
        <v>35</v>
      </c>
      <c r="D13" s="24" t="s">
        <v>39</v>
      </c>
      <c r="E13" s="23"/>
      <c r="F13" s="25" t="s">
        <v>40</v>
      </c>
      <c r="G13" s="23"/>
      <c r="H13" s="23"/>
      <c r="I13" s="23"/>
      <c r="J13" s="23"/>
      <c r="K13" s="23"/>
      <c r="L13" s="23"/>
      <c r="M13" s="23"/>
      <c r="N13" s="26"/>
      <c r="O13" s="22"/>
      <c r="P13" s="17"/>
      <c r="Q13" s="17"/>
      <c r="R13" s="17"/>
      <c r="S13" s="17"/>
      <c r="T13" s="22"/>
      <c r="U13" s="28"/>
      <c r="V13" s="28"/>
      <c r="W13" s="29"/>
      <c r="X13" s="28"/>
      <c r="Y13" s="28"/>
      <c r="Z13" s="38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50"/>
    </row>
    <row r="14" spans="1:44" s="95" customFormat="1" ht="15" customHeight="1" x14ac:dyDescent="0.25">
      <c r="A14" s="94"/>
      <c r="B14" s="39">
        <v>2013</v>
      </c>
      <c r="C14" s="40" t="s">
        <v>56</v>
      </c>
      <c r="D14" s="41" t="s">
        <v>51</v>
      </c>
      <c r="E14" s="39"/>
      <c r="F14" s="42" t="s">
        <v>52</v>
      </c>
      <c r="G14" s="40"/>
      <c r="H14" s="91"/>
      <c r="I14" s="39"/>
      <c r="J14" s="39"/>
      <c r="K14" s="39"/>
      <c r="L14" s="39"/>
      <c r="M14" s="40"/>
      <c r="N14" s="39"/>
      <c r="O14" s="22"/>
      <c r="P14" s="17"/>
      <c r="Q14" s="17"/>
      <c r="R14" s="17"/>
      <c r="S14" s="17"/>
      <c r="T14" s="22"/>
      <c r="U14" s="27"/>
      <c r="V14" s="29"/>
      <c r="W14" s="29"/>
      <c r="X14" s="28"/>
      <c r="Y14" s="28"/>
      <c r="Z14" s="38"/>
      <c r="AA14" s="22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50"/>
    </row>
    <row r="15" spans="1:44" s="95" customFormat="1" ht="15" customHeight="1" x14ac:dyDescent="0.25">
      <c r="A15" s="94"/>
      <c r="B15" s="28">
        <v>2013</v>
      </c>
      <c r="C15" s="28" t="s">
        <v>35</v>
      </c>
      <c r="D15" s="37" t="s">
        <v>36</v>
      </c>
      <c r="E15" s="28">
        <v>1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32">
        <v>0</v>
      </c>
      <c r="N15" s="38">
        <v>0</v>
      </c>
      <c r="O15" s="92">
        <v>0</v>
      </c>
      <c r="P15" s="17"/>
      <c r="Q15" s="17"/>
      <c r="R15" s="17"/>
      <c r="S15" s="17"/>
      <c r="T15" s="22"/>
      <c r="U15" s="28"/>
      <c r="V15" s="29"/>
      <c r="W15" s="29"/>
      <c r="X15" s="28"/>
      <c r="Y15" s="28"/>
      <c r="Z15" s="38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50"/>
    </row>
    <row r="16" spans="1:44" s="95" customFormat="1" ht="15" customHeight="1" x14ac:dyDescent="0.25">
      <c r="A16" s="94"/>
      <c r="B16" s="39">
        <v>2014</v>
      </c>
      <c r="C16" s="40" t="s">
        <v>60</v>
      </c>
      <c r="D16" s="41" t="s">
        <v>58</v>
      </c>
      <c r="E16" s="39"/>
      <c r="F16" s="42" t="s">
        <v>52</v>
      </c>
      <c r="G16" s="40"/>
      <c r="H16" s="91"/>
      <c r="I16" s="39"/>
      <c r="J16" s="39"/>
      <c r="K16" s="39"/>
      <c r="L16" s="39"/>
      <c r="M16" s="40"/>
      <c r="N16" s="39"/>
      <c r="O16" s="92"/>
      <c r="P16" s="17"/>
      <c r="Q16" s="17"/>
      <c r="R16" s="17"/>
      <c r="S16" s="17"/>
      <c r="T16" s="22"/>
      <c r="U16" s="27"/>
      <c r="V16" s="29"/>
      <c r="W16" s="29"/>
      <c r="X16" s="28"/>
      <c r="Y16" s="28"/>
      <c r="Z16" s="38"/>
      <c r="AA16" s="22"/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50"/>
    </row>
    <row r="17" spans="1:44" s="95" customFormat="1" ht="15" customHeight="1" x14ac:dyDescent="0.25">
      <c r="A17" s="94"/>
      <c r="B17" s="28">
        <v>2014</v>
      </c>
      <c r="C17" s="28" t="s">
        <v>61</v>
      </c>
      <c r="D17" s="37" t="s">
        <v>36</v>
      </c>
      <c r="E17" s="28">
        <v>8</v>
      </c>
      <c r="F17" s="28">
        <v>0</v>
      </c>
      <c r="G17" s="28">
        <v>1</v>
      </c>
      <c r="H17" s="28">
        <v>0</v>
      </c>
      <c r="I17" s="28">
        <v>3</v>
      </c>
      <c r="J17" s="28">
        <v>1</v>
      </c>
      <c r="K17" s="28">
        <v>0</v>
      </c>
      <c r="L17" s="28">
        <v>1</v>
      </c>
      <c r="M17" s="32">
        <v>1</v>
      </c>
      <c r="N17" s="38">
        <f>PRODUCT(I17/O17)</f>
        <v>0.10714285714285714</v>
      </c>
      <c r="O17" s="92">
        <v>28</v>
      </c>
      <c r="P17" s="17"/>
      <c r="Q17" s="17"/>
      <c r="R17" s="17"/>
      <c r="S17" s="17"/>
      <c r="T17" s="22"/>
      <c r="U17" s="28"/>
      <c r="V17" s="29"/>
      <c r="W17" s="29"/>
      <c r="X17" s="28"/>
      <c r="Y17" s="28"/>
      <c r="Z17" s="38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50"/>
    </row>
    <row r="18" spans="1:44" s="95" customFormat="1" ht="15" customHeight="1" x14ac:dyDescent="0.25">
      <c r="A18" s="94"/>
      <c r="B18" s="28">
        <v>2015</v>
      </c>
      <c r="C18" s="28" t="s">
        <v>41</v>
      </c>
      <c r="D18" s="37" t="s">
        <v>36</v>
      </c>
      <c r="E18" s="28">
        <v>30</v>
      </c>
      <c r="F18" s="28">
        <v>1</v>
      </c>
      <c r="G18" s="28">
        <v>7</v>
      </c>
      <c r="H18" s="28">
        <v>8</v>
      </c>
      <c r="I18" s="28">
        <v>50</v>
      </c>
      <c r="J18" s="28">
        <v>3</v>
      </c>
      <c r="K18" s="28">
        <v>32</v>
      </c>
      <c r="L18" s="28">
        <v>7</v>
      </c>
      <c r="M18" s="32">
        <v>8</v>
      </c>
      <c r="N18" s="56">
        <v>0.34239999999999998</v>
      </c>
      <c r="O18" s="92">
        <v>146</v>
      </c>
      <c r="P18" s="17"/>
      <c r="Q18" s="14"/>
      <c r="R18" s="17"/>
      <c r="S18" s="17"/>
      <c r="T18" s="22"/>
      <c r="U18" s="28">
        <v>3</v>
      </c>
      <c r="V18" s="29">
        <v>0</v>
      </c>
      <c r="W18" s="29">
        <v>0</v>
      </c>
      <c r="X18" s="28">
        <v>0</v>
      </c>
      <c r="Y18" s="28">
        <v>1</v>
      </c>
      <c r="Z18" s="38">
        <v>0.111</v>
      </c>
      <c r="AA18" s="22"/>
      <c r="AB18" s="17"/>
      <c r="AC18" s="17"/>
      <c r="AD18" s="17"/>
      <c r="AE18" s="17"/>
      <c r="AF18" s="22"/>
      <c r="AG18" s="27" t="s">
        <v>80</v>
      </c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50"/>
    </row>
    <row r="19" spans="1:44" s="95" customFormat="1" ht="15" customHeight="1" x14ac:dyDescent="0.25">
      <c r="A19" s="94"/>
      <c r="B19" s="28">
        <v>2016</v>
      </c>
      <c r="C19" s="28" t="s">
        <v>41</v>
      </c>
      <c r="D19" s="37" t="s">
        <v>36</v>
      </c>
      <c r="E19" s="28">
        <v>28</v>
      </c>
      <c r="F19" s="28">
        <v>0</v>
      </c>
      <c r="G19" s="28">
        <v>9</v>
      </c>
      <c r="H19" s="28">
        <v>8</v>
      </c>
      <c r="I19" s="28">
        <v>44</v>
      </c>
      <c r="J19" s="28">
        <v>4</v>
      </c>
      <c r="K19" s="28">
        <v>20</v>
      </c>
      <c r="L19" s="28">
        <v>10</v>
      </c>
      <c r="M19" s="28">
        <v>9</v>
      </c>
      <c r="N19" s="38">
        <v>0.373</v>
      </c>
      <c r="O19" s="96">
        <v>118</v>
      </c>
      <c r="P19" s="17"/>
      <c r="Q19" s="14"/>
      <c r="R19" s="17"/>
      <c r="S19" s="17"/>
      <c r="T19" s="22"/>
      <c r="U19" s="28">
        <v>5</v>
      </c>
      <c r="V19" s="29">
        <v>0</v>
      </c>
      <c r="W19" s="29">
        <v>0</v>
      </c>
      <c r="X19" s="28">
        <v>0</v>
      </c>
      <c r="Y19" s="28">
        <v>1</v>
      </c>
      <c r="Z19" s="38">
        <v>4.4999999999999998E-2</v>
      </c>
      <c r="AA19" s="22"/>
      <c r="AB19" s="17"/>
      <c r="AC19" s="17"/>
      <c r="AD19" s="17"/>
      <c r="AE19" s="17"/>
      <c r="AF19" s="22"/>
      <c r="AG19" s="27" t="s">
        <v>80</v>
      </c>
      <c r="AH19" s="27" t="s">
        <v>81</v>
      </c>
      <c r="AI19" s="27"/>
      <c r="AJ19" s="27"/>
      <c r="AK19" s="22"/>
      <c r="AL19" s="28"/>
      <c r="AM19" s="27"/>
      <c r="AN19" s="31"/>
      <c r="AO19" s="29"/>
      <c r="AP19" s="32"/>
      <c r="AQ19" s="28"/>
      <c r="AR19" s="50"/>
    </row>
    <row r="20" spans="1:44" s="95" customFormat="1" ht="15" customHeight="1" x14ac:dyDescent="0.25">
      <c r="A20" s="94"/>
      <c r="B20" s="39">
        <v>2017</v>
      </c>
      <c r="C20" s="40" t="s">
        <v>82</v>
      </c>
      <c r="D20" s="41" t="s">
        <v>83</v>
      </c>
      <c r="E20" s="39"/>
      <c r="F20" s="42" t="s">
        <v>52</v>
      </c>
      <c r="G20" s="40"/>
      <c r="H20" s="91"/>
      <c r="I20" s="39"/>
      <c r="J20" s="39"/>
      <c r="K20" s="39"/>
      <c r="L20" s="39"/>
      <c r="M20" s="40"/>
      <c r="N20" s="39"/>
      <c r="O20" s="92"/>
      <c r="P20" s="17"/>
      <c r="Q20" s="17"/>
      <c r="R20" s="17"/>
      <c r="S20" s="17"/>
      <c r="T20" s="22"/>
      <c r="U20" s="28"/>
      <c r="V20" s="29"/>
      <c r="W20" s="29"/>
      <c r="X20" s="28"/>
      <c r="Y20" s="28"/>
      <c r="Z20" s="38"/>
      <c r="AA20" s="22"/>
      <c r="AB20" s="17"/>
      <c r="AC20" s="17"/>
      <c r="AD20" s="17"/>
      <c r="AE20" s="17"/>
      <c r="AF20" s="22"/>
      <c r="AG20" s="27"/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50"/>
    </row>
    <row r="21" spans="1:44" s="95" customFormat="1" ht="15" customHeight="1" x14ac:dyDescent="0.25">
      <c r="A21" s="94"/>
      <c r="B21" s="28">
        <v>2017</v>
      </c>
      <c r="C21" s="32" t="s">
        <v>60</v>
      </c>
      <c r="D21" s="27" t="s">
        <v>36</v>
      </c>
      <c r="E21" s="28">
        <v>2</v>
      </c>
      <c r="F21" s="28">
        <v>0</v>
      </c>
      <c r="G21" s="28">
        <v>0</v>
      </c>
      <c r="H21" s="29">
        <v>0</v>
      </c>
      <c r="I21" s="28">
        <v>1</v>
      </c>
      <c r="J21" s="28">
        <v>0</v>
      </c>
      <c r="K21" s="28">
        <v>0</v>
      </c>
      <c r="L21" s="28">
        <v>1</v>
      </c>
      <c r="M21" s="32">
        <v>0</v>
      </c>
      <c r="N21" s="56">
        <v>0.25</v>
      </c>
      <c r="O21" s="92">
        <v>4</v>
      </c>
      <c r="P21" s="17"/>
      <c r="Q21" s="17"/>
      <c r="R21" s="17"/>
      <c r="S21" s="17"/>
      <c r="T21" s="22"/>
      <c r="U21" s="28"/>
      <c r="V21" s="29"/>
      <c r="W21" s="29"/>
      <c r="X21" s="28"/>
      <c r="Y21" s="28"/>
      <c r="Z21" s="38"/>
      <c r="AA21" s="22"/>
      <c r="AB21" s="17"/>
      <c r="AC21" s="17"/>
      <c r="AD21" s="17"/>
      <c r="AE21" s="17"/>
      <c r="AF21" s="22"/>
      <c r="AG21" s="27"/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50"/>
    </row>
    <row r="22" spans="1:44" s="95" customFormat="1" ht="15" customHeight="1" x14ac:dyDescent="0.25">
      <c r="A22" s="94"/>
      <c r="B22" s="39">
        <v>2018</v>
      </c>
      <c r="C22" s="40" t="s">
        <v>41</v>
      </c>
      <c r="D22" s="41" t="s">
        <v>83</v>
      </c>
      <c r="E22" s="39"/>
      <c r="F22" s="42" t="s">
        <v>52</v>
      </c>
      <c r="G22" s="40"/>
      <c r="H22" s="91"/>
      <c r="I22" s="39"/>
      <c r="J22" s="39"/>
      <c r="K22" s="39"/>
      <c r="L22" s="39"/>
      <c r="M22" s="40"/>
      <c r="N22" s="39"/>
      <c r="O22" s="92"/>
      <c r="P22" s="17"/>
      <c r="Q22" s="17"/>
      <c r="R22" s="17"/>
      <c r="S22" s="17"/>
      <c r="T22" s="22"/>
      <c r="U22" s="28"/>
      <c r="V22" s="29"/>
      <c r="W22" s="29"/>
      <c r="X22" s="28"/>
      <c r="Y22" s="28"/>
      <c r="Z22" s="38"/>
      <c r="AA22" s="22"/>
      <c r="AB22" s="17"/>
      <c r="AC22" s="17"/>
      <c r="AD22" s="17"/>
      <c r="AE22" s="17"/>
      <c r="AF22" s="22"/>
      <c r="AG22" s="27"/>
      <c r="AH22" s="27"/>
      <c r="AI22" s="27"/>
      <c r="AJ22" s="27"/>
      <c r="AK22" s="22"/>
      <c r="AL22" s="28"/>
      <c r="AM22" s="27"/>
      <c r="AN22" s="31"/>
      <c r="AO22" s="29"/>
      <c r="AP22" s="32"/>
      <c r="AQ22" s="28"/>
      <c r="AR22" s="50"/>
    </row>
    <row r="23" spans="1:44" s="95" customFormat="1" ht="15" customHeight="1" x14ac:dyDescent="0.25">
      <c r="A23" s="94"/>
      <c r="B23" s="23">
        <v>2019</v>
      </c>
      <c r="C23" s="23" t="s">
        <v>82</v>
      </c>
      <c r="D23" s="24" t="s">
        <v>39</v>
      </c>
      <c r="E23" s="23"/>
      <c r="F23" s="25" t="s">
        <v>40</v>
      </c>
      <c r="G23" s="23"/>
      <c r="H23" s="23"/>
      <c r="I23" s="23"/>
      <c r="J23" s="23"/>
      <c r="K23" s="23"/>
      <c r="L23" s="23"/>
      <c r="M23" s="23"/>
      <c r="N23" s="26"/>
      <c r="O23" s="96"/>
      <c r="P23" s="17"/>
      <c r="Q23" s="17"/>
      <c r="R23" s="17"/>
      <c r="S23" s="17"/>
      <c r="T23" s="22"/>
      <c r="U23" s="28"/>
      <c r="V23" s="29"/>
      <c r="W23" s="29"/>
      <c r="X23" s="28"/>
      <c r="Y23" s="28"/>
      <c r="Z23" s="38"/>
      <c r="AA23" s="22"/>
      <c r="AB23" s="17"/>
      <c r="AC23" s="17"/>
      <c r="AD23" s="17"/>
      <c r="AE23" s="17"/>
      <c r="AF23" s="22"/>
      <c r="AG23" s="27"/>
      <c r="AH23" s="27"/>
      <c r="AI23" s="27"/>
      <c r="AJ23" s="27"/>
      <c r="AK23" s="22"/>
      <c r="AL23" s="28"/>
      <c r="AM23" s="27"/>
      <c r="AN23" s="31"/>
      <c r="AO23" s="29"/>
      <c r="AP23" s="32"/>
      <c r="AQ23" s="28"/>
      <c r="AR23" s="50"/>
    </row>
    <row r="24" spans="1:44" s="95" customFormat="1" ht="15" customHeight="1" x14ac:dyDescent="0.25">
      <c r="A24" s="102"/>
      <c r="B24" s="15" t="s">
        <v>7</v>
      </c>
      <c r="C24" s="16"/>
      <c r="D24" s="14"/>
      <c r="E24" s="17">
        <f t="shared" ref="E24:M24" si="0">SUM(E4:E23)</f>
        <v>102</v>
      </c>
      <c r="F24" s="17">
        <f t="shared" si="0"/>
        <v>3</v>
      </c>
      <c r="G24" s="17">
        <f t="shared" si="0"/>
        <v>21</v>
      </c>
      <c r="H24" s="17">
        <f t="shared" si="0"/>
        <v>21</v>
      </c>
      <c r="I24" s="17">
        <f t="shared" si="0"/>
        <v>134</v>
      </c>
      <c r="J24" s="17">
        <f t="shared" si="0"/>
        <v>16</v>
      </c>
      <c r="K24" s="17">
        <f t="shared" si="0"/>
        <v>63</v>
      </c>
      <c r="L24" s="17">
        <f t="shared" si="0"/>
        <v>30</v>
      </c>
      <c r="M24" s="16">
        <f t="shared" si="0"/>
        <v>24</v>
      </c>
      <c r="N24" s="43">
        <f>PRODUCT(I24/O24)</f>
        <v>0.32289156626506021</v>
      </c>
      <c r="O24" s="93">
        <f>SUM(O3:O23)</f>
        <v>415</v>
      </c>
      <c r="P24" s="103" t="s">
        <v>71</v>
      </c>
      <c r="Q24" s="103" t="s">
        <v>71</v>
      </c>
      <c r="R24" s="103" t="s">
        <v>71</v>
      </c>
      <c r="S24" s="103" t="s">
        <v>71</v>
      </c>
      <c r="T24" s="22"/>
      <c r="U24" s="17">
        <f>SUM(U4:U23)-U20</f>
        <v>14</v>
      </c>
      <c r="V24" s="17">
        <f>SUM(V4:V23)-V20</f>
        <v>0</v>
      </c>
      <c r="W24" s="17">
        <f>SUM(W4:W23)-W20</f>
        <v>1</v>
      </c>
      <c r="X24" s="17">
        <f>SUM(X4:X23)-X20</f>
        <v>1</v>
      </c>
      <c r="Y24" s="17">
        <f>SUM(Y4:Y23)-Y20</f>
        <v>7</v>
      </c>
      <c r="Z24" s="43">
        <f>PRODUCT(N30)</f>
        <v>0.11290322580645161</v>
      </c>
      <c r="AA24" s="93"/>
      <c r="AB24" s="103" t="s">
        <v>71</v>
      </c>
      <c r="AC24" s="103" t="s">
        <v>71</v>
      </c>
      <c r="AD24" s="103" t="s">
        <v>71</v>
      </c>
      <c r="AE24" s="103" t="s">
        <v>71</v>
      </c>
      <c r="AF24" s="22"/>
      <c r="AG24" s="103" t="s">
        <v>72</v>
      </c>
      <c r="AH24" s="103" t="s">
        <v>73</v>
      </c>
      <c r="AI24" s="103" t="s">
        <v>73</v>
      </c>
      <c r="AJ24" s="103" t="s">
        <v>73</v>
      </c>
      <c r="AK24" s="22"/>
      <c r="AL24" s="17">
        <f t="shared" ref="AL24:AQ24" si="1">SUM(AL4:AL23)</f>
        <v>0</v>
      </c>
      <c r="AM24" s="17">
        <f t="shared" si="1"/>
        <v>0</v>
      </c>
      <c r="AN24" s="17">
        <f t="shared" si="1"/>
        <v>0</v>
      </c>
      <c r="AO24" s="17">
        <f t="shared" si="1"/>
        <v>0</v>
      </c>
      <c r="AP24" s="17">
        <f t="shared" si="1"/>
        <v>0</v>
      </c>
      <c r="AQ24" s="17">
        <f t="shared" si="1"/>
        <v>0</v>
      </c>
      <c r="AR24" s="50"/>
    </row>
    <row r="25" spans="1:44" s="95" customFormat="1" ht="15" customHeight="1" x14ac:dyDescent="0.25">
      <c r="A25" s="102"/>
      <c r="B25" s="2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04"/>
      <c r="O25" s="22"/>
      <c r="P25" s="21"/>
      <c r="Q25" s="19"/>
      <c r="R25" s="99"/>
      <c r="S25" s="100"/>
      <c r="T25" s="22"/>
      <c r="U25" s="16"/>
      <c r="V25" s="13"/>
      <c r="W25" s="13"/>
      <c r="X25" s="13"/>
      <c r="Y25" s="13"/>
      <c r="Z25" s="14"/>
      <c r="AA25" s="22"/>
      <c r="AB25" s="105"/>
      <c r="AC25" s="106"/>
      <c r="AD25" s="99"/>
      <c r="AE25" s="100"/>
      <c r="AF25" s="22"/>
      <c r="AG25" s="107">
        <v>0</v>
      </c>
      <c r="AH25" s="107">
        <v>0</v>
      </c>
      <c r="AI25" s="107">
        <v>0</v>
      </c>
      <c r="AJ25" s="107">
        <v>0</v>
      </c>
      <c r="AK25" s="22"/>
      <c r="AL25" s="16"/>
      <c r="AM25" s="13"/>
      <c r="AN25" s="13"/>
      <c r="AO25" s="13"/>
      <c r="AP25" s="13"/>
      <c r="AQ25" s="14"/>
      <c r="AR25" s="50"/>
    </row>
    <row r="26" spans="1:44" ht="15" customHeight="1" x14ac:dyDescent="0.25">
      <c r="A26" s="94"/>
      <c r="B26" s="37" t="s">
        <v>2</v>
      </c>
      <c r="C26" s="32"/>
      <c r="D26" s="44">
        <f>SUM(F24:H24)+((I24-F24-G24)/3)+(E24/3)+(AL24*25)+(AM24*25)+(AN24*10)+(AO24*25)+(AP24*20)+(AQ24*15)</f>
        <v>115.66666666666666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22"/>
      <c r="Q26" s="22"/>
      <c r="R26" s="22"/>
      <c r="S26" s="2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22"/>
      <c r="AG26" s="45"/>
      <c r="AH26" s="45"/>
      <c r="AI26" s="45"/>
      <c r="AJ26" s="45"/>
      <c r="AK26" s="22"/>
      <c r="AL26" s="45"/>
      <c r="AM26" s="45"/>
      <c r="AN26" s="45"/>
      <c r="AO26" s="45"/>
      <c r="AP26" s="45"/>
      <c r="AQ26" s="45"/>
      <c r="AR26" s="50"/>
    </row>
    <row r="27" spans="1:44" s="95" customFormat="1" ht="15" customHeight="1" x14ac:dyDescent="0.25">
      <c r="A27" s="9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8"/>
      <c r="P27" s="48"/>
      <c r="Q27" s="48"/>
      <c r="R27" s="48"/>
      <c r="S27" s="48"/>
      <c r="T27" s="48"/>
      <c r="U27" s="45"/>
      <c r="V27" s="49"/>
      <c r="W27" s="45"/>
      <c r="X27" s="45"/>
      <c r="Y27" s="45"/>
      <c r="Z27" s="45"/>
      <c r="AA27" s="45"/>
      <c r="AB27" s="45"/>
      <c r="AC27" s="45"/>
      <c r="AD27" s="45"/>
      <c r="AE27" s="45"/>
      <c r="AF27" s="22"/>
      <c r="AG27" s="45"/>
      <c r="AH27" s="45"/>
      <c r="AI27" s="45"/>
      <c r="AJ27" s="45"/>
      <c r="AK27" s="22"/>
      <c r="AL27" s="45"/>
      <c r="AM27" s="45"/>
      <c r="AN27" s="45"/>
      <c r="AO27" s="45"/>
      <c r="AP27" s="45"/>
      <c r="AQ27" s="45"/>
      <c r="AR27" s="50"/>
    </row>
    <row r="28" spans="1:44" ht="15" customHeight="1" x14ac:dyDescent="0.25">
      <c r="A28" s="94"/>
      <c r="B28" s="21" t="s">
        <v>25</v>
      </c>
      <c r="C28" s="51"/>
      <c r="D28" s="51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17</v>
      </c>
      <c r="J28" s="45"/>
      <c r="K28" s="17" t="s">
        <v>27</v>
      </c>
      <c r="L28" s="17" t="s">
        <v>28</v>
      </c>
      <c r="M28" s="17" t="s">
        <v>29</v>
      </c>
      <c r="N28" s="17" t="s">
        <v>22</v>
      </c>
      <c r="O28" s="22"/>
      <c r="P28" s="52" t="s">
        <v>30</v>
      </c>
      <c r="Q28" s="11"/>
      <c r="R28" s="11"/>
      <c r="S28" s="11"/>
      <c r="T28" s="53"/>
      <c r="U28" s="53"/>
      <c r="V28" s="53"/>
      <c r="W28" s="53"/>
      <c r="X28" s="53"/>
      <c r="Y28" s="11"/>
      <c r="Z28" s="11"/>
      <c r="AA28" s="11"/>
      <c r="AB28" s="53"/>
      <c r="AC28" s="53"/>
      <c r="AD28" s="11"/>
      <c r="AE28" s="54"/>
      <c r="AF28" s="22"/>
      <c r="AG28" s="52" t="s">
        <v>74</v>
      </c>
      <c r="AH28" s="11"/>
      <c r="AI28" s="53"/>
      <c r="AJ28" s="54"/>
      <c r="AK28" s="22"/>
      <c r="AL28" s="9" t="s">
        <v>75</v>
      </c>
      <c r="AM28" s="11"/>
      <c r="AN28" s="11"/>
      <c r="AO28" s="11"/>
      <c r="AP28" s="11"/>
      <c r="AQ28" s="54"/>
      <c r="AR28" s="50"/>
    </row>
    <row r="29" spans="1:44" ht="15" customHeight="1" x14ac:dyDescent="0.25">
      <c r="A29" s="94"/>
      <c r="B29" s="52" t="s">
        <v>13</v>
      </c>
      <c r="C29" s="11"/>
      <c r="D29" s="54"/>
      <c r="E29" s="28">
        <f>PRODUCT(E24)</f>
        <v>102</v>
      </c>
      <c r="F29" s="28">
        <f>PRODUCT(F24)</f>
        <v>3</v>
      </c>
      <c r="G29" s="28">
        <f>PRODUCT(G24)</f>
        <v>21</v>
      </c>
      <c r="H29" s="28">
        <f>PRODUCT(H24)</f>
        <v>21</v>
      </c>
      <c r="I29" s="28">
        <f>PRODUCT(I24)</f>
        <v>134</v>
      </c>
      <c r="J29" s="45"/>
      <c r="K29" s="55">
        <f>PRODUCT((F29+G29)/E29)</f>
        <v>0.23529411764705882</v>
      </c>
      <c r="L29" s="55">
        <f>PRODUCT(H29/E29)</f>
        <v>0.20588235294117646</v>
      </c>
      <c r="M29" s="55">
        <f>PRODUCT(I29/E29)</f>
        <v>1.3137254901960784</v>
      </c>
      <c r="N29" s="56">
        <f>PRODUCT(N24)</f>
        <v>0.32289156626506021</v>
      </c>
      <c r="O29" s="22">
        <f>PRODUCT(O24)</f>
        <v>415</v>
      </c>
      <c r="P29" s="57" t="s">
        <v>9</v>
      </c>
      <c r="Q29" s="58"/>
      <c r="R29" s="59" t="s">
        <v>37</v>
      </c>
      <c r="S29" s="59"/>
      <c r="T29" s="59"/>
      <c r="U29" s="59"/>
      <c r="V29" s="59"/>
      <c r="W29" s="59"/>
      <c r="X29" s="59"/>
      <c r="Y29" s="60"/>
      <c r="Z29" s="108"/>
      <c r="AA29" s="108" t="s">
        <v>11</v>
      </c>
      <c r="AB29" s="60"/>
      <c r="AC29" s="60"/>
      <c r="AD29" s="61" t="s">
        <v>38</v>
      </c>
      <c r="AE29" s="109"/>
      <c r="AF29" s="22"/>
      <c r="AG29" s="65"/>
      <c r="AH29" s="110"/>
      <c r="AI29" s="59"/>
      <c r="AJ29" s="109"/>
      <c r="AK29" s="22"/>
      <c r="AL29" s="57"/>
      <c r="AM29" s="60"/>
      <c r="AN29" s="59"/>
      <c r="AO29" s="59"/>
      <c r="AP29" s="59"/>
      <c r="AQ29" s="109"/>
      <c r="AR29" s="50"/>
    </row>
    <row r="30" spans="1:44" ht="15" customHeight="1" x14ac:dyDescent="0.25">
      <c r="A30" s="94"/>
      <c r="B30" s="62" t="s">
        <v>15</v>
      </c>
      <c r="C30" s="63"/>
      <c r="D30" s="64"/>
      <c r="E30" s="28">
        <f>PRODUCT(U24)</f>
        <v>14</v>
      </c>
      <c r="F30" s="28">
        <f t="shared" ref="F30:I30" si="2">PRODUCT(V24)</f>
        <v>0</v>
      </c>
      <c r="G30" s="28">
        <f t="shared" si="2"/>
        <v>1</v>
      </c>
      <c r="H30" s="28">
        <f t="shared" si="2"/>
        <v>1</v>
      </c>
      <c r="I30" s="28">
        <f t="shared" si="2"/>
        <v>7</v>
      </c>
      <c r="J30" s="45"/>
      <c r="K30" s="55">
        <f>PRODUCT((F30+G30)/E30)</f>
        <v>7.1428571428571425E-2</v>
      </c>
      <c r="L30" s="55">
        <f>PRODUCT(H30/E30)</f>
        <v>7.1428571428571425E-2</v>
      </c>
      <c r="M30" s="55">
        <f>PRODUCT(I30/E30)</f>
        <v>0.5</v>
      </c>
      <c r="N30" s="56">
        <f>PRODUCT(I30/O30)</f>
        <v>0.11290322580645161</v>
      </c>
      <c r="O30" s="22">
        <v>62</v>
      </c>
      <c r="P30" s="65" t="s">
        <v>76</v>
      </c>
      <c r="Q30" s="66"/>
      <c r="R30" s="67" t="s">
        <v>43</v>
      </c>
      <c r="S30" s="67"/>
      <c r="T30" s="67"/>
      <c r="U30" s="67"/>
      <c r="V30" s="67"/>
      <c r="W30" s="67"/>
      <c r="X30" s="67"/>
      <c r="Y30" s="68"/>
      <c r="Z30" s="111"/>
      <c r="AA30" s="111" t="s">
        <v>44</v>
      </c>
      <c r="AB30" s="68"/>
      <c r="AC30" s="68"/>
      <c r="AD30" s="69" t="s">
        <v>45</v>
      </c>
      <c r="AE30" s="112"/>
      <c r="AF30" s="22"/>
      <c r="AG30" s="65"/>
      <c r="AH30" s="113"/>
      <c r="AI30" s="67"/>
      <c r="AJ30" s="112"/>
      <c r="AK30" s="22"/>
      <c r="AL30" s="65"/>
      <c r="AM30" s="68"/>
      <c r="AN30" s="67"/>
      <c r="AO30" s="67"/>
      <c r="AP30" s="67"/>
      <c r="AQ30" s="112"/>
      <c r="AR30" s="50"/>
    </row>
    <row r="31" spans="1:44" ht="15" customHeight="1" x14ac:dyDescent="0.25">
      <c r="A31" s="94"/>
      <c r="B31" s="70" t="s">
        <v>16</v>
      </c>
      <c r="C31" s="71"/>
      <c r="D31" s="72"/>
      <c r="E31" s="30">
        <v>3</v>
      </c>
      <c r="F31" s="87">
        <v>0</v>
      </c>
      <c r="G31" s="87">
        <v>2</v>
      </c>
      <c r="H31" s="30">
        <v>0</v>
      </c>
      <c r="I31" s="30">
        <v>10</v>
      </c>
      <c r="J31" s="45"/>
      <c r="K31" s="114">
        <f>PRODUCT((F31+G31)/E31)</f>
        <v>0.66666666666666663</v>
      </c>
      <c r="L31" s="114">
        <f>PRODUCT(H31/E31)</f>
        <v>0</v>
      </c>
      <c r="M31" s="114">
        <f>PRODUCT(I31/E31)</f>
        <v>3.3333333333333335</v>
      </c>
      <c r="N31" s="88">
        <f>PRODUCT(I31/O31)</f>
        <v>0.55555555555555558</v>
      </c>
      <c r="O31" s="22">
        <v>18</v>
      </c>
      <c r="P31" s="65" t="s">
        <v>77</v>
      </c>
      <c r="Q31" s="66"/>
      <c r="R31" s="67" t="s">
        <v>46</v>
      </c>
      <c r="S31" s="67"/>
      <c r="T31" s="67"/>
      <c r="U31" s="67"/>
      <c r="V31" s="67"/>
      <c r="W31" s="67"/>
      <c r="X31" s="67"/>
      <c r="Y31" s="68"/>
      <c r="Z31" s="111"/>
      <c r="AA31" s="111" t="s">
        <v>78</v>
      </c>
      <c r="AB31" s="68"/>
      <c r="AC31" s="68"/>
      <c r="AD31" s="69" t="s">
        <v>47</v>
      </c>
      <c r="AE31" s="112"/>
      <c r="AF31" s="22"/>
      <c r="AG31" s="115"/>
      <c r="AH31" s="113"/>
      <c r="AI31" s="67"/>
      <c r="AJ31" s="112"/>
      <c r="AK31" s="22"/>
      <c r="AL31" s="65"/>
      <c r="AM31" s="68"/>
      <c r="AN31" s="67"/>
      <c r="AO31" s="67"/>
      <c r="AP31" s="67"/>
      <c r="AQ31" s="112"/>
      <c r="AR31" s="50"/>
    </row>
    <row r="32" spans="1:44" ht="15" customHeight="1" x14ac:dyDescent="0.25">
      <c r="A32" s="94"/>
      <c r="B32" s="73" t="s">
        <v>26</v>
      </c>
      <c r="C32" s="74"/>
      <c r="D32" s="75"/>
      <c r="E32" s="17">
        <f>SUM(E29:E31)</f>
        <v>119</v>
      </c>
      <c r="F32" s="17">
        <f>SUM(F29:F31)</f>
        <v>3</v>
      </c>
      <c r="G32" s="17">
        <f>SUM(G29:G31)</f>
        <v>24</v>
      </c>
      <c r="H32" s="17">
        <f>SUM(H29:H31)</f>
        <v>22</v>
      </c>
      <c r="I32" s="17">
        <f>SUM(I29:I31)</f>
        <v>151</v>
      </c>
      <c r="J32" s="45"/>
      <c r="K32" s="76">
        <f>PRODUCT((F32+G32)/E32)</f>
        <v>0.22689075630252101</v>
      </c>
      <c r="L32" s="76">
        <f>PRODUCT(H32/E32)</f>
        <v>0.18487394957983194</v>
      </c>
      <c r="M32" s="76">
        <f>PRODUCT(I32/E32)</f>
        <v>1.26890756302521</v>
      </c>
      <c r="N32" s="43">
        <f>PRODUCT(I32/O32)</f>
        <v>0.30505050505050507</v>
      </c>
      <c r="O32" s="22">
        <f>SUM(O29:O31)</f>
        <v>495</v>
      </c>
      <c r="P32" s="77" t="s">
        <v>10</v>
      </c>
      <c r="Q32" s="78"/>
      <c r="R32" s="79" t="s">
        <v>46</v>
      </c>
      <c r="S32" s="79"/>
      <c r="T32" s="79"/>
      <c r="U32" s="79"/>
      <c r="V32" s="79"/>
      <c r="W32" s="79"/>
      <c r="X32" s="79"/>
      <c r="Y32" s="80"/>
      <c r="Z32" s="80"/>
      <c r="AA32" s="116" t="s">
        <v>78</v>
      </c>
      <c r="AB32" s="80"/>
      <c r="AC32" s="116"/>
      <c r="AD32" s="81" t="s">
        <v>47</v>
      </c>
      <c r="AE32" s="117"/>
      <c r="AF32" s="22"/>
      <c r="AG32" s="118"/>
      <c r="AH32" s="119"/>
      <c r="AI32" s="120"/>
      <c r="AJ32" s="117"/>
      <c r="AK32" s="22"/>
      <c r="AL32" s="77"/>
      <c r="AM32" s="80"/>
      <c r="AN32" s="79"/>
      <c r="AO32" s="79"/>
      <c r="AP32" s="79"/>
      <c r="AQ32" s="117"/>
      <c r="AR32" s="50"/>
    </row>
    <row r="33" spans="1:45" ht="15" customHeight="1" x14ac:dyDescent="0.25">
      <c r="A33" s="94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2">
        <f>SUM(O30:O32)</f>
        <v>575</v>
      </c>
      <c r="P33" s="45"/>
      <c r="Q33" s="49"/>
      <c r="R33" s="45"/>
      <c r="S33" s="45"/>
      <c r="T33" s="22"/>
      <c r="U33" s="22"/>
      <c r="V33" s="49"/>
      <c r="W33" s="45"/>
      <c r="X33" s="45"/>
      <c r="Y33" s="22"/>
      <c r="Z33" s="22"/>
      <c r="AA33" s="22"/>
      <c r="AB33" s="22"/>
      <c r="AC33" s="22"/>
      <c r="AD33" s="22"/>
      <c r="AE33" s="22"/>
      <c r="AF33" s="22"/>
      <c r="AG33" s="22"/>
      <c r="AH33" s="82"/>
      <c r="AI33" s="45"/>
      <c r="AJ33" s="45"/>
      <c r="AK33" s="22"/>
      <c r="AL33" s="45"/>
      <c r="AM33" s="45"/>
      <c r="AN33" s="45"/>
      <c r="AO33" s="45"/>
      <c r="AP33" s="45"/>
      <c r="AQ33" s="45"/>
      <c r="AR33" s="50"/>
    </row>
    <row r="34" spans="1:45" ht="15" customHeight="1" x14ac:dyDescent="0.2">
      <c r="A34" s="94"/>
      <c r="B34" s="45" t="s">
        <v>48</v>
      </c>
      <c r="C34" s="45"/>
      <c r="D34" s="45" t="s">
        <v>49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">
      <c r="A35" s="94"/>
      <c r="B35" s="45"/>
      <c r="C35" s="45"/>
      <c r="D35" s="45" t="s">
        <v>57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">
      <c r="A36" s="94"/>
      <c r="B36" s="45"/>
      <c r="C36" s="45"/>
      <c r="D36" s="45" t="s">
        <v>59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7" customFormat="1" ht="15" customHeight="1" x14ac:dyDescent="0.2">
      <c r="A37" s="8"/>
      <c r="B37" s="45"/>
      <c r="C37" s="45"/>
      <c r="D37" s="45" t="s">
        <v>84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7" customFormat="1" ht="15" customHeight="1" x14ac:dyDescent="0.25">
      <c r="A38" s="8"/>
      <c r="B38" s="22"/>
      <c r="C38" s="22"/>
      <c r="D38" s="45"/>
      <c r="E38" s="22"/>
      <c r="F38" s="22"/>
      <c r="G38" s="22"/>
      <c r="H38" s="49"/>
      <c r="I38" s="49"/>
      <c r="J38" s="45"/>
      <c r="K38" s="45"/>
      <c r="L38" s="45"/>
      <c r="M38" s="1"/>
      <c r="N38" s="49"/>
      <c r="O38" s="22"/>
      <c r="P38" s="45"/>
      <c r="Q38" s="49"/>
      <c r="R38" s="45"/>
      <c r="S38" s="45"/>
      <c r="T38" s="22"/>
      <c r="U38" s="22"/>
      <c r="V38" s="82"/>
      <c r="W38" s="45"/>
      <c r="X38" s="45"/>
      <c r="Y38" s="45"/>
      <c r="Z38" s="45"/>
      <c r="AA38" s="45"/>
      <c r="AB38" s="45"/>
      <c r="AC38" s="45"/>
      <c r="AD38" s="45"/>
      <c r="AE38" s="45"/>
      <c r="AF38" s="50"/>
      <c r="AG38" s="1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5" s="7" customFormat="1" ht="15" customHeight="1" x14ac:dyDescent="0.25">
      <c r="A39" s="8"/>
      <c r="B39" s="22"/>
      <c r="C39" s="22"/>
      <c r="D39" s="45"/>
      <c r="E39" s="22"/>
      <c r="F39" s="22"/>
      <c r="G39" s="22"/>
      <c r="H39" s="49"/>
      <c r="I39" s="49"/>
      <c r="J39" s="45"/>
      <c r="K39" s="45"/>
      <c r="L39" s="45"/>
      <c r="M39" s="45"/>
      <c r="N39" s="49"/>
      <c r="O39" s="22"/>
      <c r="P39" s="45"/>
      <c r="Q39" s="49"/>
      <c r="R39" s="45"/>
      <c r="S39" s="45"/>
      <c r="T39" s="22"/>
      <c r="U39" s="22"/>
      <c r="V39" s="82"/>
      <c r="W39" s="45"/>
      <c r="X39" s="45"/>
      <c r="Y39" s="45"/>
      <c r="Z39" s="45"/>
      <c r="AA39" s="45"/>
      <c r="AB39" s="45"/>
      <c r="AC39" s="45"/>
      <c r="AD39" s="45"/>
      <c r="AE39" s="45"/>
      <c r="AF39" s="50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7" customFormat="1" ht="15" customHeight="1" x14ac:dyDescent="0.25">
      <c r="A40" s="8"/>
      <c r="B40" s="22"/>
      <c r="C40" s="22"/>
      <c r="D40" s="45"/>
      <c r="E40" s="22"/>
      <c r="F40" s="22"/>
      <c r="G40" s="22"/>
      <c r="H40" s="45"/>
      <c r="I40" s="45"/>
      <c r="J40" s="45"/>
      <c r="K40" s="45"/>
      <c r="L40" s="45"/>
      <c r="M40" s="45"/>
      <c r="N40" s="49"/>
      <c r="O40" s="22"/>
      <c r="P40" s="45"/>
      <c r="Q40" s="49"/>
      <c r="R40" s="45"/>
      <c r="S40" s="45"/>
      <c r="T40" s="22"/>
      <c r="U40" s="22"/>
      <c r="V40" s="82"/>
      <c r="W40" s="45"/>
      <c r="X40" s="45"/>
      <c r="Y40" s="45"/>
      <c r="Z40" s="45"/>
      <c r="AA40" s="45"/>
      <c r="AB40" s="45"/>
      <c r="AC40" s="45"/>
      <c r="AD40" s="45"/>
      <c r="AE40" s="45"/>
      <c r="AF40" s="50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7" customFormat="1" ht="15" customHeight="1" x14ac:dyDescent="0.25">
      <c r="A41" s="8"/>
      <c r="B41" s="49"/>
      <c r="C41" s="49"/>
      <c r="D41" s="49"/>
      <c r="E41" s="49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82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82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82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82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82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82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82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82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82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82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82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82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82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82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82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82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82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82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82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82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82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82"/>
      <c r="AI67" s="45"/>
      <c r="AJ67" s="45"/>
      <c r="AK67" s="45"/>
      <c r="AL67" s="45"/>
      <c r="AM67" s="45"/>
      <c r="AN67" s="45"/>
      <c r="AO67" s="45"/>
      <c r="AP67" s="45"/>
      <c r="AQ67" s="45"/>
      <c r="AR67" s="50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82"/>
      <c r="AI68" s="45"/>
      <c r="AJ68" s="45"/>
      <c r="AK68" s="45"/>
      <c r="AL68" s="45"/>
      <c r="AM68" s="45"/>
      <c r="AN68" s="45"/>
      <c r="AO68" s="45"/>
      <c r="AP68" s="45"/>
      <c r="AQ68" s="45"/>
      <c r="AR68" s="50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82"/>
      <c r="AI69" s="45"/>
      <c r="AJ69" s="45"/>
      <c r="AK69" s="45"/>
      <c r="AL69" s="45"/>
      <c r="AM69" s="45"/>
      <c r="AN69" s="45"/>
      <c r="AO69" s="45"/>
      <c r="AP69" s="45"/>
      <c r="AQ69" s="45"/>
      <c r="AR69" s="50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82"/>
      <c r="AI70" s="45"/>
      <c r="AJ70" s="45"/>
      <c r="AK70" s="45"/>
      <c r="AL70" s="45"/>
      <c r="AM70" s="45"/>
      <c r="AN70" s="45"/>
      <c r="AO70" s="45"/>
      <c r="AP70" s="45"/>
      <c r="AQ70" s="45"/>
      <c r="AR70" s="50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82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82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82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82"/>
      <c r="AI74" s="45"/>
      <c r="AJ74" s="45"/>
      <c r="AK74" s="45"/>
      <c r="AL74" s="45"/>
      <c r="AM74" s="45"/>
      <c r="AN74" s="45"/>
      <c r="AO74" s="45"/>
      <c r="AP74" s="45"/>
      <c r="AQ74" s="45"/>
      <c r="AR74" s="98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82"/>
      <c r="AI75" s="45"/>
      <c r="AJ75" s="45"/>
      <c r="AK75" s="45"/>
      <c r="AL75" s="45"/>
      <c r="AM75" s="45"/>
      <c r="AN75" s="45"/>
      <c r="AO75" s="45"/>
      <c r="AP75" s="45"/>
      <c r="AQ75" s="45"/>
      <c r="AR75" s="98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82"/>
      <c r="AI76" s="45"/>
      <c r="AJ76" s="45"/>
      <c r="AK76" s="45"/>
      <c r="AL76" s="45"/>
      <c r="AM76" s="45"/>
      <c r="AN76" s="45"/>
      <c r="AO76" s="45"/>
      <c r="AP76" s="45"/>
      <c r="AQ76" s="45"/>
      <c r="AR76" s="98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82"/>
      <c r="AI77" s="45"/>
      <c r="AJ77" s="45"/>
      <c r="AK77" s="45"/>
      <c r="AL77" s="45"/>
      <c r="AM77" s="45"/>
      <c r="AN77" s="45"/>
      <c r="AO77" s="45"/>
      <c r="AP77" s="45"/>
      <c r="AQ77" s="45"/>
      <c r="AR77" s="98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82"/>
      <c r="AI78" s="45"/>
      <c r="AJ78" s="45"/>
      <c r="AK78" s="45"/>
      <c r="AL78" s="45"/>
      <c r="AM78" s="45"/>
      <c r="AN78" s="45"/>
      <c r="AO78" s="45"/>
      <c r="AP78" s="45"/>
      <c r="AQ78" s="45"/>
      <c r="AR78" s="98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82"/>
      <c r="AI79" s="45"/>
      <c r="AJ79" s="45"/>
      <c r="AK79" s="45"/>
      <c r="AL79" s="45"/>
      <c r="AM79" s="45"/>
      <c r="AN79" s="45"/>
      <c r="AO79" s="45"/>
      <c r="AP79" s="45"/>
      <c r="AQ79" s="45"/>
      <c r="AR79" s="98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82"/>
      <c r="AI80" s="45"/>
      <c r="AJ80" s="45"/>
      <c r="AK80" s="45"/>
      <c r="AL80" s="45"/>
      <c r="AM80" s="45"/>
      <c r="AN80" s="45"/>
      <c r="AO80" s="45"/>
      <c r="AP80" s="45"/>
      <c r="AQ80" s="45"/>
      <c r="AR80" s="98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82"/>
      <c r="AI81" s="45"/>
      <c r="AJ81" s="45"/>
      <c r="AK81" s="45"/>
      <c r="AL81" s="45"/>
      <c r="AM81" s="45"/>
      <c r="AN81" s="45"/>
      <c r="AO81" s="45"/>
      <c r="AP81" s="45"/>
      <c r="AQ81" s="45"/>
      <c r="AR81" s="98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82"/>
      <c r="AI82" s="45"/>
      <c r="AJ82" s="45"/>
      <c r="AK82" s="45"/>
      <c r="AL82" s="45"/>
      <c r="AM82" s="45"/>
      <c r="AN82" s="45"/>
      <c r="AO82" s="45"/>
      <c r="AP82" s="45"/>
      <c r="AQ82" s="45"/>
      <c r="AR82" s="98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2"/>
      <c r="AH83" s="82"/>
      <c r="AI83" s="45"/>
      <c r="AJ83" s="45"/>
      <c r="AK83" s="45"/>
      <c r="AL83" s="45"/>
      <c r="AM83" s="45"/>
      <c r="AN83" s="45"/>
      <c r="AO83" s="45"/>
      <c r="AP83" s="45"/>
      <c r="AQ83" s="45"/>
      <c r="AR83" s="98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2"/>
      <c r="AH84" s="82"/>
      <c r="AI84" s="45"/>
      <c r="AJ84" s="45"/>
      <c r="AK84" s="45"/>
      <c r="AL84" s="45"/>
      <c r="AM84" s="45"/>
      <c r="AN84" s="45"/>
      <c r="AO84" s="45"/>
      <c r="AP84" s="45"/>
      <c r="AQ84" s="45"/>
      <c r="AR84" s="98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2"/>
      <c r="AH85" s="82"/>
      <c r="AI85" s="45"/>
      <c r="AJ85" s="45"/>
      <c r="AK85" s="45"/>
      <c r="AL85" s="45"/>
      <c r="AM85" s="45"/>
      <c r="AN85" s="45"/>
      <c r="AO85" s="45"/>
      <c r="AP85" s="45"/>
      <c r="AQ85" s="45"/>
      <c r="AR85" s="98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2"/>
      <c r="AH86" s="82"/>
      <c r="AI86" s="45"/>
      <c r="AJ86" s="45"/>
      <c r="AK86" s="45"/>
      <c r="AL86" s="45"/>
      <c r="AM86" s="45"/>
      <c r="AN86" s="45"/>
      <c r="AO86" s="45"/>
      <c r="AP86" s="45"/>
      <c r="AQ86" s="45"/>
      <c r="AR86" s="98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2"/>
      <c r="AH87" s="82"/>
      <c r="AI87" s="45"/>
      <c r="AJ87" s="45"/>
      <c r="AK87" s="45"/>
      <c r="AL87" s="45"/>
      <c r="AM87" s="45"/>
      <c r="AN87" s="45"/>
      <c r="AO87" s="45"/>
      <c r="AP87" s="45"/>
      <c r="AQ87" s="45"/>
      <c r="AR87" s="98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2"/>
      <c r="AH88" s="82"/>
      <c r="AI88" s="45"/>
      <c r="AJ88" s="45"/>
      <c r="AK88" s="45"/>
      <c r="AL88" s="45"/>
      <c r="AM88" s="45"/>
      <c r="AN88" s="45"/>
      <c r="AO88" s="45"/>
      <c r="AP88" s="45"/>
      <c r="AQ88" s="45"/>
      <c r="AR88" s="98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2"/>
      <c r="AH89" s="82"/>
      <c r="AI89" s="45"/>
      <c r="AJ89" s="45"/>
      <c r="AK89" s="45"/>
      <c r="AL89" s="45"/>
      <c r="AM89" s="45"/>
      <c r="AN89" s="45"/>
      <c r="AO89" s="45"/>
      <c r="AP89" s="45"/>
      <c r="AQ89" s="45"/>
      <c r="AR89" s="98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2"/>
      <c r="AH90" s="82"/>
      <c r="AI90" s="45"/>
      <c r="AJ90" s="45"/>
      <c r="AK90" s="45"/>
      <c r="AL90" s="45"/>
      <c r="AM90" s="45"/>
      <c r="AN90" s="45"/>
      <c r="AO90" s="45"/>
      <c r="AP90" s="45"/>
      <c r="AQ90" s="45"/>
      <c r="AR90" s="98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2"/>
      <c r="AH91" s="82"/>
      <c r="AI91" s="45"/>
      <c r="AJ91" s="45"/>
      <c r="AK91" s="45"/>
      <c r="AL91" s="45"/>
      <c r="AM91" s="45"/>
      <c r="AN91" s="45"/>
      <c r="AO91" s="45"/>
      <c r="AP91" s="45"/>
      <c r="AQ91" s="45"/>
      <c r="AR91" s="98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2"/>
      <c r="AH92" s="82"/>
      <c r="AI92" s="45"/>
      <c r="AJ92" s="45"/>
      <c r="AK92" s="45"/>
      <c r="AL92" s="45"/>
      <c r="AM92" s="45"/>
      <c r="AN92" s="45"/>
      <c r="AO92" s="45"/>
      <c r="AP92" s="45"/>
      <c r="AQ92" s="45"/>
      <c r="AR92" s="98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82"/>
      <c r="AI93" s="45"/>
      <c r="AJ93" s="45"/>
      <c r="AK93" s="22"/>
      <c r="AL93" s="22"/>
      <c r="AM93" s="22"/>
      <c r="AN93" s="22"/>
      <c r="AO93" s="22"/>
      <c r="AP93" s="22"/>
      <c r="AQ93" s="22"/>
      <c r="AR93" s="98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82"/>
      <c r="AI94" s="45"/>
      <c r="AJ94" s="45"/>
      <c r="AK94" s="22"/>
      <c r="AL94" s="22"/>
      <c r="AM94" s="22"/>
      <c r="AN94" s="22"/>
      <c r="AO94" s="22"/>
      <c r="AP94" s="22"/>
      <c r="AQ94" s="22"/>
      <c r="AR94" s="98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82"/>
      <c r="AI95" s="45"/>
      <c r="AJ95" s="45"/>
      <c r="AK95" s="22"/>
      <c r="AL95" s="22"/>
      <c r="AM95" s="22"/>
      <c r="AN95" s="22"/>
      <c r="AO95" s="22"/>
      <c r="AP95" s="22"/>
      <c r="AQ95" s="22"/>
      <c r="AR95" s="98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82"/>
      <c r="AI96" s="45"/>
      <c r="AJ96" s="45"/>
      <c r="AK96" s="22"/>
      <c r="AL96" s="22"/>
      <c r="AM96" s="22"/>
      <c r="AN96" s="22"/>
      <c r="AO96" s="22"/>
      <c r="AP96" s="22"/>
      <c r="AQ96" s="22"/>
      <c r="AR96" s="98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82"/>
      <c r="AI97" s="45"/>
      <c r="AJ97" s="45"/>
      <c r="AK97" s="22"/>
      <c r="AL97" s="22"/>
      <c r="AM97" s="22"/>
      <c r="AN97" s="22"/>
      <c r="AO97" s="22"/>
      <c r="AP97" s="22"/>
      <c r="AQ97" s="22"/>
      <c r="AR97" s="98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82"/>
      <c r="AI98" s="45"/>
      <c r="AJ98" s="45"/>
      <c r="AK98" s="22"/>
      <c r="AL98" s="22"/>
      <c r="AM98" s="22"/>
      <c r="AN98" s="22"/>
      <c r="AO98" s="22"/>
      <c r="AP98" s="22"/>
      <c r="AQ98" s="22"/>
      <c r="AR98" s="98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82"/>
      <c r="AI99" s="45"/>
      <c r="AJ99" s="45"/>
      <c r="AK99" s="22"/>
      <c r="AL99" s="22"/>
      <c r="AM99" s="22"/>
      <c r="AN99" s="22"/>
      <c r="AO99" s="22"/>
      <c r="AP99" s="22"/>
      <c r="AQ99" s="22"/>
      <c r="AR99" s="98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82"/>
      <c r="AI100" s="45"/>
      <c r="AJ100" s="45"/>
      <c r="AK100" s="22"/>
      <c r="AL100" s="22"/>
      <c r="AM100" s="22"/>
      <c r="AN100" s="22"/>
      <c r="AO100" s="22"/>
      <c r="AP100" s="22"/>
      <c r="AQ100" s="22"/>
      <c r="AR100" s="98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82"/>
      <c r="AI101" s="45"/>
      <c r="AJ101" s="45"/>
      <c r="AK101" s="22"/>
      <c r="AL101" s="22"/>
      <c r="AM101" s="22"/>
      <c r="AN101" s="22"/>
      <c r="AO101" s="22"/>
      <c r="AP101" s="22"/>
      <c r="AQ101" s="22"/>
      <c r="AR101" s="98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82"/>
      <c r="AI102" s="45"/>
      <c r="AJ102" s="45"/>
      <c r="AK102" s="22"/>
      <c r="AL102" s="22"/>
      <c r="AM102" s="22"/>
      <c r="AN102" s="22"/>
      <c r="AO102" s="22"/>
      <c r="AP102" s="22"/>
      <c r="AQ102" s="22"/>
      <c r="AR102" s="98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82"/>
      <c r="AI103" s="45"/>
      <c r="AJ103" s="45"/>
      <c r="AK103" s="22"/>
      <c r="AL103" s="22"/>
      <c r="AM103" s="22"/>
      <c r="AN103" s="22"/>
      <c r="AO103" s="22"/>
      <c r="AP103" s="22"/>
      <c r="AQ103" s="22"/>
      <c r="AR103" s="98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82"/>
      <c r="AI104" s="45"/>
      <c r="AJ104" s="45"/>
      <c r="AK104" s="22"/>
      <c r="AL104" s="22"/>
      <c r="AM104" s="22"/>
      <c r="AN104" s="22"/>
      <c r="AO104" s="22"/>
      <c r="AP104" s="22"/>
      <c r="AQ104" s="22"/>
      <c r="AR104" s="98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82"/>
      <c r="AI105" s="45"/>
      <c r="AJ105" s="45"/>
      <c r="AK105" s="22"/>
      <c r="AL105" s="22"/>
      <c r="AM105" s="22"/>
      <c r="AN105" s="22"/>
      <c r="AO105" s="22"/>
      <c r="AP105" s="22"/>
      <c r="AQ105" s="22"/>
      <c r="AR105" s="98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82"/>
      <c r="AI106" s="45"/>
      <c r="AJ106" s="45"/>
      <c r="AK106" s="22"/>
      <c r="AL106" s="22"/>
      <c r="AM106" s="22"/>
      <c r="AN106" s="22"/>
      <c r="AO106" s="22"/>
      <c r="AP106" s="22"/>
      <c r="AQ106" s="22"/>
      <c r="AR106" s="98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82"/>
      <c r="AI107" s="45"/>
      <c r="AJ107" s="45"/>
      <c r="AK107" s="22"/>
      <c r="AL107" s="22"/>
      <c r="AM107" s="22"/>
      <c r="AN107" s="22"/>
      <c r="AO107" s="22"/>
      <c r="AP107" s="22"/>
      <c r="AQ107" s="22"/>
      <c r="AR107" s="98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82"/>
      <c r="AI108" s="45"/>
      <c r="AJ108" s="45"/>
      <c r="AK108" s="22"/>
      <c r="AL108" s="22"/>
      <c r="AM108" s="22"/>
      <c r="AN108" s="22"/>
      <c r="AO108" s="22"/>
      <c r="AP108" s="22"/>
      <c r="AQ108" s="22"/>
      <c r="AR108" s="98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82"/>
      <c r="AI109" s="45"/>
      <c r="AJ109" s="45"/>
      <c r="AK109" s="22"/>
      <c r="AL109" s="22"/>
      <c r="AM109" s="22"/>
      <c r="AN109" s="22"/>
      <c r="AO109" s="22"/>
      <c r="AP109" s="22"/>
      <c r="AQ109" s="22"/>
      <c r="AR109" s="98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82"/>
      <c r="AI110" s="45"/>
      <c r="AJ110" s="45"/>
      <c r="AK110" s="22"/>
      <c r="AL110" s="22"/>
      <c r="AM110" s="22"/>
      <c r="AN110" s="22"/>
      <c r="AO110" s="22"/>
      <c r="AP110" s="22"/>
      <c r="AQ110" s="22"/>
      <c r="AR110" s="98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82"/>
      <c r="AI111" s="45"/>
      <c r="AJ111" s="45"/>
      <c r="AK111" s="22"/>
      <c r="AL111" s="22"/>
      <c r="AM111" s="22"/>
      <c r="AN111" s="22"/>
      <c r="AO111" s="22"/>
      <c r="AP111" s="22"/>
      <c r="AQ111" s="22"/>
      <c r="AR111" s="98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82"/>
      <c r="AI112" s="45"/>
      <c r="AJ112" s="45"/>
      <c r="AK112" s="22"/>
      <c r="AL112" s="22"/>
      <c r="AM112" s="22"/>
      <c r="AN112" s="22"/>
      <c r="AO112" s="22"/>
      <c r="AP112" s="22"/>
      <c r="AQ112" s="22"/>
      <c r="AR112" s="98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82"/>
      <c r="AI113" s="45"/>
      <c r="AJ113" s="45"/>
      <c r="AK113" s="22"/>
      <c r="AL113" s="22"/>
      <c r="AM113" s="22"/>
      <c r="AN113" s="22"/>
      <c r="AO113" s="22"/>
      <c r="AP113" s="22"/>
      <c r="AQ113" s="22"/>
      <c r="AR113" s="98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82"/>
      <c r="AI114" s="45"/>
      <c r="AJ114" s="45"/>
      <c r="AK114" s="22"/>
      <c r="AL114" s="22"/>
      <c r="AM114" s="22"/>
      <c r="AN114" s="22"/>
      <c r="AO114" s="22"/>
      <c r="AP114" s="22"/>
      <c r="AQ114" s="22"/>
      <c r="AR114" s="98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82"/>
      <c r="AI115" s="45"/>
      <c r="AJ115" s="45"/>
      <c r="AK115" s="22"/>
      <c r="AL115" s="22"/>
      <c r="AM115" s="22"/>
      <c r="AN115" s="22"/>
      <c r="AO115" s="22"/>
      <c r="AP115" s="22"/>
      <c r="AQ115" s="22"/>
      <c r="AR115" s="98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82"/>
      <c r="AI116" s="45"/>
      <c r="AJ116" s="45"/>
      <c r="AK116" s="22"/>
      <c r="AL116" s="22"/>
      <c r="AM116" s="22"/>
      <c r="AN116" s="22"/>
      <c r="AO116" s="22"/>
      <c r="AP116" s="22"/>
      <c r="AQ116" s="22"/>
      <c r="AR116" s="98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82"/>
      <c r="AI117" s="45"/>
      <c r="AJ117" s="45"/>
      <c r="AK117" s="22"/>
      <c r="AL117" s="22"/>
      <c r="AM117" s="22"/>
      <c r="AN117" s="22"/>
      <c r="AO117" s="22"/>
      <c r="AP117" s="22"/>
      <c r="AQ117" s="22"/>
      <c r="AR117" s="98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82"/>
      <c r="AI118" s="45"/>
      <c r="AJ118" s="45"/>
      <c r="AK118" s="22"/>
      <c r="AL118" s="22"/>
      <c r="AM118" s="22"/>
      <c r="AN118" s="22"/>
      <c r="AO118" s="22"/>
      <c r="AP118" s="22"/>
      <c r="AQ118" s="22"/>
      <c r="AR118" s="98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82"/>
      <c r="AI119" s="45"/>
      <c r="AJ119" s="45"/>
      <c r="AK119" s="22"/>
      <c r="AL119" s="22"/>
      <c r="AM119" s="22"/>
      <c r="AN119" s="22"/>
      <c r="AO119" s="22"/>
      <c r="AP119" s="22"/>
      <c r="AQ119" s="22"/>
      <c r="AR119" s="98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82"/>
      <c r="AI120" s="45"/>
      <c r="AJ120" s="45"/>
      <c r="AK120" s="22"/>
      <c r="AL120" s="22"/>
      <c r="AM120" s="22"/>
      <c r="AN120" s="22"/>
      <c r="AO120" s="22"/>
      <c r="AP120" s="22"/>
      <c r="AQ120" s="22"/>
      <c r="AR120" s="98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82"/>
      <c r="AI121" s="45"/>
      <c r="AJ121" s="45"/>
      <c r="AK121" s="22"/>
      <c r="AL121" s="22"/>
      <c r="AM121" s="22"/>
      <c r="AN121" s="22"/>
      <c r="AO121" s="22"/>
      <c r="AP121" s="22"/>
      <c r="AQ121" s="22"/>
      <c r="AR121" s="98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82"/>
      <c r="AI122" s="45"/>
      <c r="AJ122" s="45"/>
      <c r="AK122" s="22"/>
      <c r="AL122" s="22"/>
      <c r="AM122" s="22"/>
      <c r="AN122" s="22"/>
      <c r="AO122" s="22"/>
      <c r="AP122" s="22"/>
      <c r="AQ122" s="22"/>
      <c r="AR122" s="98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82"/>
      <c r="AI123" s="45"/>
      <c r="AJ123" s="45"/>
      <c r="AK123" s="22"/>
      <c r="AL123" s="22"/>
      <c r="AM123" s="22"/>
      <c r="AN123" s="22"/>
      <c r="AO123" s="22"/>
      <c r="AP123" s="22"/>
      <c r="AQ123" s="22"/>
      <c r="AR123" s="98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82"/>
      <c r="AI124" s="45"/>
      <c r="AJ124" s="45"/>
      <c r="AK124" s="22"/>
      <c r="AL124" s="22"/>
      <c r="AM124" s="22"/>
      <c r="AN124" s="22"/>
      <c r="AO124" s="22"/>
      <c r="AP124" s="22"/>
      <c r="AQ124" s="22"/>
      <c r="AR124" s="98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82"/>
      <c r="AI125" s="45"/>
      <c r="AJ125" s="45"/>
      <c r="AK125" s="22"/>
      <c r="AL125" s="22"/>
      <c r="AM125" s="22"/>
      <c r="AN125" s="22"/>
      <c r="AO125" s="22"/>
      <c r="AP125" s="22"/>
      <c r="AQ125" s="22"/>
      <c r="AR125" s="98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82"/>
      <c r="AI126" s="45"/>
      <c r="AJ126" s="45"/>
      <c r="AK126" s="22"/>
      <c r="AL126" s="22"/>
      <c r="AM126" s="22"/>
      <c r="AN126" s="22"/>
      <c r="AO126" s="22"/>
      <c r="AP126" s="22"/>
      <c r="AQ126" s="22"/>
      <c r="AR126" s="98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82"/>
      <c r="AI127" s="45"/>
      <c r="AJ127" s="45"/>
      <c r="AK127" s="22"/>
      <c r="AL127" s="22"/>
      <c r="AM127" s="22"/>
      <c r="AN127" s="22"/>
      <c r="AO127" s="22"/>
      <c r="AP127" s="22"/>
      <c r="AQ127" s="22"/>
      <c r="AR127" s="98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82"/>
      <c r="AI128" s="45"/>
      <c r="AJ128" s="45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82"/>
      <c r="AI129" s="45"/>
      <c r="AJ129" s="45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82"/>
      <c r="AI130" s="45"/>
      <c r="AJ130" s="45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82"/>
      <c r="AI131" s="45"/>
      <c r="AJ131" s="45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82"/>
      <c r="AI132" s="45"/>
      <c r="AJ132" s="45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82"/>
      <c r="AI133" s="45"/>
      <c r="AJ133" s="45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82"/>
      <c r="AI134" s="45"/>
      <c r="AJ134" s="45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82"/>
      <c r="AI135" s="45"/>
      <c r="AJ135" s="45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82"/>
      <c r="AI136" s="45"/>
      <c r="AJ136" s="45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82"/>
      <c r="AI137" s="45"/>
      <c r="AJ137" s="45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82"/>
      <c r="AI138" s="45"/>
      <c r="AJ138" s="45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82"/>
      <c r="AI139" s="45"/>
      <c r="AJ139" s="45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82"/>
      <c r="AI140" s="45"/>
      <c r="AJ140" s="45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82"/>
      <c r="AI141" s="45"/>
      <c r="AJ141" s="45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82"/>
      <c r="AI142" s="45"/>
      <c r="AJ142" s="45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82"/>
      <c r="AI143" s="45"/>
      <c r="AJ143" s="45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82"/>
      <c r="AI144" s="45"/>
      <c r="AJ144" s="45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82"/>
      <c r="AI145" s="45"/>
      <c r="AJ145" s="45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82"/>
      <c r="AI146" s="45"/>
      <c r="AJ146" s="45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82"/>
      <c r="AI147" s="45"/>
      <c r="AJ147" s="45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82"/>
      <c r="AI148" s="45"/>
      <c r="AJ148" s="45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82"/>
      <c r="AI149" s="45"/>
      <c r="AJ149" s="45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82"/>
      <c r="AI150" s="45"/>
      <c r="AJ150" s="45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82"/>
      <c r="AI151" s="45"/>
      <c r="AJ151" s="45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82"/>
      <c r="AI152" s="45"/>
      <c r="AJ152" s="45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82"/>
      <c r="AI153" s="45"/>
      <c r="AJ153" s="45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82"/>
      <c r="AI154" s="45"/>
      <c r="AJ154" s="45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82"/>
      <c r="AI155" s="45"/>
      <c r="AJ155" s="45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82"/>
      <c r="AI156" s="45"/>
      <c r="AJ156" s="45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82"/>
      <c r="AI157" s="45"/>
      <c r="AJ157" s="45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82"/>
      <c r="AI158" s="45"/>
      <c r="AJ158" s="45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82"/>
      <c r="AI159" s="45"/>
      <c r="AJ159" s="45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82"/>
      <c r="AI160" s="45"/>
      <c r="AJ160" s="45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82"/>
      <c r="AI161" s="45"/>
      <c r="AJ161" s="45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82"/>
      <c r="AI162" s="45"/>
      <c r="AJ162" s="45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82"/>
      <c r="AI163" s="45"/>
      <c r="AJ163" s="45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82"/>
      <c r="AI164" s="45"/>
      <c r="AJ164" s="45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82"/>
      <c r="AI165" s="45"/>
      <c r="AJ165" s="45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82"/>
      <c r="AI166" s="45"/>
      <c r="AJ166" s="45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82"/>
      <c r="AI167" s="45"/>
      <c r="AJ167" s="45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82"/>
      <c r="AI168" s="45"/>
      <c r="AJ168" s="45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82"/>
      <c r="AI169" s="45"/>
      <c r="AJ169" s="45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82"/>
      <c r="AI170" s="45"/>
      <c r="AJ170" s="45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82"/>
      <c r="AI171" s="45"/>
      <c r="AJ171" s="45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82"/>
      <c r="AI172" s="45"/>
      <c r="AJ172" s="45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82"/>
      <c r="AI173" s="45"/>
      <c r="AJ173" s="45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82"/>
      <c r="AI174" s="45"/>
      <c r="AJ174" s="45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82"/>
      <c r="AI175" s="45"/>
      <c r="AJ175" s="45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9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82"/>
      <c r="AI176" s="45"/>
      <c r="AJ176" s="45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9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82"/>
      <c r="AI177" s="45"/>
      <c r="AJ177" s="45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2"/>
      <c r="P178" s="22"/>
      <c r="Q178" s="22"/>
      <c r="R178" s="22"/>
      <c r="S178" s="22"/>
      <c r="T178" s="22"/>
      <c r="U178" s="45"/>
      <c r="V178" s="49"/>
      <c r="W178" s="45"/>
      <c r="X178" s="45"/>
      <c r="Y178" s="22"/>
      <c r="Z178" s="22"/>
      <c r="AA178" s="22"/>
      <c r="AB178" s="22"/>
      <c r="AC178" s="22"/>
      <c r="AD178" s="22"/>
      <c r="AE178" s="22"/>
      <c r="AF178" s="22"/>
      <c r="AG178" s="22"/>
      <c r="AH178" s="82"/>
      <c r="AI178" s="45"/>
      <c r="AJ178" s="45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2"/>
      <c r="P179" s="22"/>
      <c r="Q179" s="22"/>
      <c r="R179" s="22"/>
      <c r="S179" s="22"/>
      <c r="T179" s="22"/>
      <c r="U179" s="45"/>
      <c r="V179" s="49"/>
      <c r="W179" s="45"/>
      <c r="X179" s="45"/>
      <c r="Y179" s="22"/>
      <c r="Z179" s="22"/>
      <c r="AA179" s="22"/>
      <c r="AB179" s="22"/>
      <c r="AC179" s="22"/>
      <c r="AD179" s="22"/>
      <c r="AE179" s="22"/>
      <c r="AF179" s="22"/>
      <c r="AG179" s="22"/>
      <c r="AH179" s="82"/>
      <c r="AI179" s="45"/>
      <c r="AJ179" s="45"/>
      <c r="AK179" s="22"/>
      <c r="AL179" s="22"/>
      <c r="AM179" s="22"/>
      <c r="AN179" s="22"/>
      <c r="AO179" s="22"/>
      <c r="AP179" s="22"/>
      <c r="AQ179" s="22"/>
      <c r="AR179" s="98"/>
    </row>
    <row r="180" spans="1:44" s="7" customFormat="1" ht="15" customHeight="1" x14ac:dyDescent="0.25">
      <c r="A180" s="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2"/>
      <c r="P180" s="22"/>
      <c r="Q180" s="22"/>
      <c r="R180" s="22"/>
      <c r="S180" s="22"/>
      <c r="T180" s="22"/>
      <c r="U180" s="45"/>
      <c r="V180" s="49"/>
      <c r="W180" s="45"/>
      <c r="X180" s="45"/>
      <c r="Y180" s="22"/>
      <c r="Z180" s="22"/>
      <c r="AA180" s="22"/>
      <c r="AB180" s="22"/>
      <c r="AC180" s="22"/>
      <c r="AD180" s="22"/>
      <c r="AE180" s="22"/>
      <c r="AF180" s="22"/>
      <c r="AG180" s="22"/>
      <c r="AH180" s="82"/>
      <c r="AI180" s="45"/>
      <c r="AJ180" s="45"/>
      <c r="AK180" s="22"/>
      <c r="AL180" s="22"/>
      <c r="AM180" s="22"/>
      <c r="AN180" s="22"/>
      <c r="AO180" s="22"/>
      <c r="AP180" s="22"/>
      <c r="AQ180" s="22"/>
      <c r="AR180" s="98"/>
    </row>
    <row r="181" spans="1:44" s="7" customFormat="1" ht="15" customHeight="1" x14ac:dyDescent="0.25">
      <c r="A181" s="8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2"/>
      <c r="P181" s="22"/>
      <c r="Q181" s="22"/>
      <c r="R181" s="22"/>
      <c r="S181" s="22"/>
      <c r="T181" s="22"/>
      <c r="U181" s="45"/>
      <c r="V181" s="49"/>
      <c r="W181" s="45"/>
      <c r="X181" s="45"/>
      <c r="Y181" s="22"/>
      <c r="Z181" s="22"/>
      <c r="AA181" s="22"/>
      <c r="AB181" s="22"/>
      <c r="AC181" s="22"/>
      <c r="AD181" s="22"/>
      <c r="AE181" s="22"/>
      <c r="AF181" s="22"/>
      <c r="AG181" s="22"/>
      <c r="AH181" s="82"/>
      <c r="AI181" s="45"/>
      <c r="AJ181" s="45"/>
      <c r="AK181" s="22"/>
      <c r="AL181" s="22"/>
      <c r="AM181" s="22"/>
      <c r="AN181" s="22"/>
      <c r="AO181" s="22"/>
      <c r="AP181" s="22"/>
      <c r="AQ181" s="22"/>
      <c r="AR181" s="98"/>
    </row>
    <row r="182" spans="1:44" s="7" customFormat="1" ht="15" customHeight="1" x14ac:dyDescent="0.25">
      <c r="A182" s="8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2"/>
      <c r="P182" s="22"/>
      <c r="Q182" s="22"/>
      <c r="R182" s="22"/>
      <c r="S182" s="22"/>
      <c r="T182" s="22"/>
      <c r="U182" s="45"/>
      <c r="V182" s="49"/>
      <c r="W182" s="45"/>
      <c r="X182" s="45"/>
      <c r="Y182" s="22"/>
      <c r="Z182" s="22"/>
      <c r="AA182" s="22"/>
      <c r="AB182" s="22"/>
      <c r="AC182" s="22"/>
      <c r="AD182" s="22"/>
      <c r="AE182" s="22"/>
      <c r="AF182" s="22"/>
      <c r="AG182" s="22"/>
      <c r="AH182" s="82"/>
      <c r="AI182" s="45"/>
      <c r="AJ182" s="45"/>
      <c r="AK182" s="22"/>
      <c r="AL182" s="22"/>
      <c r="AM182" s="22"/>
      <c r="AN182" s="22"/>
      <c r="AO182" s="22"/>
      <c r="AP182" s="22"/>
      <c r="AQ182" s="22"/>
      <c r="AR182" s="98"/>
    </row>
    <row r="183" spans="1:44" s="7" customFormat="1" ht="15" customHeight="1" x14ac:dyDescent="0.25">
      <c r="A183" s="8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2"/>
      <c r="P183" s="22"/>
      <c r="Q183" s="22"/>
      <c r="R183" s="22"/>
      <c r="S183" s="22"/>
      <c r="T183" s="22"/>
      <c r="U183" s="45"/>
      <c r="V183" s="49"/>
      <c r="W183" s="45"/>
      <c r="X183" s="45"/>
      <c r="Y183" s="22"/>
      <c r="Z183" s="22"/>
      <c r="AA183" s="22"/>
      <c r="AB183" s="22"/>
      <c r="AC183" s="22"/>
      <c r="AD183" s="22"/>
      <c r="AE183" s="22"/>
      <c r="AF183" s="22"/>
      <c r="AG183" s="22"/>
      <c r="AH183" s="82"/>
      <c r="AI183" s="45"/>
      <c r="AJ183" s="45"/>
      <c r="AK183" s="22"/>
      <c r="AL183" s="22"/>
      <c r="AM183" s="22"/>
      <c r="AN183" s="22"/>
      <c r="AO183" s="22"/>
      <c r="AP183" s="22"/>
      <c r="AQ183" s="22"/>
      <c r="AR183" s="98"/>
    </row>
    <row r="184" spans="1:44" s="7" customFormat="1" ht="15" customHeight="1" x14ac:dyDescent="0.25">
      <c r="A184" s="8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2"/>
      <c r="P184" s="22"/>
      <c r="Q184" s="22"/>
      <c r="R184" s="22"/>
      <c r="S184" s="22"/>
      <c r="T184" s="22"/>
      <c r="U184" s="45"/>
      <c r="V184" s="49"/>
      <c r="W184" s="45"/>
      <c r="X184" s="45"/>
      <c r="Y184" s="22"/>
      <c r="Z184" s="22"/>
      <c r="AA184" s="22"/>
      <c r="AB184" s="22"/>
      <c r="AC184" s="22"/>
      <c r="AD184" s="22"/>
      <c r="AE184" s="22"/>
      <c r="AF184" s="22"/>
      <c r="AG184" s="22"/>
      <c r="AH184" s="82"/>
      <c r="AI184" s="45"/>
      <c r="AJ184" s="45"/>
      <c r="AK184" s="22"/>
      <c r="AL184" s="22"/>
      <c r="AM184" s="22"/>
      <c r="AN184" s="22"/>
      <c r="AO184" s="22"/>
      <c r="AP184" s="22"/>
      <c r="AQ184" s="22"/>
      <c r="AR184" s="98"/>
    </row>
    <row r="185" spans="1:44" s="7" customFormat="1" ht="15" customHeight="1" x14ac:dyDescent="0.25">
      <c r="A185" s="8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2"/>
      <c r="P185" s="22"/>
      <c r="Q185" s="22"/>
      <c r="R185" s="22"/>
      <c r="S185" s="22"/>
      <c r="T185" s="22"/>
      <c r="U185" s="45"/>
      <c r="V185" s="49"/>
      <c r="W185" s="45"/>
      <c r="X185" s="45"/>
      <c r="Y185" s="22"/>
      <c r="Z185" s="22"/>
      <c r="AA185" s="22"/>
      <c r="AB185" s="22"/>
      <c r="AC185" s="22"/>
      <c r="AD185" s="22"/>
      <c r="AE185" s="22"/>
      <c r="AF185" s="22"/>
      <c r="AG185" s="22"/>
      <c r="AH185" s="82"/>
      <c r="AI185" s="45"/>
      <c r="AJ185" s="45"/>
      <c r="AK185" s="22"/>
      <c r="AL185" s="22"/>
      <c r="AM185" s="22"/>
      <c r="AN185" s="22"/>
      <c r="AO185" s="22"/>
      <c r="AP185" s="22"/>
      <c r="AQ185" s="22"/>
      <c r="AR185" s="98"/>
    </row>
    <row r="186" spans="1:44" ht="15" customHeight="1" x14ac:dyDescent="0.25">
      <c r="AG186" s="22"/>
      <c r="AH186" s="82"/>
      <c r="AI186" s="45"/>
      <c r="AJ186" s="45"/>
    </row>
    <row r="187" spans="1:44" ht="15" customHeight="1" x14ac:dyDescent="0.25">
      <c r="AG187" s="22"/>
      <c r="AH187" s="82"/>
      <c r="AI187" s="45"/>
      <c r="AJ187" s="45"/>
    </row>
    <row r="188" spans="1:44" ht="15" customHeight="1" x14ac:dyDescent="0.25">
      <c r="AG188" s="22"/>
      <c r="AH188" s="82"/>
      <c r="AI188" s="45"/>
      <c r="AJ188" s="45"/>
    </row>
    <row r="189" spans="1:44" ht="15" customHeight="1" x14ac:dyDescent="0.25">
      <c r="AG189" s="22"/>
      <c r="AH189" s="82"/>
      <c r="AI189" s="45"/>
      <c r="AJ189" s="45"/>
    </row>
    <row r="190" spans="1:44" ht="15" customHeight="1" x14ac:dyDescent="0.25">
      <c r="AG190" s="22"/>
      <c r="AH190" s="82"/>
      <c r="AI190" s="45"/>
      <c r="AJ190" s="45"/>
    </row>
    <row r="191" spans="1:44" ht="15" customHeight="1" x14ac:dyDescent="0.25">
      <c r="AG191" s="22"/>
      <c r="AH191" s="82"/>
      <c r="AI191" s="45"/>
      <c r="AJ191" s="45"/>
    </row>
    <row r="192" spans="1:44" ht="15" customHeight="1" x14ac:dyDescent="0.25">
      <c r="AG192" s="22"/>
      <c r="AH192" s="82"/>
      <c r="AI192" s="45"/>
      <c r="AJ192" s="45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  <row r="216" spans="2:43" ht="15" customHeight="1" x14ac:dyDescent="0.2"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</row>
    <row r="217" spans="2:43" ht="15" customHeight="1" x14ac:dyDescent="0.2"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</row>
    <row r="218" spans="2:43" ht="15" customHeight="1" x14ac:dyDescent="0.2"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</row>
    <row r="219" spans="2:43" ht="15" customHeight="1" x14ac:dyDescent="0.2"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</row>
    <row r="221" spans="2:43" ht="15" customHeight="1" x14ac:dyDescent="0.2"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</row>
    <row r="222" spans="2:43" ht="15" customHeight="1" x14ac:dyDescent="0.2"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</row>
    <row r="223" spans="2:43" ht="15" customHeight="1" x14ac:dyDescent="0.2"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</row>
    <row r="224" spans="2:43" ht="15" customHeight="1" x14ac:dyDescent="0.2"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</row>
    <row r="225" spans="2:43" ht="15" customHeight="1" x14ac:dyDescent="0.2"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</row>
  </sheetData>
  <sortState ref="B21:AG23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9.5703125" customWidth="1"/>
    <col min="27" max="31" width="5.42578125" customWidth="1"/>
    <col min="32" max="32" width="8.14062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53</v>
      </c>
      <c r="F1" s="83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21" t="s">
        <v>50</v>
      </c>
      <c r="C2" s="122"/>
      <c r="D2" s="123"/>
      <c r="E2" s="12" t="s">
        <v>13</v>
      </c>
      <c r="F2" s="13"/>
      <c r="G2" s="13"/>
      <c r="H2" s="13"/>
      <c r="I2" s="19"/>
      <c r="J2" s="14"/>
      <c r="K2" s="96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124" t="s">
        <v>89</v>
      </c>
      <c r="Y2" s="125"/>
      <c r="Z2" s="126"/>
      <c r="AA2" s="12" t="s">
        <v>13</v>
      </c>
      <c r="AB2" s="13"/>
      <c r="AC2" s="13"/>
      <c r="AD2" s="13"/>
      <c r="AE2" s="19"/>
      <c r="AF2" s="14"/>
      <c r="AG2" s="96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2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7"/>
      <c r="L3" s="17" t="s">
        <v>5</v>
      </c>
      <c r="M3" s="17" t="s">
        <v>6</v>
      </c>
      <c r="N3" s="17" t="s">
        <v>65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7"/>
      <c r="AH3" s="17" t="s">
        <v>5</v>
      </c>
      <c r="AI3" s="17" t="s">
        <v>6</v>
      </c>
      <c r="AJ3" s="17" t="s">
        <v>65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/>
      <c r="C4" s="32"/>
      <c r="D4" s="37"/>
      <c r="E4" s="28"/>
      <c r="F4" s="28"/>
      <c r="G4" s="28"/>
      <c r="H4" s="29"/>
      <c r="I4" s="28"/>
      <c r="J4" s="38"/>
      <c r="K4" s="48"/>
      <c r="L4" s="103"/>
      <c r="M4" s="17"/>
      <c r="N4" s="17"/>
      <c r="O4" s="17"/>
      <c r="P4" s="22"/>
      <c r="Q4" s="28"/>
      <c r="R4" s="28"/>
      <c r="S4" s="29"/>
      <c r="T4" s="28"/>
      <c r="U4" s="28"/>
      <c r="V4" s="128"/>
      <c r="W4" s="48"/>
      <c r="X4" s="28">
        <v>2008</v>
      </c>
      <c r="Y4" s="28" t="s">
        <v>41</v>
      </c>
      <c r="Z4" s="37" t="s">
        <v>39</v>
      </c>
      <c r="AA4" s="28">
        <v>2</v>
      </c>
      <c r="AB4" s="28">
        <v>1</v>
      </c>
      <c r="AC4" s="28">
        <v>2</v>
      </c>
      <c r="AD4" s="28">
        <v>2</v>
      </c>
      <c r="AE4" s="28">
        <v>7</v>
      </c>
      <c r="AF4" s="56">
        <v>0.46660000000000001</v>
      </c>
      <c r="AG4" s="22">
        <v>15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9"/>
      <c r="AS4" s="10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/>
      <c r="C5" s="32"/>
      <c r="D5" s="37"/>
      <c r="E5" s="28"/>
      <c r="F5" s="28"/>
      <c r="G5" s="28"/>
      <c r="H5" s="29"/>
      <c r="I5" s="28"/>
      <c r="J5" s="38"/>
      <c r="K5" s="48"/>
      <c r="L5" s="103"/>
      <c r="M5" s="17"/>
      <c r="N5" s="17"/>
      <c r="O5" s="17"/>
      <c r="P5" s="22"/>
      <c r="Q5" s="28"/>
      <c r="R5" s="28"/>
      <c r="S5" s="29"/>
      <c r="T5" s="28"/>
      <c r="U5" s="28"/>
      <c r="V5" s="128"/>
      <c r="W5" s="48"/>
      <c r="X5" s="28"/>
      <c r="Y5" s="28"/>
      <c r="Z5" s="37"/>
      <c r="AA5" s="28"/>
      <c r="AB5" s="28"/>
      <c r="AC5" s="28"/>
      <c r="AD5" s="28"/>
      <c r="AE5" s="28"/>
      <c r="AF5" s="56"/>
      <c r="AG5" s="22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9"/>
      <c r="AS5" s="10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/>
      <c r="C6" s="32"/>
      <c r="D6" s="37"/>
      <c r="E6" s="28"/>
      <c r="F6" s="28"/>
      <c r="G6" s="28"/>
      <c r="H6" s="29"/>
      <c r="I6" s="28"/>
      <c r="J6" s="38"/>
      <c r="K6" s="48"/>
      <c r="L6" s="103"/>
      <c r="M6" s="17"/>
      <c r="N6" s="17"/>
      <c r="O6" s="17"/>
      <c r="P6" s="22"/>
      <c r="Q6" s="28"/>
      <c r="R6" s="28"/>
      <c r="S6" s="29"/>
      <c r="T6" s="28"/>
      <c r="U6" s="28"/>
      <c r="V6" s="128"/>
      <c r="W6" s="48"/>
      <c r="X6" s="28">
        <v>2010</v>
      </c>
      <c r="Y6" s="28" t="s">
        <v>35</v>
      </c>
      <c r="Z6" s="37" t="s">
        <v>39</v>
      </c>
      <c r="AA6" s="28">
        <v>8</v>
      </c>
      <c r="AB6" s="28">
        <v>1</v>
      </c>
      <c r="AC6" s="28">
        <v>7</v>
      </c>
      <c r="AD6" s="28">
        <v>15</v>
      </c>
      <c r="AE6" s="28">
        <v>42</v>
      </c>
      <c r="AF6" s="56">
        <v>0.6774</v>
      </c>
      <c r="AG6" s="22">
        <v>62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9"/>
      <c r="AS6" s="10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>
        <v>2011</v>
      </c>
      <c r="C7" s="32" t="s">
        <v>41</v>
      </c>
      <c r="D7" s="37" t="s">
        <v>51</v>
      </c>
      <c r="E7" s="28">
        <v>5</v>
      </c>
      <c r="F7" s="28">
        <v>0</v>
      </c>
      <c r="G7" s="28">
        <v>0</v>
      </c>
      <c r="H7" s="29">
        <v>1</v>
      </c>
      <c r="I7" s="28">
        <v>12</v>
      </c>
      <c r="J7" s="38">
        <v>0.41399999999999998</v>
      </c>
      <c r="K7" s="48">
        <v>29</v>
      </c>
      <c r="L7" s="103"/>
      <c r="M7" s="17"/>
      <c r="N7" s="17"/>
      <c r="O7" s="17"/>
      <c r="P7" s="22"/>
      <c r="Q7" s="28"/>
      <c r="R7" s="28"/>
      <c r="S7" s="29"/>
      <c r="T7" s="28"/>
      <c r="U7" s="28"/>
      <c r="V7" s="128"/>
      <c r="W7" s="48"/>
      <c r="X7" s="28">
        <v>2011</v>
      </c>
      <c r="Y7" s="28" t="s">
        <v>42</v>
      </c>
      <c r="Z7" s="37" t="s">
        <v>39</v>
      </c>
      <c r="AA7" s="28">
        <v>6</v>
      </c>
      <c r="AB7" s="28">
        <v>0</v>
      </c>
      <c r="AC7" s="28">
        <v>4</v>
      </c>
      <c r="AD7" s="28">
        <v>11</v>
      </c>
      <c r="AE7" s="28">
        <v>22</v>
      </c>
      <c r="AF7" s="56">
        <v>0.56410000000000005</v>
      </c>
      <c r="AG7" s="22">
        <v>39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9"/>
      <c r="AS7" s="10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>
        <v>2012</v>
      </c>
      <c r="C8" s="32" t="s">
        <v>54</v>
      </c>
      <c r="D8" s="37" t="s">
        <v>51</v>
      </c>
      <c r="E8" s="28">
        <v>1</v>
      </c>
      <c r="F8" s="28">
        <v>0</v>
      </c>
      <c r="G8" s="28">
        <v>0</v>
      </c>
      <c r="H8" s="29">
        <v>1</v>
      </c>
      <c r="I8" s="28">
        <v>4</v>
      </c>
      <c r="J8" s="38">
        <v>0.57099999999999995</v>
      </c>
      <c r="K8" s="48">
        <v>7</v>
      </c>
      <c r="L8" s="103"/>
      <c r="M8" s="17"/>
      <c r="N8" s="17"/>
      <c r="O8" s="17"/>
      <c r="P8" s="22"/>
      <c r="Q8" s="28"/>
      <c r="R8" s="28"/>
      <c r="S8" s="29"/>
      <c r="T8" s="28"/>
      <c r="U8" s="28"/>
      <c r="V8" s="128"/>
      <c r="W8" s="48"/>
      <c r="X8" s="28"/>
      <c r="Y8" s="28"/>
      <c r="Z8" s="37"/>
      <c r="AA8" s="28"/>
      <c r="AB8" s="28"/>
      <c r="AC8" s="28"/>
      <c r="AD8" s="28"/>
      <c r="AE8" s="28"/>
      <c r="AF8" s="56"/>
      <c r="AG8" s="22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9"/>
      <c r="AS8" s="10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>
        <v>2013</v>
      </c>
      <c r="C9" s="32" t="s">
        <v>56</v>
      </c>
      <c r="D9" s="37" t="s">
        <v>51</v>
      </c>
      <c r="E9" s="28">
        <v>4</v>
      </c>
      <c r="F9" s="28">
        <v>0</v>
      </c>
      <c r="G9" s="28">
        <v>0</v>
      </c>
      <c r="H9" s="29">
        <v>0</v>
      </c>
      <c r="I9" s="28">
        <v>4</v>
      </c>
      <c r="J9" s="38">
        <v>0.222</v>
      </c>
      <c r="K9" s="48">
        <v>18</v>
      </c>
      <c r="L9" s="103"/>
      <c r="M9" s="17"/>
      <c r="N9" s="17"/>
      <c r="O9" s="17"/>
      <c r="P9" s="22"/>
      <c r="Q9" s="28"/>
      <c r="R9" s="28"/>
      <c r="S9" s="29"/>
      <c r="T9" s="28"/>
      <c r="U9" s="28"/>
      <c r="V9" s="128"/>
      <c r="W9" s="48"/>
      <c r="X9" s="28">
        <v>2013</v>
      </c>
      <c r="Y9" s="28" t="s">
        <v>35</v>
      </c>
      <c r="Z9" s="37" t="s">
        <v>39</v>
      </c>
      <c r="AA9" s="28">
        <v>1</v>
      </c>
      <c r="AB9" s="28">
        <v>0</v>
      </c>
      <c r="AC9" s="28">
        <v>2</v>
      </c>
      <c r="AD9" s="28">
        <v>0</v>
      </c>
      <c r="AE9" s="28">
        <v>6</v>
      </c>
      <c r="AF9" s="56">
        <v>0.6</v>
      </c>
      <c r="AG9" s="22">
        <v>10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29"/>
      <c r="AS9" s="10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>
        <v>2014</v>
      </c>
      <c r="C10" s="32" t="s">
        <v>60</v>
      </c>
      <c r="D10" s="37" t="s">
        <v>58</v>
      </c>
      <c r="E10" s="28">
        <v>14</v>
      </c>
      <c r="F10" s="28">
        <v>0</v>
      </c>
      <c r="G10" s="28">
        <v>2</v>
      </c>
      <c r="H10" s="29">
        <v>4</v>
      </c>
      <c r="I10" s="28">
        <v>45</v>
      </c>
      <c r="J10" s="38">
        <v>0.51700000000000002</v>
      </c>
      <c r="K10" s="48">
        <v>87</v>
      </c>
      <c r="L10" s="103"/>
      <c r="M10" s="17"/>
      <c r="N10" s="17"/>
      <c r="O10" s="17"/>
      <c r="P10" s="22"/>
      <c r="Q10" s="28"/>
      <c r="R10" s="28"/>
      <c r="S10" s="29"/>
      <c r="T10" s="28"/>
      <c r="U10" s="28"/>
      <c r="V10" s="128"/>
      <c r="W10" s="48"/>
      <c r="X10" s="28"/>
      <c r="Y10" s="32"/>
      <c r="Z10" s="37"/>
      <c r="AA10" s="28"/>
      <c r="AB10" s="28"/>
      <c r="AC10" s="28"/>
      <c r="AD10" s="29"/>
      <c r="AE10" s="28"/>
      <c r="AF10" s="38"/>
      <c r="AG10" s="48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9"/>
      <c r="AS10" s="10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/>
      <c r="C11" s="32"/>
      <c r="D11" s="37"/>
      <c r="E11" s="28"/>
      <c r="F11" s="28"/>
      <c r="G11" s="28"/>
      <c r="H11" s="29"/>
      <c r="I11" s="28"/>
      <c r="J11" s="38"/>
      <c r="K11" s="48"/>
      <c r="L11" s="103"/>
      <c r="M11" s="17"/>
      <c r="N11" s="17"/>
      <c r="O11" s="17"/>
      <c r="P11" s="22"/>
      <c r="Q11" s="28"/>
      <c r="R11" s="28"/>
      <c r="S11" s="29"/>
      <c r="T11" s="28"/>
      <c r="U11" s="28"/>
      <c r="V11" s="128"/>
      <c r="W11" s="48"/>
      <c r="X11" s="28"/>
      <c r="Y11" s="32"/>
      <c r="Z11" s="37"/>
      <c r="AA11" s="28"/>
      <c r="AB11" s="28"/>
      <c r="AC11" s="28"/>
      <c r="AD11" s="29"/>
      <c r="AE11" s="28"/>
      <c r="AF11" s="38"/>
      <c r="AG11" s="48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29"/>
      <c r="AS11" s="10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>
        <v>2017</v>
      </c>
      <c r="C12" s="32" t="s">
        <v>82</v>
      </c>
      <c r="D12" s="37" t="s">
        <v>83</v>
      </c>
      <c r="E12" s="28">
        <v>14</v>
      </c>
      <c r="F12" s="28">
        <v>0</v>
      </c>
      <c r="G12" s="28">
        <v>7</v>
      </c>
      <c r="H12" s="29">
        <v>6</v>
      </c>
      <c r="I12" s="28">
        <v>32</v>
      </c>
      <c r="J12" s="38">
        <v>0.4637</v>
      </c>
      <c r="K12" s="48">
        <v>69</v>
      </c>
      <c r="L12" s="103"/>
      <c r="M12" s="17"/>
      <c r="N12" s="17"/>
      <c r="O12" s="17"/>
      <c r="P12" s="22"/>
      <c r="Q12" s="28">
        <v>3</v>
      </c>
      <c r="R12" s="28">
        <v>0</v>
      </c>
      <c r="S12" s="29">
        <v>0</v>
      </c>
      <c r="T12" s="28">
        <v>1</v>
      </c>
      <c r="U12" s="28">
        <v>3</v>
      </c>
      <c r="V12" s="128">
        <v>0.214</v>
      </c>
      <c r="W12" s="48">
        <v>14</v>
      </c>
      <c r="X12" s="28"/>
      <c r="Y12" s="32"/>
      <c r="Z12" s="37"/>
      <c r="AA12" s="28"/>
      <c r="AB12" s="28"/>
      <c r="AC12" s="28"/>
      <c r="AD12" s="29"/>
      <c r="AE12" s="28"/>
      <c r="AF12" s="38"/>
      <c r="AG12" s="48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9"/>
      <c r="AS12" s="10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8">
        <v>2018</v>
      </c>
      <c r="C13" s="32" t="s">
        <v>41</v>
      </c>
      <c r="D13" s="37" t="s">
        <v>83</v>
      </c>
      <c r="E13" s="28">
        <v>19</v>
      </c>
      <c r="F13" s="28">
        <v>2</v>
      </c>
      <c r="G13" s="28">
        <v>4</v>
      </c>
      <c r="H13" s="29">
        <v>15</v>
      </c>
      <c r="I13" s="28">
        <v>68</v>
      </c>
      <c r="J13" s="56">
        <v>0.53120000000000001</v>
      </c>
      <c r="K13" s="45">
        <v>128</v>
      </c>
      <c r="L13" s="103"/>
      <c r="M13" s="17"/>
      <c r="N13" s="17"/>
      <c r="O13" s="17"/>
      <c r="P13" s="22"/>
      <c r="Q13" s="28"/>
      <c r="R13" s="28"/>
      <c r="S13" s="29"/>
      <c r="T13" s="28"/>
      <c r="U13" s="28"/>
      <c r="V13" s="128"/>
      <c r="W13" s="48"/>
      <c r="X13" s="28"/>
      <c r="Y13" s="32"/>
      <c r="Z13" s="37"/>
      <c r="AA13" s="28"/>
      <c r="AB13" s="28"/>
      <c r="AC13" s="28"/>
      <c r="AD13" s="29"/>
      <c r="AE13" s="28"/>
      <c r="AF13" s="38"/>
      <c r="AG13" s="48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29"/>
      <c r="AS13" s="102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8"/>
      <c r="C14" s="28"/>
      <c r="D14" s="37"/>
      <c r="E14" s="28"/>
      <c r="F14" s="28"/>
      <c r="G14" s="28"/>
      <c r="H14" s="28"/>
      <c r="I14" s="28"/>
      <c r="J14" s="38"/>
      <c r="K14" s="48"/>
      <c r="L14" s="103"/>
      <c r="M14" s="17"/>
      <c r="N14" s="17"/>
      <c r="O14" s="17"/>
      <c r="P14" s="22"/>
      <c r="Q14" s="28"/>
      <c r="R14" s="28"/>
      <c r="S14" s="29"/>
      <c r="T14" s="28"/>
      <c r="U14" s="28"/>
      <c r="V14" s="128"/>
      <c r="W14" s="48"/>
      <c r="X14" s="28">
        <v>2019</v>
      </c>
      <c r="Y14" s="28" t="s">
        <v>82</v>
      </c>
      <c r="Z14" s="37" t="s">
        <v>39</v>
      </c>
      <c r="AA14" s="28">
        <v>4</v>
      </c>
      <c r="AB14" s="28">
        <v>1</v>
      </c>
      <c r="AC14" s="28">
        <v>8</v>
      </c>
      <c r="AD14" s="28">
        <v>3</v>
      </c>
      <c r="AE14" s="28">
        <v>22</v>
      </c>
      <c r="AF14" s="56">
        <v>0.6875</v>
      </c>
      <c r="AG14" s="48">
        <v>32</v>
      </c>
      <c r="AH14" s="103"/>
      <c r="AI14" s="17"/>
      <c r="AJ14" s="17"/>
      <c r="AK14" s="17"/>
      <c r="AM14" s="28">
        <v>2</v>
      </c>
      <c r="AN14" s="28">
        <v>2</v>
      </c>
      <c r="AO14" s="29">
        <v>5</v>
      </c>
      <c r="AP14" s="28">
        <v>3</v>
      </c>
      <c r="AQ14" s="28">
        <v>14</v>
      </c>
      <c r="AR14" s="129">
        <v>0.7</v>
      </c>
      <c r="AS14" s="48">
        <v>20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30" t="s">
        <v>91</v>
      </c>
      <c r="C15" s="86"/>
      <c r="D15" s="85"/>
      <c r="E15" s="131">
        <f>SUM(E4:E14)</f>
        <v>57</v>
      </c>
      <c r="F15" s="131">
        <f>SUM(F4:F14)</f>
        <v>2</v>
      </c>
      <c r="G15" s="131">
        <f>SUM(G4:G14)</f>
        <v>13</v>
      </c>
      <c r="H15" s="131">
        <f>SUM(H4:H14)</f>
        <v>27</v>
      </c>
      <c r="I15" s="131">
        <f>SUM(I4:I14)</f>
        <v>165</v>
      </c>
      <c r="J15" s="132">
        <f>PRODUCT(I15/K15)</f>
        <v>0.48816568047337278</v>
      </c>
      <c r="K15" s="96">
        <f>SUM(K4:K14)</f>
        <v>338</v>
      </c>
      <c r="L15" s="21"/>
      <c r="M15" s="19"/>
      <c r="N15" s="99"/>
      <c r="O15" s="100"/>
      <c r="P15" s="22"/>
      <c r="Q15" s="131">
        <f>SUM(Q4:Q14)</f>
        <v>3</v>
      </c>
      <c r="R15" s="131">
        <f>SUM(R4:R14)</f>
        <v>0</v>
      </c>
      <c r="S15" s="131">
        <f>SUM(S4:S14)</f>
        <v>0</v>
      </c>
      <c r="T15" s="131">
        <f>SUM(T4:T14)</f>
        <v>1</v>
      </c>
      <c r="U15" s="131">
        <f>SUM(U4:U14)</f>
        <v>3</v>
      </c>
      <c r="V15" s="132">
        <f>PRODUCT(U15/W15)</f>
        <v>0.21428571428571427</v>
      </c>
      <c r="W15" s="96">
        <f>SUM(W4:W14)</f>
        <v>14</v>
      </c>
      <c r="X15" s="15" t="s">
        <v>91</v>
      </c>
      <c r="Y15" s="16"/>
      <c r="Z15" s="14"/>
      <c r="AA15" s="131">
        <f>SUM(AA4:AA14)</f>
        <v>21</v>
      </c>
      <c r="AB15" s="131">
        <f>SUM(AB4:AB14)</f>
        <v>3</v>
      </c>
      <c r="AC15" s="131">
        <f>SUM(AC4:AC14)</f>
        <v>23</v>
      </c>
      <c r="AD15" s="131">
        <f>SUM(AD4:AD14)</f>
        <v>31</v>
      </c>
      <c r="AE15" s="131">
        <f>SUM(AE4:AE14)</f>
        <v>99</v>
      </c>
      <c r="AF15" s="132">
        <f>PRODUCT(AE15/AG15)</f>
        <v>0.62658227848101267</v>
      </c>
      <c r="AG15" s="96">
        <f>SUM(AG4:AG14)</f>
        <v>158</v>
      </c>
      <c r="AH15" s="21"/>
      <c r="AI15" s="19"/>
      <c r="AJ15" s="99"/>
      <c r="AK15" s="100"/>
      <c r="AL15" s="22"/>
      <c r="AM15" s="131">
        <f>SUM(AM4:AM14)</f>
        <v>2</v>
      </c>
      <c r="AN15" s="131">
        <f>SUM(AN4:AN14)</f>
        <v>2</v>
      </c>
      <c r="AO15" s="131">
        <f>SUM(AO4:AO14)</f>
        <v>5</v>
      </c>
      <c r="AP15" s="131">
        <f>SUM(AP4:AP14)</f>
        <v>3</v>
      </c>
      <c r="AQ15" s="131">
        <f>SUM(AQ4:AQ14)</f>
        <v>14</v>
      </c>
      <c r="AR15" s="132">
        <f>PRODUCT(AQ15/AS15)</f>
        <v>0.7</v>
      </c>
      <c r="AS15" s="127">
        <f>SUM(AS4:AS14)</f>
        <v>20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2"/>
      <c r="M16" s="22"/>
      <c r="N16" s="22"/>
      <c r="O16" s="22"/>
      <c r="P16" s="45"/>
      <c r="Q16" s="45"/>
      <c r="R16" s="49"/>
      <c r="S16" s="45"/>
      <c r="T16" s="45"/>
      <c r="U16" s="22"/>
      <c r="V16" s="22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2"/>
      <c r="AI16" s="22"/>
      <c r="AJ16" s="22"/>
      <c r="AK16" s="22"/>
      <c r="AL16" s="45"/>
      <c r="AM16" s="45"/>
      <c r="AN16" s="49"/>
      <c r="AO16" s="45"/>
      <c r="AP16" s="45"/>
      <c r="AQ16" s="22"/>
      <c r="AR16" s="22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3" t="s">
        <v>92</v>
      </c>
      <c r="C17" s="134"/>
      <c r="D17" s="135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93</v>
      </c>
      <c r="O17" s="17" t="s">
        <v>94</v>
      </c>
      <c r="Q17" s="49"/>
      <c r="R17" s="49" t="s">
        <v>48</v>
      </c>
      <c r="S17" s="49"/>
      <c r="T17" s="45" t="s">
        <v>49</v>
      </c>
      <c r="U17" s="22"/>
      <c r="V17" s="48"/>
      <c r="W17" s="48"/>
      <c r="X17" s="136"/>
      <c r="Y17" s="136"/>
      <c r="Z17" s="136"/>
      <c r="AA17" s="136"/>
      <c r="AB17" s="136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136"/>
      <c r="AO17" s="136"/>
      <c r="AP17" s="136"/>
      <c r="AQ17" s="136"/>
      <c r="AR17" s="136"/>
      <c r="AS17" s="136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2" t="s">
        <v>12</v>
      </c>
      <c r="C18" s="11"/>
      <c r="D18" s="54"/>
      <c r="E18" s="137">
        <v>119</v>
      </c>
      <c r="F18" s="137">
        <v>3</v>
      </c>
      <c r="G18" s="137">
        <v>24</v>
      </c>
      <c r="H18" s="137">
        <v>22</v>
      </c>
      <c r="I18" s="137">
        <v>151</v>
      </c>
      <c r="J18" s="138">
        <v>0.30499999999999999</v>
      </c>
      <c r="K18" s="45">
        <f>PRODUCT(I18/J18)</f>
        <v>495.08196721311475</v>
      </c>
      <c r="L18" s="139">
        <f>PRODUCT((F18+G18)/E18)</f>
        <v>0.22689075630252101</v>
      </c>
      <c r="M18" s="139">
        <f>PRODUCT(H18/E18)</f>
        <v>0.18487394957983194</v>
      </c>
      <c r="N18" s="139">
        <f>PRODUCT((F18+G18+H18)/E18)</f>
        <v>0.41176470588235292</v>
      </c>
      <c r="O18" s="139">
        <f>PRODUCT(I18/E18)</f>
        <v>1.26890756302521</v>
      </c>
      <c r="Q18" s="49"/>
      <c r="R18" s="49"/>
      <c r="S18" s="49"/>
      <c r="T18" s="45" t="s">
        <v>57</v>
      </c>
      <c r="U18" s="45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40" t="s">
        <v>50</v>
      </c>
      <c r="C19" s="141"/>
      <c r="D19" s="142"/>
      <c r="E19" s="137">
        <f>PRODUCT(E15+Q15)</f>
        <v>60</v>
      </c>
      <c r="F19" s="137">
        <f>PRODUCT(F15+R15)</f>
        <v>2</v>
      </c>
      <c r="G19" s="137">
        <f>PRODUCT(G15+S15)</f>
        <v>13</v>
      </c>
      <c r="H19" s="137">
        <f>PRODUCT(H15+T15)</f>
        <v>28</v>
      </c>
      <c r="I19" s="137">
        <f>PRODUCT(I15+U15)</f>
        <v>168</v>
      </c>
      <c r="J19" s="138">
        <f>PRODUCT(I19/K19)</f>
        <v>0.47727272727272729</v>
      </c>
      <c r="K19" s="45">
        <f>PRODUCT(K15+W15)</f>
        <v>352</v>
      </c>
      <c r="L19" s="139">
        <f>PRODUCT((F19+G19)/E19)</f>
        <v>0.25</v>
      </c>
      <c r="M19" s="139">
        <f>PRODUCT(H19/E19)</f>
        <v>0.46666666666666667</v>
      </c>
      <c r="N19" s="139">
        <f>PRODUCT((F19+G19+H19)/E19)</f>
        <v>0.71666666666666667</v>
      </c>
      <c r="O19" s="139">
        <f>PRODUCT(I19/E19)</f>
        <v>2.8</v>
      </c>
      <c r="Q19" s="49"/>
      <c r="R19" s="49"/>
      <c r="S19" s="49"/>
      <c r="T19" s="45" t="s">
        <v>59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5" t="s">
        <v>89</v>
      </c>
      <c r="C20" s="143"/>
      <c r="D20" s="144"/>
      <c r="E20" s="137">
        <f>PRODUCT(AA15+AM15)</f>
        <v>23</v>
      </c>
      <c r="F20" s="137">
        <f>PRODUCT(AB15+AN15)</f>
        <v>5</v>
      </c>
      <c r="G20" s="137">
        <f>PRODUCT(AC15+AO15)</f>
        <v>28</v>
      </c>
      <c r="H20" s="137">
        <f>PRODUCT(AD15+AP15)</f>
        <v>34</v>
      </c>
      <c r="I20" s="137">
        <f>PRODUCT(AE15+AQ15)</f>
        <v>113</v>
      </c>
      <c r="J20" s="138">
        <f>PRODUCT(I20/K20)</f>
        <v>0.6348314606741573</v>
      </c>
      <c r="K20" s="22">
        <f>PRODUCT(AG15+AS15)</f>
        <v>178</v>
      </c>
      <c r="L20" s="139">
        <f>PRODUCT((F20+G20)/E20)</f>
        <v>1.4347826086956521</v>
      </c>
      <c r="M20" s="139">
        <f>PRODUCT(H20/E20)</f>
        <v>1.4782608695652173</v>
      </c>
      <c r="N20" s="139">
        <f>PRODUCT((F20+G20+H20)/E20)</f>
        <v>2.9130434782608696</v>
      </c>
      <c r="O20" s="139">
        <f>PRODUCT(I20/E20)</f>
        <v>4.9130434782608692</v>
      </c>
      <c r="Q20" s="49"/>
      <c r="R20" s="49"/>
      <c r="S20" s="45"/>
      <c r="T20" s="45" t="s">
        <v>84</v>
      </c>
      <c r="U20" s="22"/>
      <c r="V20" s="22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2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45" t="s">
        <v>91</v>
      </c>
      <c r="C21" s="146"/>
      <c r="D21" s="147"/>
      <c r="E21" s="137">
        <f>SUM(E18:E20)</f>
        <v>202</v>
      </c>
      <c r="F21" s="137">
        <f t="shared" ref="F21:I21" si="0">SUM(F18:F20)</f>
        <v>10</v>
      </c>
      <c r="G21" s="137">
        <f t="shared" si="0"/>
        <v>65</v>
      </c>
      <c r="H21" s="137">
        <f t="shared" si="0"/>
        <v>84</v>
      </c>
      <c r="I21" s="137">
        <f t="shared" si="0"/>
        <v>432</v>
      </c>
      <c r="J21" s="138">
        <f>PRODUCT(I21/K21)</f>
        <v>0.42142971373740606</v>
      </c>
      <c r="K21" s="45">
        <f>SUM(K18:K20)</f>
        <v>1025.0819672131147</v>
      </c>
      <c r="L21" s="139">
        <f>PRODUCT((F21+G21)/E21)</f>
        <v>0.37128712871287128</v>
      </c>
      <c r="M21" s="139">
        <f>PRODUCT(H21/E21)</f>
        <v>0.41584158415841582</v>
      </c>
      <c r="N21" s="139">
        <f>PRODUCT((F21+G21+H21)/E21)</f>
        <v>0.78712871287128716</v>
      </c>
      <c r="O21" s="139">
        <f>PRODUCT(I21/E21)</f>
        <v>2.1386138613861387</v>
      </c>
      <c r="Q21" s="22"/>
      <c r="R21" s="22"/>
      <c r="S21" s="2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2"/>
      <c r="F22" s="22"/>
      <c r="G22" s="22"/>
      <c r="H22" s="22"/>
      <c r="I22" s="22"/>
      <c r="J22" s="45"/>
      <c r="K22" s="45"/>
      <c r="L22" s="22"/>
      <c r="M22" s="22"/>
      <c r="N22" s="22"/>
      <c r="O22" s="22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9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9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9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9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9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9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9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9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9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9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9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9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9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9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9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9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9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9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9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9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9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9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9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9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9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9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9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9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9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9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9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9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9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9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9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9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9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9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9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9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9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9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9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9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9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9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9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9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9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9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9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9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9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9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9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9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9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9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9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9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9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9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9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9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9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9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9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9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9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9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9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9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9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9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9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9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9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9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9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9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9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9"/>
      <c r="AJ177" s="49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9"/>
      <c r="AJ178" s="49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9"/>
      <c r="AJ179" s="49"/>
      <c r="AK179" s="45"/>
      <c r="AL179" s="22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9"/>
      <c r="AJ180" s="49"/>
      <c r="AK180" s="45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9"/>
      <c r="AJ181" s="49"/>
      <c r="AK181" s="45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9"/>
      <c r="AJ182" s="49"/>
      <c r="AK182" s="45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9"/>
      <c r="AJ183" s="49"/>
      <c r="AK183" s="45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9"/>
      <c r="AJ184" s="49"/>
      <c r="AK184" s="45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9"/>
      <c r="AJ185" s="49"/>
      <c r="AK185" s="45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9"/>
      <c r="AJ186" s="49"/>
      <c r="AK186" s="22"/>
      <c r="AL186" s="22"/>
    </row>
    <row r="187" spans="1:57" x14ac:dyDescent="0.25">
      <c r="R187" s="48"/>
      <c r="S187" s="4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9"/>
      <c r="AJ187" s="49"/>
    </row>
    <row r="188" spans="1:57" x14ac:dyDescent="0.25">
      <c r="R188" s="48"/>
      <c r="S188" s="4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9"/>
      <c r="AJ188" s="49"/>
    </row>
    <row r="189" spans="1:57" x14ac:dyDescent="0.25">
      <c r="R189" s="48"/>
      <c r="S189" s="4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9"/>
      <c r="AJ218" s="49"/>
      <c r="AK218"/>
      <c r="AL218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</row>
    <row r="224" spans="12:38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</row>
    <row r="225" spans="20:34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</row>
    <row r="226" spans="20:34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</row>
    <row r="227" spans="20:34" x14ac:dyDescent="0.25"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</row>
    <row r="228" spans="20:34" x14ac:dyDescent="0.25"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</row>
    <row r="229" spans="20:34" x14ac:dyDescent="0.25"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</row>
    <row r="230" spans="20:34" x14ac:dyDescent="0.25"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</row>
    <row r="231" spans="20:34" x14ac:dyDescent="0.25"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</row>
    <row r="232" spans="20:34" x14ac:dyDescent="0.25"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</row>
    <row r="233" spans="20:34" x14ac:dyDescent="0.25"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</row>
    <row r="234" spans="20:34" x14ac:dyDescent="0.25"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</row>
    <row r="235" spans="20:34" x14ac:dyDescent="0.25"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</row>
    <row r="236" spans="20:34" x14ac:dyDescent="0.25"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</row>
    <row r="237" spans="20:34" x14ac:dyDescent="0.25"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</row>
    <row r="238" spans="20:34" x14ac:dyDescent="0.25"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</row>
    <row r="239" spans="20:34" x14ac:dyDescent="0.25"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</row>
    <row r="240" spans="20:34" x14ac:dyDescent="0.25"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</row>
    <row r="241" spans="20:34" x14ac:dyDescent="0.25"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</row>
    <row r="242" spans="20:34" x14ac:dyDescent="0.25"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</row>
    <row r="243" spans="20:34" x14ac:dyDescent="0.25"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</row>
    <row r="244" spans="20:34" x14ac:dyDescent="0.25"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</row>
    <row r="245" spans="20:34" x14ac:dyDescent="0.25"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</row>
    <row r="246" spans="20:34" x14ac:dyDescent="0.25"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</row>
    <row r="247" spans="20:34" x14ac:dyDescent="0.25"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</row>
    <row r="248" spans="20:34" x14ac:dyDescent="0.25"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</row>
    <row r="249" spans="20:34" x14ac:dyDescent="0.25"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</row>
    <row r="250" spans="20:34" x14ac:dyDescent="0.25"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</row>
    <row r="251" spans="20:34" x14ac:dyDescent="0.25"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</row>
    <row r="252" spans="20:34" x14ac:dyDescent="0.25"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</row>
    <row r="253" spans="20:34" x14ac:dyDescent="0.25"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</row>
    <row r="254" spans="20:34" x14ac:dyDescent="0.25"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</row>
    <row r="255" spans="20:34" x14ac:dyDescent="0.25"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</row>
    <row r="256" spans="20:34" x14ac:dyDescent="0.25"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</row>
    <row r="257" spans="20:34" x14ac:dyDescent="0.25"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</row>
    <row r="258" spans="20:34" x14ac:dyDescent="0.25"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</row>
    <row r="259" spans="20:34" x14ac:dyDescent="0.25"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</row>
    <row r="260" spans="20:34" x14ac:dyDescent="0.25"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</row>
    <row r="261" spans="20:34" x14ac:dyDescent="0.25"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</row>
    <row r="262" spans="20:34" x14ac:dyDescent="0.25"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</row>
    <row r="263" spans="20:34" x14ac:dyDescent="0.25"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</row>
    <row r="264" spans="20:34" x14ac:dyDescent="0.25"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</row>
    <row r="265" spans="20:34" x14ac:dyDescent="0.25"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</row>
    <row r="266" spans="20:34" x14ac:dyDescent="0.25"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</row>
    <row r="267" spans="20:34" x14ac:dyDescent="0.25"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</row>
    <row r="268" spans="20:34" x14ac:dyDescent="0.25"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</row>
    <row r="269" spans="20:34" x14ac:dyDescent="0.25"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</row>
    <row r="270" spans="20:34" x14ac:dyDescent="0.25"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</row>
    <row r="271" spans="20:34" x14ac:dyDescent="0.25"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</row>
    <row r="272" spans="20:34" x14ac:dyDescent="0.25"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</row>
    <row r="273" spans="20:34" x14ac:dyDescent="0.25"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</row>
    <row r="274" spans="20:34" x14ac:dyDescent="0.25"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</row>
    <row r="275" spans="20:34" x14ac:dyDescent="0.25"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</row>
    <row r="276" spans="20:34" x14ac:dyDescent="0.25"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</row>
    <row r="277" spans="20:34" x14ac:dyDescent="0.25"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</row>
    <row r="278" spans="20:34" x14ac:dyDescent="0.25"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</row>
    <row r="279" spans="20:34" x14ac:dyDescent="0.25"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</row>
    <row r="280" spans="20:34" x14ac:dyDescent="0.25"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</row>
    <row r="281" spans="20:34" x14ac:dyDescent="0.25"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</row>
  </sheetData>
  <sortState ref="B13:AN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2019-08-28T20:52:02Z</dcterms:modified>
</cp:coreProperties>
</file>