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K22" i="2"/>
  <c r="AS19" i="2"/>
  <c r="AQ19" i="2"/>
  <c r="AP19" i="2"/>
  <c r="AO19" i="2"/>
  <c r="AN19" i="2"/>
  <c r="AM19" i="2"/>
  <c r="AG19" i="2"/>
  <c r="AE19" i="2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I23" i="2" s="1"/>
  <c r="H19" i="2"/>
  <c r="H23" i="2" s="1"/>
  <c r="G19" i="2"/>
  <c r="G23" i="2" s="1"/>
  <c r="G25" i="2" s="1"/>
  <c r="F19" i="2"/>
  <c r="F23" i="2" s="1"/>
  <c r="E19" i="2"/>
  <c r="E23" i="2" s="1"/>
  <c r="E25" i="2" s="1"/>
  <c r="O23" i="2" l="1"/>
  <c r="N23" i="2"/>
  <c r="M23" i="2"/>
  <c r="J19" i="2"/>
  <c r="V19" i="2"/>
  <c r="L23" i="2"/>
  <c r="K23" i="2"/>
  <c r="J23" i="2" s="1"/>
  <c r="I24" i="2"/>
  <c r="I25" i="2" s="1"/>
  <c r="K24" i="2"/>
  <c r="J24" i="2" s="1"/>
  <c r="F24" i="2"/>
  <c r="L24" i="2" s="1"/>
  <c r="H24" i="2"/>
  <c r="AF19" i="2"/>
  <c r="AC17" i="1"/>
  <c r="AC15" i="1"/>
  <c r="AC25" i="1" s="1"/>
  <c r="V17" i="1"/>
  <c r="V15" i="1"/>
  <c r="V25" i="1" s="1"/>
  <c r="N24" i="2" l="1"/>
  <c r="M24" i="2"/>
  <c r="K25" i="2"/>
  <c r="J25" i="2" s="1"/>
  <c r="O25" i="2"/>
  <c r="H25" i="2"/>
  <c r="M25" i="2" s="1"/>
  <c r="O24" i="2"/>
  <c r="F25" i="2"/>
  <c r="O17" i="1"/>
  <c r="L25" i="2" l="1"/>
  <c r="N25" i="2"/>
  <c r="O15" i="1"/>
  <c r="O25" i="1" s="1"/>
  <c r="AI25" i="1"/>
  <c r="AH25" i="1"/>
  <c r="AG25" i="1"/>
  <c r="AF25" i="1"/>
  <c r="AE25" i="1"/>
  <c r="AD25" i="1"/>
  <c r="AA25" i="1"/>
  <c r="I31" i="1" s="1"/>
  <c r="Z25" i="1"/>
  <c r="H31" i="1" s="1"/>
  <c r="Y25" i="1"/>
  <c r="G31" i="1" s="1"/>
  <c r="X25" i="1"/>
  <c r="F31" i="1" s="1"/>
  <c r="W25" i="1"/>
  <c r="E31" i="1" s="1"/>
  <c r="T25" i="1"/>
  <c r="S25" i="1"/>
  <c r="R25" i="1"/>
  <c r="Q25" i="1"/>
  <c r="P25" i="1"/>
  <c r="L25" i="1"/>
  <c r="K25" i="1"/>
  <c r="J25" i="1"/>
  <c r="I25" i="1"/>
  <c r="I29" i="1" s="1"/>
  <c r="H25" i="1"/>
  <c r="H29" i="1" s="1"/>
  <c r="G25" i="1"/>
  <c r="G29" i="1" s="1"/>
  <c r="F25" i="1"/>
  <c r="F29" i="1" s="1"/>
  <c r="E25" i="1"/>
  <c r="E29" i="1" s="1"/>
  <c r="M25" i="1"/>
  <c r="O29" i="1" l="1"/>
  <c r="N29" i="1" s="1"/>
  <c r="N25" i="1"/>
  <c r="U25" i="1"/>
  <c r="H32" i="1"/>
  <c r="G32" i="1"/>
  <c r="D26" i="1"/>
  <c r="K29" i="1"/>
  <c r="F32" i="1"/>
  <c r="O31" i="1"/>
  <c r="O32" i="1" s="1"/>
  <c r="M31" i="1"/>
  <c r="E32" i="1"/>
  <c r="I32" i="1"/>
  <c r="M29" i="1"/>
  <c r="K31" i="1"/>
  <c r="L31" i="1"/>
  <c r="L29" i="1"/>
  <c r="L32" i="1" l="1"/>
  <c r="M32" i="1"/>
  <c r="N32" i="1"/>
  <c r="K32" i="1"/>
</calcChain>
</file>

<file path=xl/sharedStrings.xml><?xml version="1.0" encoding="utf-8"?>
<sst xmlns="http://schemas.openxmlformats.org/spreadsheetml/2006/main" count="242" uniqueCount="78">
  <si>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</si>
  <si>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</si>
  <si>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</si>
  <si>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</si>
  <si>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</si>
  <si>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</si>
  <si>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</si>
  <si>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</si>
  <si>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</si>
  <si>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</si>
  <si>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</si>
  <si>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</si>
  <si>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</si>
  <si>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</si>
  <si>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</si>
  <si>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</si>
  <si>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</si>
  <si>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</si>
  <si>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</si>
  <si>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</si>
  <si>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</si>
  <si>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</si>
  <si>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</si>
  <si>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</si>
  <si>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</si>
  <si>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</si>
  <si>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</si>
  <si>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</si>
  <si>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</si>
  <si>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</si>
  <si>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</si>
  <si>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</si>
  <si>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</si>
  <si>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</si>
  <si>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</si>
  <si>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</si>
  <si>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</si>
  <si>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</si>
  <si>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</si>
  <si>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</si>
  <si>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</si>
  <si>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</si>
  <si>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</si>
  <si>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</si>
  <si>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</si>
  <si>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05.06. 2012  AA - ViVe  0-1  (4-4, 2-15)</t>
  </si>
  <si>
    <t>Ville Viljanmaa</t>
  </si>
  <si>
    <t>24.4.1990   Alajärvi</t>
  </si>
  <si>
    <t>LieKi</t>
  </si>
  <si>
    <t>YPJ</t>
  </si>
  <si>
    <t>HaVe</t>
  </si>
  <si>
    <t>HaVe = Halsua-Veteli Pesis  (2002)</t>
  </si>
  <si>
    <t>YPJ = Ylihärmän Pesis-Junkkarit  (1996)</t>
  </si>
  <si>
    <t>LieKi = Lievestuoreen Kisa  (1927)</t>
  </si>
  <si>
    <t xml:space="preserve">  22 v   1 kk 12 pv</t>
  </si>
  <si>
    <t>12.</t>
  </si>
  <si>
    <t>6.</t>
  </si>
  <si>
    <t>11.</t>
  </si>
  <si>
    <t>YKKÖSPESIS</t>
  </si>
  <si>
    <t>----</t>
  </si>
  <si>
    <t>7.</t>
  </si>
  <si>
    <t>Lyöty</t>
  </si>
  <si>
    <t>Tuotu</t>
  </si>
  <si>
    <t>hSM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</si>
  <si>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</si>
  <si>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</si>
  <si>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</si>
  <si>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</si>
  <si>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</si>
  <si>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</si>
  <si>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</si>
  <si>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</si>
  <si>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</si>
  <si>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</si>
  <si>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</si>
  <si>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B-poikien SM-sarja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</si>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</sst>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94.5703125" style="1" customWidth="1"/>
    <col min="37" max="16384" width="9.140625" style="8"/>
  </cols>
  <sheetData>
    <row r="1" spans="1:36" ht="19.5" customHeight="1" x14ac:dyDescent="0.25">
      <c r="A1" s="1"/>
      <c r="B1" s="2" t="s">
        <v>46</v>
      </c>
      <c r="C1" s="3"/>
      <c r="D1" s="4"/>
      <c r="E1" s="6" t="s">
        <v>47</v>
      </c>
      <c r="F1" s="3"/>
      <c r="G1" s="5"/>
      <c r="H1" s="3"/>
      <c r="I1" s="3"/>
      <c r="J1" s="3"/>
      <c r="K1" s="5"/>
      <c r="L1" s="3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1"/>
      <c r="W2" s="22" t="s">
        <v>16</v>
      </c>
      <c r="X2" s="14"/>
      <c r="Y2" s="14"/>
      <c r="Z2" s="14"/>
      <c r="AA2" s="14"/>
      <c r="AB2" s="15"/>
      <c r="AC2" s="19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66">
        <v>2006</v>
      </c>
      <c r="C4" s="66" t="s">
        <v>36</v>
      </c>
      <c r="D4" s="67" t="s">
        <v>43</v>
      </c>
      <c r="E4" s="66"/>
      <c r="F4" s="68" t="s">
        <v>44</v>
      </c>
      <c r="G4" s="69"/>
      <c r="H4" s="70"/>
      <c r="I4" s="66"/>
      <c r="J4" s="66"/>
      <c r="K4" s="66"/>
      <c r="L4" s="66"/>
      <c r="M4" s="66"/>
      <c r="N4" s="71"/>
      <c r="O4" s="29"/>
      <c r="P4" s="30"/>
      <c r="Q4" s="30"/>
      <c r="R4" s="31"/>
      <c r="S4" s="30"/>
      <c r="T4" s="30"/>
      <c r="U4" s="31"/>
      <c r="V4" s="29"/>
      <c r="W4" s="34"/>
      <c r="X4" s="32"/>
      <c r="Y4" s="32"/>
      <c r="Z4" s="32"/>
      <c r="AA4" s="32"/>
      <c r="AB4" s="32"/>
      <c r="AC4" s="29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">
      <c r="A5" s="9"/>
      <c r="B5" s="72">
        <v>2007</v>
      </c>
      <c r="C5" s="72" t="s">
        <v>60</v>
      </c>
      <c r="D5" s="73" t="s">
        <v>38</v>
      </c>
      <c r="E5" s="72"/>
      <c r="F5" s="112" t="s">
        <v>75</v>
      </c>
      <c r="G5" s="74"/>
      <c r="H5" s="75"/>
      <c r="I5" s="72"/>
      <c r="J5" s="72"/>
      <c r="K5" s="72"/>
      <c r="L5" s="72"/>
      <c r="M5" s="72"/>
      <c r="N5" s="72"/>
      <c r="O5" s="24"/>
      <c r="P5" s="30"/>
      <c r="Q5" s="30"/>
      <c r="R5" s="31"/>
      <c r="S5" s="30"/>
      <c r="T5" s="30"/>
      <c r="U5" s="31"/>
      <c r="V5" s="24"/>
      <c r="W5" s="34"/>
      <c r="X5" s="32"/>
      <c r="Y5" s="32"/>
      <c r="Z5" s="32"/>
      <c r="AA5" s="32"/>
      <c r="AB5" s="32"/>
      <c r="AC5" s="24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5">
      <c r="A6" s="9"/>
      <c r="B6" s="25">
        <v>2008</v>
      </c>
      <c r="C6" s="25" t="s">
        <v>37</v>
      </c>
      <c r="D6" s="26" t="s">
        <v>38</v>
      </c>
      <c r="E6" s="25"/>
      <c r="F6" s="27" t="s">
        <v>34</v>
      </c>
      <c r="G6" s="65"/>
      <c r="H6" s="28"/>
      <c r="I6" s="25"/>
      <c r="J6" s="25"/>
      <c r="K6" s="25"/>
      <c r="L6" s="25"/>
      <c r="M6" s="25"/>
      <c r="N6" s="36"/>
      <c r="O6" s="29"/>
      <c r="P6" s="30"/>
      <c r="Q6" s="30"/>
      <c r="R6" s="31"/>
      <c r="S6" s="30"/>
      <c r="T6" s="30"/>
      <c r="U6" s="31"/>
      <c r="V6" s="29"/>
      <c r="W6" s="34"/>
      <c r="X6" s="32"/>
      <c r="Y6" s="32"/>
      <c r="Z6" s="32"/>
      <c r="AA6" s="32"/>
      <c r="AB6" s="32"/>
      <c r="AC6" s="29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66">
        <v>2009</v>
      </c>
      <c r="C7" s="66" t="s">
        <v>37</v>
      </c>
      <c r="D7" s="67" t="s">
        <v>43</v>
      </c>
      <c r="E7" s="66"/>
      <c r="F7" s="68" t="s">
        <v>44</v>
      </c>
      <c r="G7" s="69"/>
      <c r="H7" s="70"/>
      <c r="I7" s="66"/>
      <c r="J7" s="66"/>
      <c r="K7" s="66"/>
      <c r="L7" s="66"/>
      <c r="M7" s="66"/>
      <c r="N7" s="71"/>
      <c r="O7" s="29"/>
      <c r="P7" s="30"/>
      <c r="Q7" s="30"/>
      <c r="R7" s="31"/>
      <c r="S7" s="30"/>
      <c r="T7" s="30"/>
      <c r="U7" s="31"/>
      <c r="V7" s="29"/>
      <c r="W7" s="34"/>
      <c r="X7" s="32"/>
      <c r="Y7" s="32"/>
      <c r="Z7" s="32"/>
      <c r="AA7" s="32"/>
      <c r="AB7" s="32"/>
      <c r="AC7" s="29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25">
        <v>2009</v>
      </c>
      <c r="C8" s="25" t="s">
        <v>39</v>
      </c>
      <c r="D8" s="26" t="s">
        <v>38</v>
      </c>
      <c r="E8" s="25"/>
      <c r="F8" s="27" t="s">
        <v>34</v>
      </c>
      <c r="G8" s="65"/>
      <c r="H8" s="28"/>
      <c r="I8" s="25"/>
      <c r="J8" s="25"/>
      <c r="K8" s="25"/>
      <c r="L8" s="25"/>
      <c r="M8" s="25"/>
      <c r="N8" s="36"/>
      <c r="O8" s="29"/>
      <c r="P8" s="30"/>
      <c r="Q8" s="30"/>
      <c r="R8" s="31"/>
      <c r="S8" s="30"/>
      <c r="T8" s="30"/>
      <c r="U8" s="31"/>
      <c r="V8" s="29"/>
      <c r="W8" s="34"/>
      <c r="X8" s="32"/>
      <c r="Y8" s="32"/>
      <c r="Z8" s="32"/>
      <c r="AA8" s="32"/>
      <c r="AB8" s="32"/>
      <c r="AC8" s="29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66">
        <v>2010</v>
      </c>
      <c r="C9" s="66" t="s">
        <v>36</v>
      </c>
      <c r="D9" s="67" t="s">
        <v>43</v>
      </c>
      <c r="E9" s="66"/>
      <c r="F9" s="68" t="s">
        <v>44</v>
      </c>
      <c r="G9" s="69"/>
      <c r="H9" s="70"/>
      <c r="I9" s="66"/>
      <c r="J9" s="66"/>
      <c r="K9" s="66"/>
      <c r="L9" s="66"/>
      <c r="M9" s="66"/>
      <c r="N9" s="71"/>
      <c r="O9" s="29"/>
      <c r="P9" s="30"/>
      <c r="Q9" s="30"/>
      <c r="R9" s="31"/>
      <c r="S9" s="30"/>
      <c r="T9" s="30"/>
      <c r="U9" s="31"/>
      <c r="V9" s="29"/>
      <c r="W9" s="34"/>
      <c r="X9" s="32"/>
      <c r="Y9" s="32"/>
      <c r="Z9" s="32"/>
      <c r="AA9" s="32"/>
      <c r="AB9" s="32"/>
      <c r="AC9" s="29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25">
        <v>2010</v>
      </c>
      <c r="C10" s="25" t="s">
        <v>35</v>
      </c>
      <c r="D10" s="26" t="s">
        <v>38</v>
      </c>
      <c r="E10" s="25"/>
      <c r="F10" s="27" t="s">
        <v>34</v>
      </c>
      <c r="G10" s="65"/>
      <c r="H10" s="28"/>
      <c r="I10" s="25"/>
      <c r="J10" s="25"/>
      <c r="K10" s="25"/>
      <c r="L10" s="25"/>
      <c r="M10" s="25"/>
      <c r="N10" s="36"/>
      <c r="O10" s="29">
        <v>0</v>
      </c>
      <c r="P10" s="30"/>
      <c r="Q10" s="30"/>
      <c r="R10" s="31"/>
      <c r="S10" s="30"/>
      <c r="T10" s="30"/>
      <c r="U10" s="31"/>
      <c r="V10" s="29">
        <v>0</v>
      </c>
      <c r="W10" s="34"/>
      <c r="X10" s="32"/>
      <c r="Y10" s="32"/>
      <c r="Z10" s="32"/>
      <c r="AA10" s="32"/>
      <c r="AB10" s="32"/>
      <c r="AC10" s="29">
        <v>0</v>
      </c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5">
      <c r="A11" s="9"/>
      <c r="B11" s="66">
        <v>2011</v>
      </c>
      <c r="C11" s="66" t="s">
        <v>56</v>
      </c>
      <c r="D11" s="67" t="s">
        <v>50</v>
      </c>
      <c r="E11" s="66"/>
      <c r="F11" s="68" t="s">
        <v>44</v>
      </c>
      <c r="G11" s="69"/>
      <c r="H11" s="70"/>
      <c r="I11" s="66"/>
      <c r="J11" s="66"/>
      <c r="K11" s="66"/>
      <c r="L11" s="66"/>
      <c r="M11" s="66"/>
      <c r="N11" s="71"/>
      <c r="O11" s="29"/>
      <c r="P11" s="30"/>
      <c r="Q11" s="31"/>
      <c r="R11" s="31"/>
      <c r="S11" s="30"/>
      <c r="T11" s="30"/>
      <c r="U11" s="31"/>
      <c r="V11" s="29"/>
      <c r="W11" s="34"/>
      <c r="X11" s="32"/>
      <c r="Y11" s="32"/>
      <c r="Z11" s="32"/>
      <c r="AA11" s="32"/>
      <c r="AB11" s="32"/>
      <c r="AC11" s="29"/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1"/>
      <c r="B12" s="25">
        <v>2011</v>
      </c>
      <c r="C12" s="25" t="s">
        <v>40</v>
      </c>
      <c r="D12" s="26" t="s">
        <v>38</v>
      </c>
      <c r="E12" s="25"/>
      <c r="F12" s="27" t="s">
        <v>34</v>
      </c>
      <c r="G12" s="65"/>
      <c r="H12" s="28"/>
      <c r="I12" s="25"/>
      <c r="J12" s="25"/>
      <c r="K12" s="25"/>
      <c r="L12" s="25"/>
      <c r="M12" s="25"/>
      <c r="N12" s="36"/>
      <c r="O12" s="29">
        <v>0</v>
      </c>
      <c r="P12" s="30"/>
      <c r="Q12" s="31"/>
      <c r="R12" s="31"/>
      <c r="S12" s="30"/>
      <c r="T12" s="30"/>
      <c r="U12" s="31"/>
      <c r="V12" s="29">
        <v>0</v>
      </c>
      <c r="W12" s="34"/>
      <c r="X12" s="32"/>
      <c r="Y12" s="32"/>
      <c r="Z12" s="32"/>
      <c r="AA12" s="32"/>
      <c r="AB12" s="32"/>
      <c r="AC12" s="29">
        <v>0</v>
      </c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66">
        <v>2012</v>
      </c>
      <c r="C13" s="66" t="s">
        <v>35</v>
      </c>
      <c r="D13" s="67" t="s">
        <v>49</v>
      </c>
      <c r="E13" s="66"/>
      <c r="F13" s="68" t="s">
        <v>44</v>
      </c>
      <c r="G13" s="69"/>
      <c r="H13" s="70"/>
      <c r="I13" s="66"/>
      <c r="J13" s="66"/>
      <c r="K13" s="66"/>
      <c r="L13" s="66"/>
      <c r="M13" s="69"/>
      <c r="N13" s="71"/>
      <c r="O13" s="29"/>
      <c r="P13" s="30"/>
      <c r="Q13" s="31"/>
      <c r="R13" s="31"/>
      <c r="S13" s="30"/>
      <c r="T13" s="30"/>
      <c r="U13" s="31"/>
      <c r="V13" s="29"/>
      <c r="W13" s="34"/>
      <c r="X13" s="32"/>
      <c r="Y13" s="32"/>
      <c r="Z13" s="32"/>
      <c r="AA13" s="32"/>
      <c r="AB13" s="32"/>
      <c r="AC13" s="29"/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1"/>
      <c r="B14" s="25">
        <v>2012</v>
      </c>
      <c r="C14" s="25" t="s">
        <v>57</v>
      </c>
      <c r="D14" s="26" t="s">
        <v>48</v>
      </c>
      <c r="E14" s="25"/>
      <c r="F14" s="27" t="s">
        <v>34</v>
      </c>
      <c r="G14" s="62"/>
      <c r="H14" s="28"/>
      <c r="I14" s="25"/>
      <c r="J14" s="25"/>
      <c r="K14" s="25"/>
      <c r="L14" s="25"/>
      <c r="M14" s="65"/>
      <c r="N14" s="36"/>
      <c r="O14" s="29"/>
      <c r="P14" s="30"/>
      <c r="Q14" s="31"/>
      <c r="R14" s="31"/>
      <c r="S14" s="30"/>
      <c r="T14" s="30"/>
      <c r="U14" s="31"/>
      <c r="V14" s="29"/>
      <c r="W14" s="34"/>
      <c r="X14" s="32"/>
      <c r="Y14" s="32"/>
      <c r="Z14" s="32"/>
      <c r="AA14" s="32"/>
      <c r="AB14" s="32"/>
      <c r="AC14" s="29"/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1"/>
      <c r="B15" s="30">
        <v>2012</v>
      </c>
      <c r="C15" s="30" t="s">
        <v>55</v>
      </c>
      <c r="D15" s="2" t="s">
        <v>38</v>
      </c>
      <c r="E15" s="30">
        <v>14</v>
      </c>
      <c r="F15" s="30">
        <v>0</v>
      </c>
      <c r="G15" s="30">
        <v>11</v>
      </c>
      <c r="H15" s="31">
        <v>0</v>
      </c>
      <c r="I15" s="30">
        <v>27</v>
      </c>
      <c r="J15" s="30">
        <v>4</v>
      </c>
      <c r="K15" s="30">
        <v>7</v>
      </c>
      <c r="L15" s="30">
        <v>5</v>
      </c>
      <c r="M15" s="33">
        <v>11</v>
      </c>
      <c r="N15" s="35">
        <v>0.33800000000000002</v>
      </c>
      <c r="O15" s="29">
        <f>PRODUCT(I15/N15)</f>
        <v>79.881656804733723</v>
      </c>
      <c r="P15" s="30"/>
      <c r="Q15" s="31"/>
      <c r="R15" s="31"/>
      <c r="S15" s="30"/>
      <c r="T15" s="30"/>
      <c r="U15" s="31"/>
      <c r="V15" s="29" t="e">
        <f>PRODUCT(P15/U15)</f>
        <v>#DIV/0!</v>
      </c>
      <c r="W15" s="34">
        <v>1</v>
      </c>
      <c r="X15" s="32">
        <v>0</v>
      </c>
      <c r="Y15" s="32">
        <v>1</v>
      </c>
      <c r="Z15" s="32">
        <v>0</v>
      </c>
      <c r="AA15" s="32">
        <v>2</v>
      </c>
      <c r="AB15" s="76">
        <v>0.222</v>
      </c>
      <c r="AC15" s="29">
        <f>PRODUCT(W15/AB15)</f>
        <v>4.5045045045045047</v>
      </c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5">
      <c r="A16" s="1"/>
      <c r="B16" s="66">
        <v>2013</v>
      </c>
      <c r="C16" s="66" t="s">
        <v>60</v>
      </c>
      <c r="D16" s="67" t="s">
        <v>43</v>
      </c>
      <c r="E16" s="66"/>
      <c r="F16" s="68" t="s">
        <v>44</v>
      </c>
      <c r="G16" s="69"/>
      <c r="H16" s="70"/>
      <c r="I16" s="66"/>
      <c r="J16" s="66"/>
      <c r="K16" s="66"/>
      <c r="L16" s="66"/>
      <c r="M16" s="69"/>
      <c r="N16" s="71"/>
      <c r="O16" s="29"/>
      <c r="P16" s="30"/>
      <c r="Q16" s="31"/>
      <c r="R16" s="31"/>
      <c r="S16" s="30"/>
      <c r="T16" s="30"/>
      <c r="U16" s="31"/>
      <c r="V16" s="29"/>
      <c r="W16" s="34"/>
      <c r="X16" s="32"/>
      <c r="Y16" s="32"/>
      <c r="Z16" s="32"/>
      <c r="AA16" s="32"/>
      <c r="AB16" s="32"/>
      <c r="AC16" s="29"/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">
      <c r="A17" s="9"/>
      <c r="B17" s="30">
        <v>2013</v>
      </c>
      <c r="C17" s="30" t="s">
        <v>55</v>
      </c>
      <c r="D17" s="2" t="s">
        <v>38</v>
      </c>
      <c r="E17" s="30">
        <v>4</v>
      </c>
      <c r="F17" s="30">
        <v>0</v>
      </c>
      <c r="G17" s="30">
        <v>0</v>
      </c>
      <c r="H17" s="30">
        <v>0</v>
      </c>
      <c r="I17" s="30">
        <v>7</v>
      </c>
      <c r="J17" s="30">
        <v>3</v>
      </c>
      <c r="K17" s="30">
        <v>1</v>
      </c>
      <c r="L17" s="30">
        <v>3</v>
      </c>
      <c r="M17" s="33">
        <v>0</v>
      </c>
      <c r="N17" s="35">
        <v>0.25919999999999999</v>
      </c>
      <c r="O17" s="81">
        <f>PRODUCT(I17/N17)</f>
        <v>27.006172839506174</v>
      </c>
      <c r="P17" s="30"/>
      <c r="Q17" s="31"/>
      <c r="R17" s="31"/>
      <c r="S17" s="30"/>
      <c r="T17" s="30"/>
      <c r="U17" s="31"/>
      <c r="V17" s="81" t="e">
        <f>PRODUCT(P17/U17)</f>
        <v>#DIV/0!</v>
      </c>
      <c r="W17" s="34"/>
      <c r="X17" s="32"/>
      <c r="Y17" s="32"/>
      <c r="Z17" s="32"/>
      <c r="AA17" s="32"/>
      <c r="AB17" s="32"/>
      <c r="AC17" s="81" t="e">
        <f>PRODUCT(W17/AB17)</f>
        <v>#DIV/0!</v>
      </c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5">
      <c r="A18" s="1"/>
      <c r="B18" s="66">
        <v>2014</v>
      </c>
      <c r="C18" s="70" t="s">
        <v>40</v>
      </c>
      <c r="D18" s="84" t="s">
        <v>48</v>
      </c>
      <c r="E18" s="66"/>
      <c r="F18" s="68" t="s">
        <v>44</v>
      </c>
      <c r="G18" s="85"/>
      <c r="H18" s="70"/>
      <c r="I18" s="66"/>
      <c r="J18" s="66"/>
      <c r="K18" s="66"/>
      <c r="L18" s="66"/>
      <c r="M18" s="69"/>
      <c r="N18" s="71"/>
      <c r="O18" s="29"/>
      <c r="P18" s="30"/>
      <c r="Q18" s="31"/>
      <c r="R18" s="31"/>
      <c r="S18" s="30"/>
      <c r="T18" s="30"/>
      <c r="U18" s="31"/>
      <c r="V18" s="29"/>
      <c r="W18" s="34"/>
      <c r="X18" s="32"/>
      <c r="Y18" s="32"/>
      <c r="Z18" s="32"/>
      <c r="AA18" s="32"/>
      <c r="AB18" s="32"/>
      <c r="AC18" s="29"/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5">
      <c r="A19" s="1"/>
      <c r="B19" s="25">
        <v>2015</v>
      </c>
      <c r="C19" s="25" t="s">
        <v>55</v>
      </c>
      <c r="D19" s="26" t="s">
        <v>48</v>
      </c>
      <c r="E19" s="25"/>
      <c r="F19" s="27" t="s">
        <v>34</v>
      </c>
      <c r="G19" s="65"/>
      <c r="H19" s="28"/>
      <c r="I19" s="25"/>
      <c r="J19" s="25"/>
      <c r="K19" s="25"/>
      <c r="L19" s="25"/>
      <c r="M19" s="65"/>
      <c r="N19" s="36"/>
      <c r="O19" s="29"/>
      <c r="P19" s="30"/>
      <c r="Q19" s="31"/>
      <c r="R19" s="31"/>
      <c r="S19" s="30"/>
      <c r="T19" s="30"/>
      <c r="U19" s="31"/>
      <c r="V19" s="29"/>
      <c r="W19" s="34"/>
      <c r="X19" s="32"/>
      <c r="Y19" s="32"/>
      <c r="Z19" s="32"/>
      <c r="AA19" s="32"/>
      <c r="AB19" s="32"/>
      <c r="AC19" s="29"/>
      <c r="AD19" s="30"/>
      <c r="AE19" s="30"/>
      <c r="AF19" s="30"/>
      <c r="AG19" s="31"/>
      <c r="AH19" s="33"/>
      <c r="AI19" s="30"/>
      <c r="AJ19" s="9"/>
    </row>
    <row r="20" spans="1:37" s="23" customFormat="1" ht="15" customHeight="1" x14ac:dyDescent="0.25">
      <c r="A20" s="1"/>
      <c r="B20" s="25">
        <v>2016</v>
      </c>
      <c r="C20" s="25" t="s">
        <v>37</v>
      </c>
      <c r="D20" s="26" t="s">
        <v>48</v>
      </c>
      <c r="E20" s="25"/>
      <c r="F20" s="27" t="s">
        <v>34</v>
      </c>
      <c r="G20" s="65"/>
      <c r="H20" s="28"/>
      <c r="I20" s="25"/>
      <c r="J20" s="25"/>
      <c r="K20" s="25"/>
      <c r="L20" s="25"/>
      <c r="M20" s="65"/>
      <c r="N20" s="36"/>
      <c r="O20" s="29"/>
      <c r="P20" s="30"/>
      <c r="Q20" s="31"/>
      <c r="R20" s="31"/>
      <c r="S20" s="30"/>
      <c r="T20" s="30"/>
      <c r="U20" s="31"/>
      <c r="V20" s="29"/>
      <c r="W20" s="34"/>
      <c r="X20" s="32"/>
      <c r="Y20" s="32"/>
      <c r="Z20" s="32"/>
      <c r="AA20" s="32"/>
      <c r="AB20" s="32"/>
      <c r="AC20" s="29"/>
      <c r="AD20" s="30"/>
      <c r="AE20" s="30"/>
      <c r="AF20" s="30"/>
      <c r="AG20" s="31"/>
      <c r="AH20" s="33"/>
      <c r="AI20" s="30"/>
      <c r="AJ20" s="9"/>
    </row>
    <row r="21" spans="1:37" s="23" customFormat="1" ht="15" customHeight="1" x14ac:dyDescent="0.25">
      <c r="A21" s="1"/>
      <c r="B21" s="25">
        <v>2017</v>
      </c>
      <c r="C21" s="25" t="s">
        <v>39</v>
      </c>
      <c r="D21" s="26" t="s">
        <v>48</v>
      </c>
      <c r="E21" s="25"/>
      <c r="F21" s="27" t="s">
        <v>34</v>
      </c>
      <c r="G21" s="65"/>
      <c r="H21" s="28"/>
      <c r="I21" s="25"/>
      <c r="J21" s="25"/>
      <c r="K21" s="25"/>
      <c r="L21" s="25"/>
      <c r="M21" s="65"/>
      <c r="N21" s="36"/>
      <c r="O21" s="29"/>
      <c r="P21" s="30"/>
      <c r="Q21" s="31"/>
      <c r="R21" s="31"/>
      <c r="S21" s="30"/>
      <c r="T21" s="30"/>
      <c r="U21" s="31"/>
      <c r="V21" s="29"/>
      <c r="W21" s="34"/>
      <c r="X21" s="32"/>
      <c r="Y21" s="32"/>
      <c r="Z21" s="32"/>
      <c r="AA21" s="32"/>
      <c r="AB21" s="32"/>
      <c r="AC21" s="29"/>
      <c r="AD21" s="30"/>
      <c r="AE21" s="30"/>
      <c r="AF21" s="30"/>
      <c r="AG21" s="31"/>
      <c r="AH21" s="33"/>
      <c r="AI21" s="30"/>
      <c r="AJ21" s="9"/>
    </row>
    <row r="22" spans="1:37" s="23" customFormat="1" ht="15" customHeight="1" x14ac:dyDescent="0.25">
      <c r="A22" s="1"/>
      <c r="B22" s="25">
        <v>2018</v>
      </c>
      <c r="C22" s="25" t="s">
        <v>37</v>
      </c>
      <c r="D22" s="26" t="s">
        <v>48</v>
      </c>
      <c r="E22" s="25"/>
      <c r="F22" s="27" t="s">
        <v>34</v>
      </c>
      <c r="G22" s="65"/>
      <c r="H22" s="28"/>
      <c r="I22" s="25"/>
      <c r="J22" s="25"/>
      <c r="K22" s="25"/>
      <c r="L22" s="25"/>
      <c r="M22" s="65"/>
      <c r="N22" s="36"/>
      <c r="O22" s="29"/>
      <c r="P22" s="30"/>
      <c r="Q22" s="31"/>
      <c r="R22" s="31"/>
      <c r="S22" s="30"/>
      <c r="T22" s="30"/>
      <c r="U22" s="31"/>
      <c r="V22" s="29"/>
      <c r="W22" s="34"/>
      <c r="X22" s="32"/>
      <c r="Y22" s="32"/>
      <c r="Z22" s="32"/>
      <c r="AA22" s="32"/>
      <c r="AB22" s="32"/>
      <c r="AC22" s="29"/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1"/>
      <c r="B23" s="25">
        <v>2019</v>
      </c>
      <c r="C23" s="25" t="s">
        <v>60</v>
      </c>
      <c r="D23" s="26" t="s">
        <v>76</v>
      </c>
      <c r="E23" s="25"/>
      <c r="F23" s="27" t="s">
        <v>34</v>
      </c>
      <c r="G23" s="65"/>
      <c r="H23" s="28"/>
      <c r="I23" s="25"/>
      <c r="J23" s="25"/>
      <c r="K23" s="25"/>
      <c r="L23" s="25"/>
      <c r="M23" s="65"/>
      <c r="N23" s="36"/>
      <c r="O23" s="29"/>
      <c r="P23" s="30"/>
      <c r="Q23" s="31"/>
      <c r="R23" s="31"/>
      <c r="S23" s="30"/>
      <c r="T23" s="30"/>
      <c r="U23" s="31"/>
      <c r="V23" s="29"/>
      <c r="W23" s="34"/>
      <c r="X23" s="32"/>
      <c r="Y23" s="32"/>
      <c r="Z23" s="32"/>
      <c r="AA23" s="32"/>
      <c r="AB23" s="32"/>
      <c r="AC23" s="29"/>
      <c r="AD23" s="30"/>
      <c r="AE23" s="30"/>
      <c r="AF23" s="30"/>
      <c r="AG23" s="31"/>
      <c r="AH23" s="33"/>
      <c r="AI23" s="30"/>
      <c r="AJ23" s="9"/>
    </row>
    <row r="24" spans="1:37" s="23" customFormat="1" ht="15" customHeight="1" x14ac:dyDescent="0.25">
      <c r="A24" s="1"/>
      <c r="B24" s="66">
        <v>2020</v>
      </c>
      <c r="C24" s="66" t="s">
        <v>56</v>
      </c>
      <c r="D24" s="67" t="s">
        <v>43</v>
      </c>
      <c r="E24" s="66"/>
      <c r="F24" s="68" t="s">
        <v>44</v>
      </c>
      <c r="G24" s="69"/>
      <c r="H24" s="70"/>
      <c r="I24" s="66"/>
      <c r="J24" s="66"/>
      <c r="K24" s="66"/>
      <c r="L24" s="66"/>
      <c r="M24" s="66"/>
      <c r="N24" s="71"/>
      <c r="O24" s="29"/>
      <c r="P24" s="30"/>
      <c r="Q24" s="31"/>
      <c r="R24" s="31"/>
      <c r="S24" s="30"/>
      <c r="T24" s="30"/>
      <c r="U24" s="31"/>
      <c r="V24" s="29"/>
      <c r="W24" s="34"/>
      <c r="X24" s="32"/>
      <c r="Y24" s="32"/>
      <c r="Z24" s="32"/>
      <c r="AA24" s="32"/>
      <c r="AB24" s="32"/>
      <c r="AC24" s="29"/>
      <c r="AD24" s="30"/>
      <c r="AE24" s="30"/>
      <c r="AF24" s="30"/>
      <c r="AG24" s="31"/>
      <c r="AH24" s="33"/>
      <c r="AI24" s="30"/>
      <c r="AJ24" s="9"/>
    </row>
    <row r="25" spans="1:37" ht="15" customHeight="1" x14ac:dyDescent="0.2">
      <c r="A25" s="9"/>
      <c r="B25" s="16" t="s">
        <v>7</v>
      </c>
      <c r="C25" s="17"/>
      <c r="D25" s="15"/>
      <c r="E25" s="18">
        <f t="shared" ref="E25:M25" si="0">SUM(E6:E24)</f>
        <v>18</v>
      </c>
      <c r="F25" s="18">
        <f t="shared" si="0"/>
        <v>0</v>
      </c>
      <c r="G25" s="18">
        <f t="shared" si="0"/>
        <v>11</v>
      </c>
      <c r="H25" s="18">
        <f t="shared" si="0"/>
        <v>0</v>
      </c>
      <c r="I25" s="18">
        <f t="shared" si="0"/>
        <v>34</v>
      </c>
      <c r="J25" s="18">
        <f t="shared" si="0"/>
        <v>7</v>
      </c>
      <c r="K25" s="18">
        <f t="shared" si="0"/>
        <v>8</v>
      </c>
      <c r="L25" s="18">
        <f t="shared" si="0"/>
        <v>8</v>
      </c>
      <c r="M25" s="17">
        <f t="shared" si="0"/>
        <v>11</v>
      </c>
      <c r="N25" s="37">
        <f>PRODUCT(I25/O25)</f>
        <v>0.3180904702917432</v>
      </c>
      <c r="O25" s="81">
        <f>SUM(O10:O24)</f>
        <v>106.8878296442399</v>
      </c>
      <c r="P25" s="18">
        <f t="shared" ref="P25:AI25" si="1">SUM(P6:P24)</f>
        <v>0</v>
      </c>
      <c r="Q25" s="15">
        <f t="shared" si="1"/>
        <v>0</v>
      </c>
      <c r="R25" s="18">
        <f t="shared" si="1"/>
        <v>0</v>
      </c>
      <c r="S25" s="18">
        <f t="shared" si="1"/>
        <v>0</v>
      </c>
      <c r="T25" s="18">
        <f t="shared" si="1"/>
        <v>0</v>
      </c>
      <c r="U25" s="37">
        <f>PRODUCT(P25/W25)</f>
        <v>0</v>
      </c>
      <c r="V25" s="81" t="e">
        <f>SUM(V10:V24)</f>
        <v>#DIV/0!</v>
      </c>
      <c r="W25" s="18">
        <f t="shared" si="1"/>
        <v>1</v>
      </c>
      <c r="X25" s="18">
        <f t="shared" si="1"/>
        <v>0</v>
      </c>
      <c r="Y25" s="18">
        <f t="shared" si="1"/>
        <v>1</v>
      </c>
      <c r="Z25" s="18">
        <f t="shared" si="1"/>
        <v>0</v>
      </c>
      <c r="AA25" s="18">
        <f t="shared" si="1"/>
        <v>2</v>
      </c>
      <c r="AB25" s="86">
        <v>0.222</v>
      </c>
      <c r="AC25" s="81" t="e">
        <f>SUM(AC10:AC24)</f>
        <v>#DIV/0!</v>
      </c>
      <c r="AD25" s="18">
        <f t="shared" si="1"/>
        <v>0</v>
      </c>
      <c r="AE25" s="18">
        <f t="shared" si="1"/>
        <v>0</v>
      </c>
      <c r="AF25" s="18">
        <f t="shared" si="1"/>
        <v>0</v>
      </c>
      <c r="AG25" s="18">
        <f t="shared" si="1"/>
        <v>0</v>
      </c>
      <c r="AH25" s="18">
        <f t="shared" si="1"/>
        <v>0</v>
      </c>
      <c r="AI25" s="18">
        <f t="shared" si="1"/>
        <v>0</v>
      </c>
      <c r="AJ25" s="9"/>
    </row>
    <row r="26" spans="1:37" s="23" customFormat="1" ht="15" customHeight="1" x14ac:dyDescent="0.2">
      <c r="A26" s="9"/>
      <c r="B26" s="2" t="s">
        <v>2</v>
      </c>
      <c r="C26" s="33"/>
      <c r="D26" s="38">
        <f>SUM(F25:H25)+((I25-F25-G25)/3)+(E25/3)+(AD25*25)+(AE25*25)+(AF25*10)+(AG25*25)+(AH25*20)+(AI25*15)</f>
        <v>24.666666666666668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41"/>
      <c r="AI26" s="39"/>
      <c r="AJ26" s="9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P27" s="39"/>
      <c r="Q27" s="42"/>
      <c r="R27" s="39"/>
      <c r="S27" s="39"/>
      <c r="T27" s="39"/>
      <c r="U27" s="39"/>
      <c r="W27" s="39"/>
      <c r="X27" s="39"/>
      <c r="Y27" s="39"/>
      <c r="Z27" s="39"/>
      <c r="AA27" s="39"/>
      <c r="AB27" s="39"/>
      <c r="AD27" s="39"/>
      <c r="AE27" s="39"/>
      <c r="AF27" s="39"/>
      <c r="AG27" s="39"/>
      <c r="AH27" s="39"/>
      <c r="AI27" s="39"/>
      <c r="AJ27" s="9"/>
      <c r="AK27" s="39"/>
    </row>
    <row r="28" spans="1:37" ht="15" customHeight="1" x14ac:dyDescent="0.25">
      <c r="A28" s="9"/>
      <c r="B28" s="22" t="s">
        <v>25</v>
      </c>
      <c r="C28" s="43"/>
      <c r="D28" s="43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39"/>
      <c r="K28" s="18" t="s">
        <v>27</v>
      </c>
      <c r="L28" s="18" t="s">
        <v>28</v>
      </c>
      <c r="M28" s="18" t="s">
        <v>29</v>
      </c>
      <c r="N28" s="18" t="s">
        <v>22</v>
      </c>
      <c r="O28" s="24"/>
      <c r="P28" s="44" t="s">
        <v>30</v>
      </c>
      <c r="Q28" s="12"/>
      <c r="R28" s="12"/>
      <c r="S28" s="12"/>
      <c r="T28" s="45"/>
      <c r="U28" s="45"/>
      <c r="V28" s="45"/>
      <c r="W28" s="45"/>
      <c r="X28" s="45"/>
      <c r="Y28" s="45"/>
      <c r="Z28" s="45"/>
      <c r="AA28" s="12"/>
      <c r="AB28" s="12"/>
      <c r="AC28" s="45"/>
      <c r="AD28" s="12"/>
      <c r="AE28" s="12"/>
      <c r="AF28" s="12"/>
      <c r="AG28" s="12"/>
      <c r="AH28" s="12"/>
      <c r="AI28" s="46"/>
      <c r="AJ28" s="9"/>
      <c r="AK28" s="39"/>
    </row>
    <row r="29" spans="1:37" ht="15" customHeight="1" x14ac:dyDescent="0.2">
      <c r="A29" s="9"/>
      <c r="B29" s="44" t="s">
        <v>13</v>
      </c>
      <c r="C29" s="12"/>
      <c r="D29" s="46"/>
      <c r="E29" s="30">
        <f>PRODUCT(E25)</f>
        <v>18</v>
      </c>
      <c r="F29" s="30">
        <f>PRODUCT(F25)</f>
        <v>0</v>
      </c>
      <c r="G29" s="30">
        <f>PRODUCT(G25)</f>
        <v>11</v>
      </c>
      <c r="H29" s="30">
        <f>PRODUCT(H25)</f>
        <v>0</v>
      </c>
      <c r="I29" s="30">
        <f>PRODUCT(I25)</f>
        <v>34</v>
      </c>
      <c r="J29" s="39"/>
      <c r="K29" s="47">
        <f>PRODUCT((F29+G29)/E29)</f>
        <v>0.61111111111111116</v>
      </c>
      <c r="L29" s="47">
        <f>PRODUCT(H29/E29)</f>
        <v>0</v>
      </c>
      <c r="M29" s="47">
        <f>PRODUCT(I29/E29)</f>
        <v>1.8888888888888888</v>
      </c>
      <c r="N29" s="48">
        <f>PRODUCT(I29/O29)</f>
        <v>0.3180904702917432</v>
      </c>
      <c r="O29" s="24">
        <f>PRODUCT(O25)</f>
        <v>106.8878296442399</v>
      </c>
      <c r="P29" s="99" t="s">
        <v>9</v>
      </c>
      <c r="Q29" s="113"/>
      <c r="R29" s="100" t="s">
        <v>45</v>
      </c>
      <c r="S29" s="100"/>
      <c r="T29" s="100"/>
      <c r="U29" s="100"/>
      <c r="V29" s="100"/>
      <c r="W29" s="100"/>
      <c r="X29" s="100"/>
      <c r="Y29" s="100"/>
      <c r="Z29" s="114" t="s">
        <v>11</v>
      </c>
      <c r="AA29" s="100"/>
      <c r="AB29" s="100" t="s">
        <v>54</v>
      </c>
      <c r="AC29" s="100"/>
      <c r="AD29" s="100"/>
      <c r="AE29" s="100"/>
      <c r="AF29" s="100"/>
      <c r="AG29" s="100"/>
      <c r="AH29" s="100"/>
      <c r="AI29" s="101"/>
      <c r="AJ29" s="9"/>
      <c r="AK29" s="39"/>
    </row>
    <row r="30" spans="1:37" ht="15" customHeight="1" x14ac:dyDescent="0.25">
      <c r="A30" s="9"/>
      <c r="B30" s="49" t="s">
        <v>15</v>
      </c>
      <c r="C30" s="50"/>
      <c r="D30" s="51"/>
      <c r="E30" s="30"/>
      <c r="F30" s="30"/>
      <c r="G30" s="30"/>
      <c r="H30" s="30"/>
      <c r="I30" s="30"/>
      <c r="J30" s="39"/>
      <c r="K30" s="47"/>
      <c r="L30" s="47"/>
      <c r="M30" s="47"/>
      <c r="N30" s="48"/>
      <c r="P30" s="115" t="s">
        <v>61</v>
      </c>
      <c r="Q30" s="116"/>
      <c r="R30" s="117" t="s">
        <v>45</v>
      </c>
      <c r="S30" s="117"/>
      <c r="T30" s="117"/>
      <c r="U30" s="117"/>
      <c r="V30" s="117"/>
      <c r="W30" s="117"/>
      <c r="X30" s="117"/>
      <c r="Y30" s="117"/>
      <c r="Z30" s="118" t="s">
        <v>11</v>
      </c>
      <c r="AA30" s="117"/>
      <c r="AB30" s="117" t="s">
        <v>54</v>
      </c>
      <c r="AC30" s="117"/>
      <c r="AD30" s="117"/>
      <c r="AE30" s="117"/>
      <c r="AF30" s="117"/>
      <c r="AG30" s="117"/>
      <c r="AH30" s="117"/>
      <c r="AI30" s="119"/>
      <c r="AJ30" s="9"/>
      <c r="AK30" s="39"/>
    </row>
    <row r="31" spans="1:37" ht="15" customHeight="1" x14ac:dyDescent="0.25">
      <c r="A31" s="9"/>
      <c r="B31" s="52" t="s">
        <v>16</v>
      </c>
      <c r="C31" s="53"/>
      <c r="D31" s="54"/>
      <c r="E31" s="34">
        <f>PRODUCT(W25)</f>
        <v>1</v>
      </c>
      <c r="F31" s="34">
        <f>PRODUCT(X25)</f>
        <v>0</v>
      </c>
      <c r="G31" s="34">
        <f>PRODUCT(Y25)</f>
        <v>1</v>
      </c>
      <c r="H31" s="34">
        <f>PRODUCT(Z25)</f>
        <v>0</v>
      </c>
      <c r="I31" s="34">
        <f>PRODUCT(AA25)</f>
        <v>2</v>
      </c>
      <c r="J31" s="39"/>
      <c r="K31" s="55">
        <f>PRODUCT((F31+G31)/E31)</f>
        <v>1</v>
      </c>
      <c r="L31" s="55">
        <f>PRODUCT(H31/E31)</f>
        <v>0</v>
      </c>
      <c r="M31" s="55">
        <f>PRODUCT(I31/E31)</f>
        <v>2</v>
      </c>
      <c r="N31" s="76">
        <v>0.222</v>
      </c>
      <c r="O31" s="29">
        <f>PRODUCT(I31/N31)</f>
        <v>9.0090090090090094</v>
      </c>
      <c r="P31" s="115" t="s">
        <v>62</v>
      </c>
      <c r="Q31" s="116"/>
      <c r="R31" s="116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8"/>
      <c r="AI31" s="119"/>
      <c r="AJ31" s="9"/>
      <c r="AK31" s="39"/>
    </row>
    <row r="32" spans="1:37" ht="15" customHeight="1" x14ac:dyDescent="0.2">
      <c r="A32" s="9"/>
      <c r="B32" s="56" t="s">
        <v>26</v>
      </c>
      <c r="C32" s="57"/>
      <c r="D32" s="58"/>
      <c r="E32" s="18">
        <f>SUM(E29:E31)</f>
        <v>19</v>
      </c>
      <c r="F32" s="18">
        <f>SUM(F29:F31)</f>
        <v>0</v>
      </c>
      <c r="G32" s="18">
        <f>SUM(G29:G31)</f>
        <v>12</v>
      </c>
      <c r="H32" s="18">
        <f>SUM(H29:H31)</f>
        <v>0</v>
      </c>
      <c r="I32" s="18">
        <f>SUM(I29:I31)</f>
        <v>36</v>
      </c>
      <c r="J32" s="39"/>
      <c r="K32" s="59">
        <f>PRODUCT((F32+G32)/E32)</f>
        <v>0.63157894736842102</v>
      </c>
      <c r="L32" s="59">
        <f>PRODUCT(H32/E32)</f>
        <v>0</v>
      </c>
      <c r="M32" s="59">
        <f>PRODUCT(I32/E32)</f>
        <v>1.8947368421052631</v>
      </c>
      <c r="N32" s="37">
        <f>PRODUCT(I32/O32)</f>
        <v>0.31062106972311987</v>
      </c>
      <c r="O32" s="24">
        <f>SUM(O29:O31)</f>
        <v>115.89683865324891</v>
      </c>
      <c r="P32" s="120" t="s">
        <v>10</v>
      </c>
      <c r="Q32" s="121"/>
      <c r="R32" s="121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3"/>
      <c r="AI32" s="124"/>
      <c r="AJ32" s="9"/>
      <c r="AK32" s="24"/>
    </row>
    <row r="33" spans="1:36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39"/>
      <c r="K33" s="41"/>
      <c r="L33" s="41"/>
      <c r="M33" s="41"/>
      <c r="N33" s="40"/>
      <c r="O33" s="24"/>
      <c r="P33" s="39"/>
      <c r="Q33" s="42"/>
      <c r="R33" s="39"/>
      <c r="S33" s="39"/>
      <c r="T33" s="24"/>
      <c r="U33" s="24"/>
      <c r="V33" s="24"/>
      <c r="W33" s="24"/>
      <c r="X33" s="60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  <c r="AJ33" s="9"/>
    </row>
    <row r="34" spans="1:36" ht="15" customHeight="1" x14ac:dyDescent="0.25">
      <c r="A34" s="9"/>
      <c r="B34" s="42" t="s">
        <v>41</v>
      </c>
      <c r="C34" s="42"/>
      <c r="D34" s="61" t="s">
        <v>42</v>
      </c>
      <c r="E34" s="42"/>
      <c r="F34" s="42"/>
      <c r="G34" s="42"/>
      <c r="H34" s="42"/>
      <c r="I34" s="42"/>
      <c r="J34" s="39"/>
      <c r="K34" s="42"/>
      <c r="L34" s="42"/>
      <c r="M34" s="42"/>
      <c r="N34" s="42" t="s">
        <v>52</v>
      </c>
      <c r="O34" s="24"/>
      <c r="P34" s="39"/>
      <c r="Q34" s="42"/>
      <c r="R34" s="39"/>
      <c r="S34" s="39"/>
      <c r="T34" s="24"/>
      <c r="U34" s="24"/>
      <c r="V34" s="24"/>
      <c r="W34" s="39" t="s">
        <v>77</v>
      </c>
      <c r="X34" s="60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9"/>
    </row>
    <row r="35" spans="1:36" ht="15" customHeight="1" x14ac:dyDescent="0.25">
      <c r="A35" s="9"/>
      <c r="B35" s="42"/>
      <c r="C35" s="42"/>
      <c r="D35" s="39" t="s">
        <v>51</v>
      </c>
      <c r="E35" s="42"/>
      <c r="F35" s="42"/>
      <c r="G35" s="42"/>
      <c r="H35" s="42"/>
      <c r="I35" s="42"/>
      <c r="J35" s="39"/>
      <c r="K35" s="42"/>
      <c r="L35" s="42"/>
      <c r="M35" s="42"/>
      <c r="N35" s="42" t="s">
        <v>53</v>
      </c>
      <c r="O35" s="24"/>
      <c r="P35" s="39"/>
      <c r="Q35" s="42"/>
      <c r="R35" s="39"/>
      <c r="S35" s="39"/>
      <c r="T35" s="24"/>
      <c r="U35" s="24"/>
      <c r="V35" s="24"/>
      <c r="W35" s="24"/>
      <c r="X35" s="60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  <c r="AJ35" s="9"/>
    </row>
    <row r="36" spans="1:36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39"/>
      <c r="K36" s="42"/>
      <c r="L36" s="42"/>
      <c r="M36" s="42"/>
      <c r="N36" s="40"/>
      <c r="O36" s="24"/>
      <c r="P36" s="39"/>
      <c r="Q36" s="42"/>
      <c r="R36" s="39"/>
      <c r="S36" s="39"/>
      <c r="T36" s="24"/>
      <c r="U36" s="24"/>
      <c r="V36" s="24"/>
      <c r="W36" s="24"/>
      <c r="X36" s="60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6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39"/>
      <c r="K37" s="42"/>
      <c r="L37" s="42"/>
      <c r="M37" s="42"/>
      <c r="N37" s="40"/>
      <c r="O37" s="24"/>
      <c r="P37" s="39"/>
      <c r="Q37" s="42"/>
      <c r="R37" s="39"/>
      <c r="S37" s="39"/>
      <c r="T37" s="24"/>
      <c r="U37" s="24"/>
      <c r="V37" s="24"/>
      <c r="W37" s="24"/>
      <c r="X37" s="60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9"/>
    </row>
    <row r="38" spans="1:36" ht="15" customHeight="1" x14ac:dyDescent="0.2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6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</row>
    <row r="81" spans="1:35" ht="15" customHeight="1" x14ac:dyDescent="0.25">
      <c r="A81" s="9"/>
    </row>
    <row r="82" spans="1:35" ht="15" customHeight="1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</sheetData>
  <sortState ref="B23:N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46</v>
      </c>
      <c r="C1" s="3"/>
      <c r="D1" s="4"/>
      <c r="E1" s="6" t="s">
        <v>47</v>
      </c>
      <c r="F1" s="87"/>
      <c r="G1" s="88"/>
      <c r="H1" s="8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58</v>
      </c>
      <c r="C2" s="62"/>
      <c r="D2" s="82"/>
      <c r="E2" s="13" t="s">
        <v>13</v>
      </c>
      <c r="F2" s="14"/>
      <c r="G2" s="14"/>
      <c r="H2" s="14"/>
      <c r="I2" s="20"/>
      <c r="J2" s="15"/>
      <c r="K2" s="83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89" t="s">
        <v>68</v>
      </c>
      <c r="Y2" s="85"/>
      <c r="Z2" s="84"/>
      <c r="AA2" s="13" t="s">
        <v>13</v>
      </c>
      <c r="AB2" s="14"/>
      <c r="AC2" s="14"/>
      <c r="AD2" s="14"/>
      <c r="AE2" s="20"/>
      <c r="AF2" s="15"/>
      <c r="AG2" s="83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9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2"/>
      <c r="E4" s="30"/>
      <c r="F4" s="30"/>
      <c r="G4" s="30"/>
      <c r="H4" s="31"/>
      <c r="I4" s="30"/>
      <c r="J4" s="35"/>
      <c r="K4" s="29"/>
      <c r="L4" s="91"/>
      <c r="M4" s="18"/>
      <c r="N4" s="18"/>
      <c r="O4" s="18"/>
      <c r="P4" s="24"/>
      <c r="Q4" s="30"/>
      <c r="R4" s="30"/>
      <c r="S4" s="31"/>
      <c r="T4" s="30"/>
      <c r="U4" s="30"/>
      <c r="V4" s="92"/>
      <c r="W4" s="29"/>
      <c r="X4" s="30">
        <v>2006</v>
      </c>
      <c r="Y4" s="30" t="s">
        <v>36</v>
      </c>
      <c r="Z4" s="2" t="s">
        <v>43</v>
      </c>
      <c r="AA4" s="30">
        <v>4</v>
      </c>
      <c r="AB4" s="30">
        <v>0</v>
      </c>
      <c r="AC4" s="30">
        <v>5</v>
      </c>
      <c r="AD4" s="30">
        <v>1</v>
      </c>
      <c r="AE4" s="30">
        <v>14</v>
      </c>
      <c r="AF4" s="48">
        <v>0.53839999999999999</v>
      </c>
      <c r="AG4" s="24">
        <v>26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35"/>
      <c r="AS4" s="9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3"/>
      <c r="D5" s="2"/>
      <c r="E5" s="30"/>
      <c r="F5" s="30"/>
      <c r="G5" s="30"/>
      <c r="H5" s="31"/>
      <c r="I5" s="30"/>
      <c r="J5" s="35"/>
      <c r="K5" s="29"/>
      <c r="L5" s="91"/>
      <c r="M5" s="18"/>
      <c r="N5" s="18"/>
      <c r="O5" s="18"/>
      <c r="P5" s="24"/>
      <c r="Q5" s="30"/>
      <c r="R5" s="30"/>
      <c r="S5" s="31"/>
      <c r="T5" s="30"/>
      <c r="U5" s="30"/>
      <c r="V5" s="92"/>
      <c r="W5" s="29"/>
      <c r="X5" s="30"/>
      <c r="Y5" s="30"/>
      <c r="Z5" s="2"/>
      <c r="AA5" s="30"/>
      <c r="AB5" s="30"/>
      <c r="AC5" s="30"/>
      <c r="AD5" s="30"/>
      <c r="AE5" s="30"/>
      <c r="AF5" s="48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35"/>
      <c r="AS5" s="9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>
        <v>2008</v>
      </c>
      <c r="C6" s="33" t="s">
        <v>37</v>
      </c>
      <c r="D6" s="2" t="s">
        <v>38</v>
      </c>
      <c r="E6" s="30">
        <v>1</v>
      </c>
      <c r="F6" s="30">
        <v>0</v>
      </c>
      <c r="G6" s="30">
        <v>1</v>
      </c>
      <c r="H6" s="31">
        <v>0</v>
      </c>
      <c r="I6" s="30">
        <v>2</v>
      </c>
      <c r="J6" s="35">
        <v>0.5</v>
      </c>
      <c r="K6" s="29">
        <v>4</v>
      </c>
      <c r="L6" s="91"/>
      <c r="M6" s="18"/>
      <c r="N6" s="18"/>
      <c r="O6" s="18"/>
      <c r="P6" s="24"/>
      <c r="Q6" s="30"/>
      <c r="R6" s="30"/>
      <c r="S6" s="31"/>
      <c r="T6" s="30"/>
      <c r="U6" s="30"/>
      <c r="V6" s="92"/>
      <c r="W6" s="29"/>
      <c r="X6" s="30">
        <v>2009</v>
      </c>
      <c r="Y6" s="30" t="s">
        <v>37</v>
      </c>
      <c r="Z6" s="2" t="s">
        <v>43</v>
      </c>
      <c r="AA6" s="30">
        <v>11</v>
      </c>
      <c r="AB6" s="30">
        <v>0</v>
      </c>
      <c r="AC6" s="30">
        <v>18</v>
      </c>
      <c r="AD6" s="30">
        <v>4</v>
      </c>
      <c r="AE6" s="30">
        <v>47</v>
      </c>
      <c r="AF6" s="48">
        <v>0.60250000000000004</v>
      </c>
      <c r="AG6" s="24">
        <v>78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35"/>
      <c r="AS6" s="9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2009</v>
      </c>
      <c r="C7" s="33" t="s">
        <v>39</v>
      </c>
      <c r="D7" s="2" t="s">
        <v>38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35" t="s">
        <v>59</v>
      </c>
      <c r="K7" s="29"/>
      <c r="L7" s="91"/>
      <c r="M7" s="18"/>
      <c r="N7" s="18"/>
      <c r="O7" s="18"/>
      <c r="P7" s="24"/>
      <c r="Q7" s="30"/>
      <c r="R7" s="30"/>
      <c r="S7" s="31"/>
      <c r="T7" s="30"/>
      <c r="U7" s="30"/>
      <c r="V7" s="92"/>
      <c r="W7" s="29"/>
      <c r="X7" s="30">
        <v>2010</v>
      </c>
      <c r="Y7" s="30" t="s">
        <v>36</v>
      </c>
      <c r="Z7" s="2" t="s">
        <v>43</v>
      </c>
      <c r="AA7" s="30">
        <v>13</v>
      </c>
      <c r="AB7" s="30">
        <v>0</v>
      </c>
      <c r="AC7" s="30">
        <v>20</v>
      </c>
      <c r="AD7" s="30">
        <v>12</v>
      </c>
      <c r="AE7" s="30">
        <v>60</v>
      </c>
      <c r="AF7" s="48">
        <v>0.58819999999999995</v>
      </c>
      <c r="AG7" s="24">
        <v>102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35"/>
      <c r="AS7" s="9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2010</v>
      </c>
      <c r="C8" s="33" t="s">
        <v>35</v>
      </c>
      <c r="D8" s="2" t="s">
        <v>38</v>
      </c>
      <c r="E8" s="30">
        <v>5</v>
      </c>
      <c r="F8" s="30">
        <v>0</v>
      </c>
      <c r="G8" s="30">
        <v>4</v>
      </c>
      <c r="H8" s="31">
        <v>0</v>
      </c>
      <c r="I8" s="30">
        <v>12</v>
      </c>
      <c r="J8" s="35">
        <v>0.41399999999999998</v>
      </c>
      <c r="K8" s="29">
        <v>29</v>
      </c>
      <c r="L8" s="91"/>
      <c r="M8" s="18"/>
      <c r="N8" s="18"/>
      <c r="O8" s="18"/>
      <c r="P8" s="24"/>
      <c r="Q8" s="30"/>
      <c r="R8" s="30"/>
      <c r="S8" s="31"/>
      <c r="T8" s="30"/>
      <c r="U8" s="30"/>
      <c r="V8" s="92"/>
      <c r="W8" s="29"/>
      <c r="X8" s="30">
        <v>2011</v>
      </c>
      <c r="Y8" s="30" t="s">
        <v>56</v>
      </c>
      <c r="Z8" s="2" t="s">
        <v>50</v>
      </c>
      <c r="AA8" s="30">
        <v>15</v>
      </c>
      <c r="AB8" s="30">
        <v>1</v>
      </c>
      <c r="AC8" s="30">
        <v>17</v>
      </c>
      <c r="AD8" s="30">
        <v>8</v>
      </c>
      <c r="AE8" s="30">
        <v>54</v>
      </c>
      <c r="AF8" s="48">
        <v>0.57440000000000002</v>
      </c>
      <c r="AG8" s="24">
        <v>94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35"/>
      <c r="AS8" s="9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2011</v>
      </c>
      <c r="C9" s="33" t="s">
        <v>40</v>
      </c>
      <c r="D9" s="2" t="s">
        <v>38</v>
      </c>
      <c r="E9" s="30">
        <v>4</v>
      </c>
      <c r="F9" s="30">
        <v>0</v>
      </c>
      <c r="G9" s="30">
        <v>7</v>
      </c>
      <c r="H9" s="31">
        <v>0</v>
      </c>
      <c r="I9" s="30">
        <v>13</v>
      </c>
      <c r="J9" s="35">
        <v>0.56000000000000005</v>
      </c>
      <c r="K9" s="29">
        <v>25</v>
      </c>
      <c r="L9" s="91"/>
      <c r="M9" s="18"/>
      <c r="N9" s="18"/>
      <c r="O9" s="18"/>
      <c r="P9" s="24"/>
      <c r="Q9" s="30">
        <v>7</v>
      </c>
      <c r="R9" s="30">
        <v>0</v>
      </c>
      <c r="S9" s="31">
        <v>5</v>
      </c>
      <c r="T9" s="30">
        <v>2</v>
      </c>
      <c r="U9" s="30">
        <v>10</v>
      </c>
      <c r="V9" s="92">
        <v>0.29399999999999998</v>
      </c>
      <c r="W9" s="29">
        <v>34</v>
      </c>
      <c r="X9" s="30">
        <v>2012</v>
      </c>
      <c r="Y9" s="30" t="s">
        <v>35</v>
      </c>
      <c r="Z9" s="2" t="s">
        <v>49</v>
      </c>
      <c r="AA9" s="30">
        <v>2</v>
      </c>
      <c r="AB9" s="30">
        <v>0</v>
      </c>
      <c r="AC9" s="30">
        <v>1</v>
      </c>
      <c r="AD9" s="30">
        <v>1</v>
      </c>
      <c r="AE9" s="30">
        <v>4</v>
      </c>
      <c r="AF9" s="48">
        <v>0.36359999999999998</v>
      </c>
      <c r="AG9" s="24">
        <v>11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35"/>
      <c r="AS9" s="9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2012</v>
      </c>
      <c r="C10" s="33" t="s">
        <v>57</v>
      </c>
      <c r="D10" s="2" t="s">
        <v>48</v>
      </c>
      <c r="E10" s="30">
        <v>2</v>
      </c>
      <c r="F10" s="30">
        <v>0</v>
      </c>
      <c r="G10" s="30">
        <v>0</v>
      </c>
      <c r="H10" s="31">
        <v>1</v>
      </c>
      <c r="I10" s="30">
        <v>8</v>
      </c>
      <c r="J10" s="35">
        <v>0.61499999999999999</v>
      </c>
      <c r="K10" s="29">
        <v>13</v>
      </c>
      <c r="L10" s="91"/>
      <c r="M10" s="18"/>
      <c r="N10" s="18"/>
      <c r="O10" s="18"/>
      <c r="P10" s="24"/>
      <c r="Q10" s="30"/>
      <c r="R10" s="30"/>
      <c r="S10" s="31"/>
      <c r="T10" s="30"/>
      <c r="U10" s="30"/>
      <c r="V10" s="92"/>
      <c r="W10" s="29"/>
      <c r="X10" s="30">
        <v>2013</v>
      </c>
      <c r="Y10" s="30" t="s">
        <v>60</v>
      </c>
      <c r="Z10" s="2" t="s">
        <v>43</v>
      </c>
      <c r="AA10" s="30">
        <v>12</v>
      </c>
      <c r="AB10" s="30">
        <v>1</v>
      </c>
      <c r="AC10" s="30">
        <v>18</v>
      </c>
      <c r="AD10" s="30">
        <v>12</v>
      </c>
      <c r="AE10" s="30">
        <v>62</v>
      </c>
      <c r="AF10" s="48">
        <v>0.72940000000000005</v>
      </c>
      <c r="AG10" s="24">
        <v>85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35"/>
      <c r="AS10" s="9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/>
      <c r="C11" s="33"/>
      <c r="D11" s="2"/>
      <c r="E11" s="30"/>
      <c r="F11" s="30"/>
      <c r="G11" s="30"/>
      <c r="H11" s="31"/>
      <c r="I11" s="30"/>
      <c r="J11" s="35"/>
      <c r="K11" s="29"/>
      <c r="L11" s="91"/>
      <c r="M11" s="18"/>
      <c r="N11" s="18"/>
      <c r="O11" s="18"/>
      <c r="P11" s="24"/>
      <c r="Q11" s="30"/>
      <c r="R11" s="30"/>
      <c r="S11" s="31"/>
      <c r="T11" s="30"/>
      <c r="U11" s="30"/>
      <c r="V11" s="92"/>
      <c r="W11" s="29"/>
      <c r="X11" s="30">
        <v>2014</v>
      </c>
      <c r="Y11" s="30" t="s">
        <v>40</v>
      </c>
      <c r="Z11" s="2" t="s">
        <v>48</v>
      </c>
      <c r="AA11" s="30">
        <v>9</v>
      </c>
      <c r="AB11" s="30">
        <v>0</v>
      </c>
      <c r="AC11" s="30">
        <v>4</v>
      </c>
      <c r="AD11" s="30">
        <v>5</v>
      </c>
      <c r="AE11" s="30">
        <v>19</v>
      </c>
      <c r="AF11" s="48">
        <v>0.48709999999999998</v>
      </c>
      <c r="AG11" s="24">
        <v>39</v>
      </c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35"/>
      <c r="AS11" s="9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/>
      <c r="C12" s="33"/>
      <c r="D12" s="2"/>
      <c r="E12" s="30"/>
      <c r="F12" s="30"/>
      <c r="G12" s="30"/>
      <c r="H12" s="31"/>
      <c r="I12" s="30"/>
      <c r="J12" s="35"/>
      <c r="K12" s="29"/>
      <c r="L12" s="91"/>
      <c r="M12" s="18"/>
      <c r="N12" s="18"/>
      <c r="O12" s="18"/>
      <c r="P12" s="24"/>
      <c r="Q12" s="30"/>
      <c r="R12" s="30"/>
      <c r="S12" s="31"/>
      <c r="T12" s="30"/>
      <c r="U12" s="30"/>
      <c r="V12" s="92"/>
      <c r="W12" s="29"/>
      <c r="X12" s="30"/>
      <c r="Y12" s="33"/>
      <c r="Z12" s="2"/>
      <c r="AA12" s="30"/>
      <c r="AB12" s="30"/>
      <c r="AC12" s="30"/>
      <c r="AD12" s="31"/>
      <c r="AE12" s="30"/>
      <c r="AF12" s="35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3"/>
      <c r="AS12" s="94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>
        <v>2015</v>
      </c>
      <c r="C13" s="33" t="s">
        <v>55</v>
      </c>
      <c r="D13" s="2" t="s">
        <v>48</v>
      </c>
      <c r="E13" s="30">
        <v>22</v>
      </c>
      <c r="F13" s="30">
        <v>0</v>
      </c>
      <c r="G13" s="30">
        <v>2</v>
      </c>
      <c r="H13" s="31">
        <v>8</v>
      </c>
      <c r="I13" s="30">
        <v>44</v>
      </c>
      <c r="J13" s="35">
        <v>0.4</v>
      </c>
      <c r="K13" s="29">
        <v>110</v>
      </c>
      <c r="L13" s="91"/>
      <c r="M13" s="18"/>
      <c r="N13" s="18"/>
      <c r="O13" s="18"/>
      <c r="P13" s="24"/>
      <c r="Q13" s="30">
        <v>2</v>
      </c>
      <c r="R13" s="30">
        <v>0</v>
      </c>
      <c r="S13" s="31">
        <v>0</v>
      </c>
      <c r="T13" s="30">
        <v>3</v>
      </c>
      <c r="U13" s="30">
        <v>8</v>
      </c>
      <c r="V13" s="92">
        <v>0.66700000000000004</v>
      </c>
      <c r="W13" s="29">
        <v>12</v>
      </c>
      <c r="X13" s="30"/>
      <c r="Y13" s="33"/>
      <c r="Z13" s="2"/>
      <c r="AA13" s="30"/>
      <c r="AB13" s="30"/>
      <c r="AC13" s="30"/>
      <c r="AD13" s="31"/>
      <c r="AE13" s="30"/>
      <c r="AF13" s="35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93"/>
      <c r="AS13" s="94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>
        <v>2016</v>
      </c>
      <c r="C14" s="33" t="s">
        <v>37</v>
      </c>
      <c r="D14" s="2" t="s">
        <v>48</v>
      </c>
      <c r="E14" s="30">
        <v>23</v>
      </c>
      <c r="F14" s="30">
        <v>0</v>
      </c>
      <c r="G14" s="30">
        <v>26</v>
      </c>
      <c r="H14" s="31">
        <v>6</v>
      </c>
      <c r="I14" s="30">
        <v>77</v>
      </c>
      <c r="J14" s="35">
        <v>0.47499999999999998</v>
      </c>
      <c r="K14" s="29">
        <v>162</v>
      </c>
      <c r="L14" s="91"/>
      <c r="M14" s="18"/>
      <c r="N14" s="18"/>
      <c r="O14" s="18"/>
      <c r="P14" s="24"/>
      <c r="Q14" s="30">
        <v>2</v>
      </c>
      <c r="R14" s="30">
        <v>1</v>
      </c>
      <c r="S14" s="31">
        <v>6</v>
      </c>
      <c r="T14" s="30">
        <v>2</v>
      </c>
      <c r="U14" s="30">
        <v>9</v>
      </c>
      <c r="V14" s="92">
        <v>0.64300000000000002</v>
      </c>
      <c r="W14" s="29">
        <v>14</v>
      </c>
      <c r="X14" s="30"/>
      <c r="Y14" s="33"/>
      <c r="Z14" s="2"/>
      <c r="AA14" s="30"/>
      <c r="AB14" s="30"/>
      <c r="AC14" s="30"/>
      <c r="AD14" s="31"/>
      <c r="AE14" s="30"/>
      <c r="AF14" s="35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93"/>
      <c r="AS14" s="94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>
        <v>2017</v>
      </c>
      <c r="C15" s="33" t="s">
        <v>37</v>
      </c>
      <c r="D15" s="2" t="s">
        <v>48</v>
      </c>
      <c r="E15" s="30">
        <v>20</v>
      </c>
      <c r="F15" s="30">
        <v>0</v>
      </c>
      <c r="G15" s="30">
        <v>11</v>
      </c>
      <c r="H15" s="31">
        <v>7</v>
      </c>
      <c r="I15" s="30">
        <v>51</v>
      </c>
      <c r="J15" s="35">
        <v>0.44729999999999998</v>
      </c>
      <c r="K15" s="29">
        <v>114</v>
      </c>
      <c r="L15" s="91"/>
      <c r="M15" s="18"/>
      <c r="N15" s="18"/>
      <c r="O15" s="18"/>
      <c r="P15" s="24"/>
      <c r="Q15" s="30"/>
      <c r="R15" s="30"/>
      <c r="S15" s="31"/>
      <c r="T15" s="30"/>
      <c r="U15" s="30"/>
      <c r="V15" s="92"/>
      <c r="W15" s="29"/>
      <c r="X15" s="30"/>
      <c r="Y15" s="33"/>
      <c r="Z15" s="2"/>
      <c r="AA15" s="30"/>
      <c r="AB15" s="30"/>
      <c r="AC15" s="30"/>
      <c r="AD15" s="31"/>
      <c r="AE15" s="30"/>
      <c r="AF15" s="35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93"/>
      <c r="AS15" s="94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0">
        <v>2018</v>
      </c>
      <c r="C16" s="33" t="s">
        <v>37</v>
      </c>
      <c r="D16" s="2" t="s">
        <v>48</v>
      </c>
      <c r="E16" s="30">
        <v>20</v>
      </c>
      <c r="F16" s="30">
        <v>1</v>
      </c>
      <c r="G16" s="30">
        <v>23</v>
      </c>
      <c r="H16" s="31">
        <v>1</v>
      </c>
      <c r="I16" s="30">
        <v>53</v>
      </c>
      <c r="J16" s="48">
        <v>0.36049999999999999</v>
      </c>
      <c r="K16" s="39">
        <v>147</v>
      </c>
      <c r="L16" s="91"/>
      <c r="M16" s="18"/>
      <c r="N16" s="18"/>
      <c r="O16" s="18"/>
      <c r="P16" s="39"/>
      <c r="Q16" s="30">
        <v>1</v>
      </c>
      <c r="R16" s="30">
        <v>0</v>
      </c>
      <c r="S16" s="31">
        <v>1</v>
      </c>
      <c r="T16" s="30">
        <v>0</v>
      </c>
      <c r="U16" s="30">
        <v>1</v>
      </c>
      <c r="V16" s="93">
        <v>0.14280000000000001</v>
      </c>
      <c r="W16" s="29"/>
      <c r="X16" s="30"/>
      <c r="Y16" s="33"/>
      <c r="Z16" s="2"/>
      <c r="AA16" s="30"/>
      <c r="AB16" s="30"/>
      <c r="AC16" s="30"/>
      <c r="AD16" s="31"/>
      <c r="AE16" s="30"/>
      <c r="AF16" s="35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93"/>
      <c r="AS16" s="94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>
        <v>2019</v>
      </c>
      <c r="C17" s="33" t="s">
        <v>60</v>
      </c>
      <c r="D17" s="2" t="s">
        <v>76</v>
      </c>
      <c r="E17" s="30">
        <v>6</v>
      </c>
      <c r="F17" s="30">
        <v>0</v>
      </c>
      <c r="G17" s="30">
        <v>4</v>
      </c>
      <c r="H17" s="31">
        <v>1</v>
      </c>
      <c r="I17" s="30">
        <v>13</v>
      </c>
      <c r="J17" s="35">
        <v>0.44819999999999999</v>
      </c>
      <c r="K17" s="29">
        <v>29</v>
      </c>
      <c r="L17" s="91"/>
      <c r="M17" s="18"/>
      <c r="N17" s="18"/>
      <c r="O17" s="18"/>
      <c r="P17" s="39"/>
      <c r="Q17" s="30"/>
      <c r="R17" s="30"/>
      <c r="S17" s="31"/>
      <c r="T17" s="30"/>
      <c r="U17" s="30"/>
      <c r="V17" s="93"/>
      <c r="W17" s="29"/>
      <c r="X17" s="30"/>
      <c r="Y17" s="33"/>
      <c r="Z17" s="2"/>
      <c r="AA17" s="30"/>
      <c r="AB17" s="30"/>
      <c r="AC17" s="30"/>
      <c r="AD17" s="31"/>
      <c r="AE17" s="30"/>
      <c r="AF17" s="35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93"/>
      <c r="AS17" s="94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0"/>
      <c r="C18" s="30"/>
      <c r="D18" s="2"/>
      <c r="E18" s="30"/>
      <c r="F18" s="30"/>
      <c r="G18" s="30"/>
      <c r="H18" s="30"/>
      <c r="I18" s="30"/>
      <c r="J18" s="48"/>
      <c r="K18" s="39"/>
      <c r="L18" s="91"/>
      <c r="M18" s="18"/>
      <c r="N18" s="18"/>
      <c r="O18" s="18"/>
      <c r="P18" s="24"/>
      <c r="Q18" s="30"/>
      <c r="R18" s="30"/>
      <c r="S18" s="30"/>
      <c r="T18" s="30"/>
      <c r="U18" s="30"/>
      <c r="V18" s="48"/>
      <c r="W18" s="29"/>
      <c r="X18" s="30">
        <v>2020</v>
      </c>
      <c r="Y18" s="30" t="s">
        <v>56</v>
      </c>
      <c r="Z18" s="2" t="s">
        <v>43</v>
      </c>
      <c r="AA18" s="30">
        <v>4</v>
      </c>
      <c r="AB18" s="30">
        <v>0</v>
      </c>
      <c r="AC18" s="30">
        <v>2</v>
      </c>
      <c r="AD18" s="30">
        <v>4</v>
      </c>
      <c r="AE18" s="30">
        <v>13</v>
      </c>
      <c r="AF18" s="35">
        <v>0.56520000000000004</v>
      </c>
      <c r="AG18" s="29">
        <v>23</v>
      </c>
      <c r="AH18" s="91"/>
      <c r="AI18" s="18"/>
      <c r="AJ18" s="18"/>
      <c r="AK18" s="18"/>
      <c r="AL18" s="24"/>
      <c r="AM18" s="30"/>
      <c r="AN18" s="30"/>
      <c r="AO18" s="30"/>
      <c r="AP18" s="30"/>
      <c r="AQ18" s="30"/>
      <c r="AR18" s="93"/>
      <c r="AS18" s="94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95" t="s">
        <v>71</v>
      </c>
      <c r="C19" s="80"/>
      <c r="D19" s="79"/>
      <c r="E19" s="78">
        <f>SUM(E4:E18)</f>
        <v>104</v>
      </c>
      <c r="F19" s="78">
        <f>SUM(F4:F18)</f>
        <v>1</v>
      </c>
      <c r="G19" s="78">
        <f>SUM(G4:G18)</f>
        <v>78</v>
      </c>
      <c r="H19" s="78">
        <f>SUM(H4:H18)</f>
        <v>24</v>
      </c>
      <c r="I19" s="78">
        <f>SUM(I4:I18)</f>
        <v>274</v>
      </c>
      <c r="J19" s="96">
        <f>PRODUCT(I19/K19)</f>
        <v>0.43285939968404424</v>
      </c>
      <c r="K19" s="83">
        <f>SUM(K4:K18)</f>
        <v>633</v>
      </c>
      <c r="L19" s="22"/>
      <c r="M19" s="20"/>
      <c r="N19" s="97"/>
      <c r="O19" s="98"/>
      <c r="P19" s="24"/>
      <c r="Q19" s="78">
        <f>SUM(Q4:Q18)</f>
        <v>12</v>
      </c>
      <c r="R19" s="78">
        <f>SUM(R4:R18)</f>
        <v>1</v>
      </c>
      <c r="S19" s="78">
        <f>SUM(S4:S18)</f>
        <v>12</v>
      </c>
      <c r="T19" s="78">
        <f>SUM(T4:T18)</f>
        <v>7</v>
      </c>
      <c r="U19" s="78">
        <f>SUM(U4:U18)</f>
        <v>28</v>
      </c>
      <c r="V19" s="96">
        <f>PRODUCT(U19/W19)</f>
        <v>0.46666666666666667</v>
      </c>
      <c r="W19" s="83">
        <f>SUM(W4:W18)</f>
        <v>60</v>
      </c>
      <c r="X19" s="16" t="s">
        <v>71</v>
      </c>
      <c r="Y19" s="17"/>
      <c r="Z19" s="15"/>
      <c r="AA19" s="78">
        <f>SUM(AA4:AA18)</f>
        <v>70</v>
      </c>
      <c r="AB19" s="78">
        <f>SUM(AB4:AB18)</f>
        <v>2</v>
      </c>
      <c r="AC19" s="78">
        <f>SUM(AC4:AC18)</f>
        <v>85</v>
      </c>
      <c r="AD19" s="78">
        <f>SUM(AD4:AD18)</f>
        <v>47</v>
      </c>
      <c r="AE19" s="78">
        <f>SUM(AE4:AE18)</f>
        <v>273</v>
      </c>
      <c r="AF19" s="96">
        <f>PRODUCT(AE19/AG19)</f>
        <v>0.59606986899563319</v>
      </c>
      <c r="AG19" s="83">
        <f>SUM(AG4:AG18)</f>
        <v>458</v>
      </c>
      <c r="AH19" s="22"/>
      <c r="AI19" s="20"/>
      <c r="AJ19" s="97"/>
      <c r="AK19" s="98"/>
      <c r="AL19" s="24"/>
      <c r="AM19" s="78">
        <f>SUM(AM4:AM18)</f>
        <v>0</v>
      </c>
      <c r="AN19" s="78">
        <f>SUM(AN4:AN18)</f>
        <v>0</v>
      </c>
      <c r="AO19" s="78">
        <f>SUM(AO4:AO18)</f>
        <v>0</v>
      </c>
      <c r="AP19" s="78">
        <f>SUM(AP4:AP18)</f>
        <v>0</v>
      </c>
      <c r="AQ19" s="78">
        <f>SUM(AQ4:AQ18)</f>
        <v>0</v>
      </c>
      <c r="AR19" s="96">
        <v>0</v>
      </c>
      <c r="AS19" s="90">
        <f>SUM(AS4:AS18)</f>
        <v>0</v>
      </c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40"/>
      <c r="K20" s="29"/>
      <c r="L20" s="24"/>
      <c r="M20" s="24"/>
      <c r="N20" s="24"/>
      <c r="O20" s="24"/>
      <c r="P20" s="39"/>
      <c r="Q20" s="39"/>
      <c r="R20" s="42"/>
      <c r="S20" s="39"/>
      <c r="T20" s="39"/>
      <c r="U20" s="24"/>
      <c r="V20" s="24"/>
      <c r="W20" s="29"/>
      <c r="X20" s="39"/>
      <c r="Y20" s="39"/>
      <c r="Z20" s="39"/>
      <c r="AA20" s="39"/>
      <c r="AB20" s="39"/>
      <c r="AC20" s="39"/>
      <c r="AD20" s="39"/>
      <c r="AE20" s="39"/>
      <c r="AF20" s="40"/>
      <c r="AG20" s="29"/>
      <c r="AH20" s="24"/>
      <c r="AI20" s="24"/>
      <c r="AJ20" s="24"/>
      <c r="AK20" s="24"/>
      <c r="AL20" s="39"/>
      <c r="AM20" s="39"/>
      <c r="AN20" s="42"/>
      <c r="AO20" s="39"/>
      <c r="AP20" s="39"/>
      <c r="AQ20" s="24"/>
      <c r="AR20" s="24"/>
      <c r="AS20" s="2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99" t="s">
        <v>72</v>
      </c>
      <c r="C21" s="100"/>
      <c r="D21" s="10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73</v>
      </c>
      <c r="O21" s="18" t="s">
        <v>74</v>
      </c>
      <c r="Q21" s="42"/>
      <c r="R21" s="42" t="s">
        <v>41</v>
      </c>
      <c r="S21" s="42"/>
      <c r="T21" s="61" t="s">
        <v>42</v>
      </c>
      <c r="U21" s="24"/>
      <c r="V21" s="29"/>
      <c r="W21" s="29"/>
      <c r="X21" s="102"/>
      <c r="Y21" s="102"/>
      <c r="Z21" s="102"/>
      <c r="AA21" s="102"/>
      <c r="AB21" s="102"/>
      <c r="AC21" s="42"/>
      <c r="AD21" s="42"/>
      <c r="AE21" s="42"/>
      <c r="AF21" s="39"/>
      <c r="AG21" s="39"/>
      <c r="AH21" s="39"/>
      <c r="AI21" s="39"/>
      <c r="AJ21" s="39"/>
      <c r="AK21" s="39"/>
      <c r="AM21" s="29"/>
      <c r="AN21" s="102"/>
      <c r="AO21" s="102"/>
      <c r="AP21" s="102"/>
      <c r="AQ21" s="102"/>
      <c r="AR21" s="102"/>
      <c r="AS21" s="102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44" t="s">
        <v>12</v>
      </c>
      <c r="C22" s="12"/>
      <c r="D22" s="46"/>
      <c r="E22" s="103">
        <v>19</v>
      </c>
      <c r="F22" s="103">
        <v>0</v>
      </c>
      <c r="G22" s="103">
        <v>12</v>
      </c>
      <c r="H22" s="103">
        <v>0</v>
      </c>
      <c r="I22" s="103">
        <v>36</v>
      </c>
      <c r="J22" s="104">
        <v>0.311</v>
      </c>
      <c r="K22" s="39">
        <f>PRODUCT(I22/J22)</f>
        <v>115.7556270096463</v>
      </c>
      <c r="L22" s="105">
        <f>PRODUCT((F22+G22)/E22)</f>
        <v>0.63157894736842102</v>
      </c>
      <c r="M22" s="105">
        <f>PRODUCT(H22/E22)</f>
        <v>0</v>
      </c>
      <c r="N22" s="105">
        <f>PRODUCT((F22+G22+H22)/E22)</f>
        <v>0.63157894736842102</v>
      </c>
      <c r="O22" s="105">
        <f>PRODUCT(I22/E22)</f>
        <v>1.8947368421052631</v>
      </c>
      <c r="Q22" s="42"/>
      <c r="R22" s="42"/>
      <c r="S22" s="42"/>
      <c r="T22" s="39" t="s">
        <v>51</v>
      </c>
      <c r="U22" s="39"/>
      <c r="V22" s="39"/>
      <c r="W22" s="39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42"/>
      <c r="AO22" s="42"/>
      <c r="AP22" s="42"/>
      <c r="AQ22" s="42"/>
      <c r="AR22" s="42"/>
      <c r="AS22" s="42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106" t="s">
        <v>58</v>
      </c>
      <c r="C23" s="107"/>
      <c r="D23" s="108"/>
      <c r="E23" s="103">
        <f>PRODUCT(E19+Q19)</f>
        <v>116</v>
      </c>
      <c r="F23" s="103">
        <f>PRODUCT(F19+R19)</f>
        <v>2</v>
      </c>
      <c r="G23" s="103">
        <f>PRODUCT(G19+S19)</f>
        <v>90</v>
      </c>
      <c r="H23" s="103">
        <f>PRODUCT(H19+T19)</f>
        <v>31</v>
      </c>
      <c r="I23" s="103">
        <f>PRODUCT(I19+U19)</f>
        <v>302</v>
      </c>
      <c r="J23" s="104">
        <f>PRODUCT(I23/K23)</f>
        <v>0.43578643578643578</v>
      </c>
      <c r="K23" s="39">
        <f>PRODUCT(K19+W19)</f>
        <v>693</v>
      </c>
      <c r="L23" s="105">
        <f>PRODUCT((F23+G23)/E23)</f>
        <v>0.7931034482758621</v>
      </c>
      <c r="M23" s="105">
        <f>PRODUCT(H23/E23)</f>
        <v>0.26724137931034481</v>
      </c>
      <c r="N23" s="105">
        <f>PRODUCT((F23+G23+H23)/E23)</f>
        <v>1.0603448275862069</v>
      </c>
      <c r="O23" s="105">
        <f>PRODUCT(I23/E23)</f>
        <v>2.603448275862069</v>
      </c>
      <c r="Q23" s="42"/>
      <c r="R23" s="42"/>
      <c r="S23" s="42"/>
      <c r="T23" s="42" t="s">
        <v>52</v>
      </c>
      <c r="U23" s="39"/>
      <c r="V23" s="39"/>
      <c r="W23" s="39"/>
      <c r="X23" s="39"/>
      <c r="Y23" s="39"/>
      <c r="Z23" s="39"/>
      <c r="AA23" s="39"/>
      <c r="AB23" s="39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68" t="s">
        <v>68</v>
      </c>
      <c r="C24" s="69"/>
      <c r="D24" s="70"/>
      <c r="E24" s="103">
        <f>PRODUCT(AA19+AM19)</f>
        <v>70</v>
      </c>
      <c r="F24" s="103">
        <f>PRODUCT(AB19+AN19)</f>
        <v>2</v>
      </c>
      <c r="G24" s="103">
        <f>PRODUCT(AC19+AO19)</f>
        <v>85</v>
      </c>
      <c r="H24" s="103">
        <f>PRODUCT(AD19+AP19)</f>
        <v>47</v>
      </c>
      <c r="I24" s="103">
        <f>PRODUCT(AE19+AQ19)</f>
        <v>273</v>
      </c>
      <c r="J24" s="104">
        <f>PRODUCT(I24/K24)</f>
        <v>0.59606986899563319</v>
      </c>
      <c r="K24" s="24">
        <f>PRODUCT(AG19+AS19)</f>
        <v>458</v>
      </c>
      <c r="L24" s="105">
        <f>PRODUCT((F24+G24)/E24)</f>
        <v>1.2428571428571429</v>
      </c>
      <c r="M24" s="105">
        <f>PRODUCT(H24/E24)</f>
        <v>0.67142857142857137</v>
      </c>
      <c r="N24" s="105">
        <f>PRODUCT((F24+G24+H24)/E24)</f>
        <v>1.9142857142857144</v>
      </c>
      <c r="O24" s="105">
        <f>PRODUCT(I24/E24)</f>
        <v>3.9</v>
      </c>
      <c r="Q24" s="42"/>
      <c r="R24" s="42"/>
      <c r="S24" s="39"/>
      <c r="T24" s="42" t="s">
        <v>53</v>
      </c>
      <c r="U24" s="24"/>
      <c r="V24" s="24"/>
      <c r="W24" s="39"/>
      <c r="X24" s="39"/>
      <c r="Y24" s="39"/>
      <c r="Z24" s="39"/>
      <c r="AA24" s="39"/>
      <c r="AB24" s="39"/>
      <c r="AC24" s="42"/>
      <c r="AD24" s="42"/>
      <c r="AE24" s="42"/>
      <c r="AF24" s="42"/>
      <c r="AG24" s="42"/>
      <c r="AH24" s="42"/>
      <c r="AI24" s="42"/>
      <c r="AJ24" s="42"/>
      <c r="AK24" s="39"/>
      <c r="AL24" s="24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x14ac:dyDescent="0.25">
      <c r="A25" s="39"/>
      <c r="B25" s="109" t="s">
        <v>71</v>
      </c>
      <c r="C25" s="110"/>
      <c r="D25" s="111"/>
      <c r="E25" s="103">
        <f>SUM(E22:E24)</f>
        <v>205</v>
      </c>
      <c r="F25" s="103">
        <f t="shared" ref="F25:I25" si="0">SUM(F22:F24)</f>
        <v>4</v>
      </c>
      <c r="G25" s="103">
        <f t="shared" si="0"/>
        <v>187</v>
      </c>
      <c r="H25" s="103">
        <f t="shared" si="0"/>
        <v>78</v>
      </c>
      <c r="I25" s="103">
        <f t="shared" si="0"/>
        <v>611</v>
      </c>
      <c r="J25" s="104">
        <f>PRODUCT(I25/K25)</f>
        <v>0.48233454580529544</v>
      </c>
      <c r="K25" s="39">
        <f>SUM(K22:K24)</f>
        <v>1266.7556270096463</v>
      </c>
      <c r="L25" s="105">
        <f>PRODUCT((F25+G25)/E25)</f>
        <v>0.93170731707317078</v>
      </c>
      <c r="M25" s="105">
        <f>PRODUCT(H25/E25)</f>
        <v>0.38048780487804879</v>
      </c>
      <c r="N25" s="105">
        <f>PRODUCT((F25+G25+H25)/E25)</f>
        <v>1.3121951219512196</v>
      </c>
      <c r="O25" s="105">
        <f>PRODUCT(I25/E25)</f>
        <v>2.9804878048780488</v>
      </c>
      <c r="Q25" s="24"/>
      <c r="R25" s="24"/>
      <c r="S25" s="24"/>
      <c r="T25" s="39" t="s">
        <v>77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24"/>
      <c r="F26" s="24"/>
      <c r="G26" s="24"/>
      <c r="H26" s="24"/>
      <c r="I26" s="24"/>
      <c r="J26" s="39"/>
      <c r="K26" s="39"/>
      <c r="L26" s="24"/>
      <c r="M26" s="24"/>
      <c r="N26" s="24"/>
      <c r="O26" s="24"/>
      <c r="P26" s="39"/>
      <c r="Q26" s="39"/>
      <c r="R26" s="39"/>
      <c r="S26" s="39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2"/>
      <c r="AH58" s="42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2"/>
      <c r="AH59" s="42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2"/>
      <c r="AH60" s="42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2"/>
      <c r="AH61" s="42"/>
      <c r="AI61" s="42"/>
      <c r="AJ61" s="42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2"/>
      <c r="AH62" s="42"/>
      <c r="AI62" s="42"/>
      <c r="AJ62" s="42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2"/>
      <c r="AH63" s="42"/>
      <c r="AI63" s="42"/>
      <c r="AJ63" s="42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J86" s="39"/>
      <c r="K86" s="39"/>
      <c r="L86"/>
      <c r="M86"/>
      <c r="N86"/>
      <c r="O86"/>
      <c r="P86"/>
      <c r="Q86" s="39"/>
      <c r="R86" s="39"/>
      <c r="S86" s="39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2"/>
      <c r="AH92" s="42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2"/>
      <c r="AH93" s="42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2"/>
      <c r="AH94" s="42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2"/>
      <c r="AH95" s="42"/>
      <c r="AI95" s="42"/>
      <c r="AJ95" s="42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2"/>
      <c r="AH96" s="42"/>
      <c r="AI96" s="42"/>
      <c r="AJ96" s="42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39"/>
      <c r="R97" s="39"/>
      <c r="S97" s="39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2"/>
      <c r="AH97" s="42"/>
      <c r="AI97" s="42"/>
      <c r="AJ97" s="42"/>
      <c r="AK97" s="39"/>
      <c r="AL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2"/>
      <c r="AH178" s="42"/>
      <c r="AI178" s="42"/>
      <c r="AJ178" s="42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2"/>
      <c r="AH179" s="42"/>
      <c r="AI179" s="42"/>
      <c r="AJ179" s="42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2"/>
      <c r="AH180" s="42"/>
      <c r="AI180" s="42"/>
      <c r="AJ180" s="42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2"/>
      <c r="AH181" s="42"/>
      <c r="AI181" s="42"/>
      <c r="AJ181" s="42"/>
      <c r="AK181" s="39"/>
      <c r="AL181" s="24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A182" s="39"/>
      <c r="B182" s="39"/>
      <c r="C182" s="39"/>
      <c r="D182" s="39"/>
      <c r="L182"/>
      <c r="M182"/>
      <c r="N182"/>
      <c r="O182"/>
      <c r="P182"/>
      <c r="Q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2"/>
      <c r="AH182" s="42"/>
      <c r="AI182" s="42"/>
      <c r="AJ182" s="42"/>
      <c r="AK182" s="39"/>
      <c r="AL182" s="24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2"/>
      <c r="AH183" s="42"/>
      <c r="AI183" s="42"/>
      <c r="AJ183" s="42"/>
      <c r="AK183" s="39"/>
      <c r="AL183" s="24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2"/>
      <c r="AH184" s="42"/>
      <c r="AI184" s="42"/>
      <c r="AJ184" s="42"/>
      <c r="AK184" s="39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9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3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3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3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24"/>
      <c r="AL190" s="24"/>
    </row>
    <row r="191" spans="1:57" x14ac:dyDescent="0.25"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</row>
    <row r="192" spans="1:57" x14ac:dyDescent="0.25"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</row>
    <row r="193" spans="12:38" x14ac:dyDescent="0.25"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ht="14.25" x14ac:dyDescent="0.2">
      <c r="L220"/>
      <c r="M220"/>
      <c r="N220"/>
      <c r="O220"/>
      <c r="P220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  <row r="221" spans="12:38" ht="14.25" x14ac:dyDescent="0.2">
      <c r="L221"/>
      <c r="M221"/>
      <c r="N221"/>
      <c r="O221"/>
      <c r="P221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/>
      <c r="AL221"/>
    </row>
    <row r="222" spans="12:38" ht="14.25" x14ac:dyDescent="0.2">
      <c r="L222"/>
      <c r="M222"/>
      <c r="N222"/>
      <c r="O222"/>
      <c r="P22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/>
      <c r="AL222"/>
    </row>
  </sheetData>
  <sortState ref="B17:N18">
    <sortCondition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2020-09-03T10:39:06Z</dcterms:modified>
</cp:coreProperties>
</file>