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2" l="1"/>
  <c r="M16" i="2"/>
  <c r="I16" i="2"/>
  <c r="M23" i="2" l="1"/>
  <c r="I23" i="2"/>
  <c r="G23" i="2"/>
  <c r="O7" i="1" l="1"/>
  <c r="O6" i="1"/>
  <c r="O5" i="1"/>
  <c r="O4" i="1"/>
  <c r="O22" i="1" s="1"/>
  <c r="N22" i="1" s="1"/>
  <c r="P10" i="2" l="1"/>
  <c r="O10" i="2"/>
  <c r="M10" i="2"/>
  <c r="I10" i="2"/>
  <c r="G10" i="2"/>
  <c r="T21" i="1" l="1"/>
  <c r="T20" i="1"/>
  <c r="T19" i="1"/>
  <c r="T18" i="1"/>
  <c r="T17" i="1"/>
  <c r="T16" i="1"/>
  <c r="T15" i="1"/>
  <c r="T14" i="1"/>
  <c r="T13" i="1"/>
  <c r="T12" i="1"/>
  <c r="T11" i="1"/>
  <c r="T10" i="1"/>
  <c r="O21" i="1" l="1"/>
  <c r="O20" i="1"/>
  <c r="O19" i="1"/>
  <c r="O18" i="1"/>
  <c r="O17" i="1"/>
  <c r="O16" i="1"/>
  <c r="O15" i="1"/>
  <c r="O14" i="1"/>
  <c r="O13" i="1"/>
  <c r="O12" i="1"/>
  <c r="M21" i="1"/>
  <c r="M20" i="1"/>
  <c r="M19" i="1"/>
  <c r="M15" i="1"/>
  <c r="M14" i="1"/>
  <c r="M13" i="1"/>
  <c r="M11" i="1"/>
  <c r="M10" i="1"/>
  <c r="M9" i="1"/>
  <c r="M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I27" i="1" s="1"/>
  <c r="X22" i="1"/>
  <c r="H27" i="1" s="1"/>
  <c r="W22" i="1"/>
  <c r="G27" i="1" s="1"/>
  <c r="V22" i="1"/>
  <c r="F27" i="1" s="1"/>
  <c r="U22" i="1"/>
  <c r="E27" i="1" s="1"/>
  <c r="L27" i="1" s="1"/>
  <c r="L22" i="1"/>
  <c r="T22" i="1" s="1"/>
  <c r="K22" i="1"/>
  <c r="J22" i="1"/>
  <c r="I22" i="1"/>
  <c r="I26" i="1" s="1"/>
  <c r="H22" i="1"/>
  <c r="H26" i="1" s="1"/>
  <c r="G22" i="1"/>
  <c r="G26" i="1" s="1"/>
  <c r="F22" i="1"/>
  <c r="F26" i="1" s="1"/>
  <c r="F29" i="1" s="1"/>
  <c r="E22" i="1"/>
  <c r="E26" i="1" s="1"/>
  <c r="E29" i="1" l="1"/>
  <c r="D23" i="1"/>
  <c r="H29" i="1"/>
  <c r="K27" i="1"/>
  <c r="M27" i="1"/>
  <c r="I29" i="1"/>
  <c r="N26" i="1"/>
  <c r="O26" i="1"/>
  <c r="G29" i="1"/>
  <c r="K26" i="1"/>
  <c r="L26" i="1"/>
  <c r="M26" i="1"/>
  <c r="L29" i="1" l="1"/>
  <c r="K29" i="1"/>
  <c r="O29" i="1"/>
  <c r="N29" i="1" s="1"/>
  <c r="M29" i="1"/>
</calcChain>
</file>

<file path=xl/sharedStrings.xml><?xml version="1.0" encoding="utf-8"?>
<sst xmlns="http://schemas.openxmlformats.org/spreadsheetml/2006/main" count="336" uniqueCount="161">
  <si>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</si>
  <si>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</si>
  <si>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</si>
  <si>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</si>
  <si>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</si>
  <si>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</si>
  <si>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</si>
  <si>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</si>
  <si>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</si>
  <si>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</si>
  <si>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</si>
  <si>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</si>
  <si>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</si>
  <si>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</si>
  <si>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</si>
  <si>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</si>
  <si>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</si>
  <si>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</si>
  <si>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</si>
  <si>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</si>
  <si>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</si>
  <si>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</si>
  <si>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</si>
  <si>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</si>
  <si>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</si>
  <si>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</si>
  <si>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</si>
  <si>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</si>
  <si>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</si>
  <si>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</si>
  <si>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</si>
  <si>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</si>
  <si>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</si>
  <si>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</si>
  <si>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</si>
  <si>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Marjo Valkama</t>
  </si>
  <si>
    <t>3.</t>
  </si>
  <si>
    <t>Virkiä</t>
  </si>
  <si>
    <t>----</t>
  </si>
  <si>
    <t>8.</t>
  </si>
  <si>
    <t>1.</t>
  </si>
  <si>
    <t>loppuottelut</t>
  </si>
  <si>
    <t>7.</t>
  </si>
  <si>
    <t>2.</t>
  </si>
  <si>
    <t>play off</t>
  </si>
  <si>
    <t>4.</t>
  </si>
  <si>
    <t>pve, mitalisarja</t>
  </si>
  <si>
    <t>5.</t>
  </si>
  <si>
    <t>6.</t>
  </si>
  <si>
    <t>10.1.1967</t>
  </si>
  <si>
    <t>Virkiä = Lapuan Virkiä  (1907)</t>
  </si>
  <si>
    <t>L+T</t>
  </si>
  <si>
    <t>9.</t>
  </si>
  <si>
    <t>ENSIMMÄISET</t>
  </si>
  <si>
    <t>Ottelu</t>
  </si>
  <si>
    <t>1.  ottelu</t>
  </si>
  <si>
    <t>Lyöty juoksu</t>
  </si>
  <si>
    <t>Tuotu juoksu</t>
  </si>
  <si>
    <t>Kunnari</t>
  </si>
  <si>
    <t>11.07. 1982  Virkiä - LäPa  17-8</t>
  </si>
  <si>
    <t xml:space="preserve">  15 v   6 kk   1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</si>
  <si>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</si>
  <si>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</si>
  <si>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</si>
  <si>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</si>
  <si>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</si>
  <si>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</si>
  <si>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</si>
  <si>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</si>
  <si>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</si>
  <si>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</si>
  <si>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</si>
  <si>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</si>
  <si>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</si>
  <si>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</si>
  <si>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06.08. 1988  Ikaalinen</t>
  </si>
  <si>
    <t>Länsi</t>
  </si>
  <si>
    <t>2v</t>
  </si>
  <si>
    <t>Paavo Lakaniemi</t>
  </si>
  <si>
    <t>1501</t>
  </si>
  <si>
    <t>20.07. 1991  Oulu</t>
  </si>
  <si>
    <t>Markku Lähteenmäki</t>
  </si>
  <si>
    <t>3495</t>
  </si>
  <si>
    <t>27.06. 1992  Vihti</t>
  </si>
  <si>
    <t>Petri Kaijansinkko</t>
  </si>
  <si>
    <t>2430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</si>
  <si>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</si>
  <si>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</si>
  <si>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</si>
  <si>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</si>
  <si>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</si>
  <si>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</si>
  <si>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</si>
  <si>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</si>
  <si>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</si>
  <si>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Tuomo Tallbacka</t>
  </si>
  <si>
    <t>4420</t>
  </si>
  <si>
    <t>21 v  6 kk  27 pv</t>
  </si>
  <si>
    <t>07.05. 1983  RPL - Virkiä  4-8</t>
  </si>
  <si>
    <t>3.  ottelu</t>
  </si>
  <si>
    <t xml:space="preserve">  16 v   3 kk 27 pv</t>
  </si>
  <si>
    <t>20.  ottelu</t>
  </si>
  <si>
    <t>24.05. 1984  Kiri - Virkiä  29-4</t>
  </si>
  <si>
    <t xml:space="preserve">  17 v   4 kk 14 pv</t>
  </si>
  <si>
    <t xml:space="preserve"> ITÄ - LÄNSI - KORTTI</t>
  </si>
  <si>
    <t>jok</t>
  </si>
  <si>
    <t>B-TYTÖT</t>
  </si>
  <si>
    <t xml:space="preserve"> LIITTO - LEHDISTÖ - KORTTI</t>
  </si>
  <si>
    <t>Tulos</t>
  </si>
  <si>
    <t xml:space="preserve">  KL-%</t>
  </si>
  <si>
    <t>Liitto</t>
  </si>
  <si>
    <t>Lehdistö</t>
  </si>
  <si>
    <t>02.07. 1983  Varkaus</t>
  </si>
  <si>
    <t>10-7</t>
  </si>
  <si>
    <t>Jarmo Pöllänen</t>
  </si>
  <si>
    <t>01.07. 1984  Vähäkyrö</t>
  </si>
  <si>
    <t xml:space="preserve">  4-3</t>
  </si>
  <si>
    <t>3p</t>
  </si>
  <si>
    <t>III p</t>
  </si>
  <si>
    <t>Markus Lakaniemi</t>
  </si>
  <si>
    <t>19.06. 1988  Vähäkyrö</t>
  </si>
  <si>
    <t>11-1</t>
  </si>
  <si>
    <t xml:space="preserve">Ali Lindström </t>
  </si>
  <si>
    <t>08.06. 1991  Vihti</t>
  </si>
  <si>
    <t>12-1</t>
  </si>
  <si>
    <t xml:space="preserve">Jari Haapanen </t>
  </si>
  <si>
    <t>18.06. 1989  Vimpeli</t>
  </si>
  <si>
    <t xml:space="preserve">Petri Kaijansinkko </t>
  </si>
  <si>
    <t>21 v  5 kk  9 pv</t>
  </si>
  <si>
    <t>1/2</t>
  </si>
  <si>
    <t>1/1</t>
  </si>
  <si>
    <t>0/1</t>
  </si>
  <si>
    <t>4/7</t>
  </si>
  <si>
    <t>2/4</t>
  </si>
  <si>
    <t>4/8</t>
  </si>
  <si>
    <t>3/4</t>
  </si>
  <si>
    <t>1/3</t>
  </si>
  <si>
    <t xml:space="preserve">  7-13</t>
  </si>
  <si>
    <t>1/6</t>
  </si>
  <si>
    <t>0/3</t>
  </si>
  <si>
    <t>0/2</t>
  </si>
  <si>
    <t>0/4</t>
  </si>
  <si>
    <t xml:space="preserve"> 5-14</t>
  </si>
  <si>
    <t>7/12</t>
  </si>
  <si>
    <t>2/3</t>
  </si>
  <si>
    <t xml:space="preserve"> 5-12</t>
  </si>
  <si>
    <t>3/9</t>
  </si>
  <si>
    <t>2/5</t>
  </si>
  <si>
    <t xml:space="preserve"> 9-10</t>
  </si>
  <si>
    <t>3/5</t>
  </si>
  <si>
    <t>3/11</t>
  </si>
  <si>
    <t>1/4</t>
  </si>
  <si>
    <t>5/9</t>
  </si>
  <si>
    <t>2/2</t>
  </si>
  <si>
    <t>23/51</t>
  </si>
  <si>
    <t>10/19</t>
  </si>
  <si>
    <t>5/12</t>
  </si>
  <si>
    <t>4/11</t>
  </si>
  <si>
    <t>4/9</t>
  </si>
  <si>
    <t>5/18</t>
  </si>
  <si>
    <t>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</si>
</sst>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7" borderId="1" xfId="0" applyFont="1" applyFill="1" applyBorder="1"/>
    <xf numFmtId="0" fontId="2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/>
    <xf numFmtId="49" fontId="2" fillId="5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9.7109375" style="58" customWidth="1"/>
    <col min="5" max="12" width="5.7109375" style="58" customWidth="1"/>
    <col min="13" max="13" width="6.28515625" style="58" customWidth="1"/>
    <col min="14" max="14" width="9.140625" style="58" customWidth="1"/>
    <col min="15" max="15" width="0.5703125" style="58" customWidth="1"/>
    <col min="16" max="18" width="5.7109375" style="63" customWidth="1"/>
    <col min="19" max="19" width="5.7109375" style="62" customWidth="1"/>
    <col min="20" max="20" width="0.7109375" style="37" customWidth="1"/>
    <col min="21" max="27" width="5.7109375" style="58" customWidth="1"/>
    <col min="28" max="28" width="6.14062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1982</v>
      </c>
      <c r="C4" s="42" t="s">
        <v>47</v>
      </c>
      <c r="D4" s="41" t="s">
        <v>37</v>
      </c>
      <c r="E4" s="27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v>0</v>
      </c>
      <c r="N4" s="60">
        <v>1</v>
      </c>
      <c r="O4" s="25">
        <f t="shared" ref="O4:O7" si="0">PRODUCT(I4/N4)</f>
        <v>1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1983</v>
      </c>
      <c r="C5" s="42" t="s">
        <v>43</v>
      </c>
      <c r="D5" s="41" t="s">
        <v>37</v>
      </c>
      <c r="E5" s="27">
        <v>15</v>
      </c>
      <c r="F5" s="27">
        <v>0</v>
      </c>
      <c r="G5" s="27">
        <v>2</v>
      </c>
      <c r="H5" s="27">
        <v>11</v>
      </c>
      <c r="I5" s="27">
        <v>33</v>
      </c>
      <c r="J5" s="27">
        <v>13</v>
      </c>
      <c r="K5" s="27">
        <v>9</v>
      </c>
      <c r="L5" s="27">
        <v>9</v>
      </c>
      <c r="M5" s="27">
        <v>2</v>
      </c>
      <c r="N5" s="60">
        <v>0.48529411764705882</v>
      </c>
      <c r="O5" s="25">
        <f t="shared" si="0"/>
        <v>68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1984</v>
      </c>
      <c r="C6" s="42" t="s">
        <v>42</v>
      </c>
      <c r="D6" s="41" t="s">
        <v>37</v>
      </c>
      <c r="E6" s="27">
        <v>18</v>
      </c>
      <c r="F6" s="27">
        <v>1</v>
      </c>
      <c r="G6" s="27">
        <v>4</v>
      </c>
      <c r="H6" s="27">
        <v>16</v>
      </c>
      <c r="I6" s="27">
        <v>43</v>
      </c>
      <c r="J6" s="27">
        <v>13</v>
      </c>
      <c r="K6" s="27">
        <v>16</v>
      </c>
      <c r="L6" s="27">
        <v>9</v>
      </c>
      <c r="M6" s="27">
        <v>5</v>
      </c>
      <c r="N6" s="60">
        <v>0.48863636363636365</v>
      </c>
      <c r="O6" s="25">
        <f t="shared" si="0"/>
        <v>88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5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1985</v>
      </c>
      <c r="C7" s="42" t="s">
        <v>39</v>
      </c>
      <c r="D7" s="41" t="s">
        <v>37</v>
      </c>
      <c r="E7" s="27">
        <v>17</v>
      </c>
      <c r="F7" s="27">
        <v>0</v>
      </c>
      <c r="G7" s="27">
        <v>6</v>
      </c>
      <c r="H7" s="27">
        <v>10</v>
      </c>
      <c r="I7" s="27">
        <v>36</v>
      </c>
      <c r="J7" s="27">
        <v>8</v>
      </c>
      <c r="K7" s="27">
        <v>10</v>
      </c>
      <c r="L7" s="27">
        <v>12</v>
      </c>
      <c r="M7" s="27">
        <v>6</v>
      </c>
      <c r="N7" s="60">
        <v>0.5</v>
      </c>
      <c r="O7" s="25">
        <f t="shared" si="0"/>
        <v>72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55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1986</v>
      </c>
      <c r="C8" s="42" t="s">
        <v>36</v>
      </c>
      <c r="D8" s="29" t="s">
        <v>37</v>
      </c>
      <c r="E8" s="27">
        <v>18</v>
      </c>
      <c r="F8" s="27">
        <v>1</v>
      </c>
      <c r="G8" s="27">
        <v>18</v>
      </c>
      <c r="H8" s="27">
        <v>33</v>
      </c>
      <c r="I8" s="27">
        <v>89</v>
      </c>
      <c r="J8" s="27">
        <v>33</v>
      </c>
      <c r="K8" s="27">
        <v>18</v>
      </c>
      <c r="L8" s="27">
        <v>19</v>
      </c>
      <c r="M8" s="27">
        <v>19</v>
      </c>
      <c r="N8" s="59" t="s">
        <v>38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55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1987</v>
      </c>
      <c r="C9" s="42" t="s">
        <v>39</v>
      </c>
      <c r="D9" s="29" t="s">
        <v>37</v>
      </c>
      <c r="E9" s="27">
        <v>18</v>
      </c>
      <c r="F9" s="27">
        <v>1</v>
      </c>
      <c r="G9" s="27">
        <v>4</v>
      </c>
      <c r="H9" s="27">
        <v>18</v>
      </c>
      <c r="I9" s="27">
        <v>51</v>
      </c>
      <c r="J9" s="27">
        <v>25</v>
      </c>
      <c r="K9" s="27">
        <v>13</v>
      </c>
      <c r="L9" s="27">
        <v>8</v>
      </c>
      <c r="M9" s="27">
        <f>PRODUCT(F9+G9)</f>
        <v>5</v>
      </c>
      <c r="N9" s="59" t="s">
        <v>38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55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1988</v>
      </c>
      <c r="C10" s="42" t="s">
        <v>40</v>
      </c>
      <c r="D10" s="29" t="s">
        <v>37</v>
      </c>
      <c r="E10" s="27">
        <v>16</v>
      </c>
      <c r="F10" s="27">
        <v>2</v>
      </c>
      <c r="G10" s="27">
        <v>11</v>
      </c>
      <c r="H10" s="27">
        <v>36</v>
      </c>
      <c r="I10" s="27">
        <v>88</v>
      </c>
      <c r="J10" s="27">
        <v>28</v>
      </c>
      <c r="K10" s="27">
        <v>28</v>
      </c>
      <c r="L10" s="27">
        <v>19</v>
      </c>
      <c r="M10" s="27">
        <f>PRODUCT(F10+G10)</f>
        <v>13</v>
      </c>
      <c r="N10" s="59" t="s">
        <v>38</v>
      </c>
      <c r="O10" s="25">
        <v>0</v>
      </c>
      <c r="P10" s="19"/>
      <c r="Q10" s="19" t="s">
        <v>52</v>
      </c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>
        <v>1</v>
      </c>
      <c r="AG10" s="27"/>
      <c r="AH10" s="27">
        <v>1</v>
      </c>
      <c r="AI10" s="27"/>
      <c r="AJ10" s="27"/>
      <c r="AK10" s="55" t="s">
        <v>41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1989</v>
      </c>
      <c r="C11" s="42" t="s">
        <v>42</v>
      </c>
      <c r="D11" s="29" t="s">
        <v>37</v>
      </c>
      <c r="E11" s="27">
        <v>18</v>
      </c>
      <c r="F11" s="27">
        <v>5</v>
      </c>
      <c r="G11" s="27">
        <v>11</v>
      </c>
      <c r="H11" s="27">
        <v>34</v>
      </c>
      <c r="I11" s="27">
        <v>109</v>
      </c>
      <c r="J11" s="27">
        <v>48</v>
      </c>
      <c r="K11" s="27">
        <v>27</v>
      </c>
      <c r="L11" s="27">
        <v>18</v>
      </c>
      <c r="M11" s="27">
        <f>PRODUCT(F11+G11)</f>
        <v>16</v>
      </c>
      <c r="N11" s="59" t="s">
        <v>38</v>
      </c>
      <c r="O11" s="25">
        <v>0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>
        <v>1</v>
      </c>
      <c r="AG11" s="27"/>
      <c r="AH11" s="27"/>
      <c r="AI11" s="27"/>
      <c r="AJ11" s="27"/>
      <c r="AK11" s="5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1990</v>
      </c>
      <c r="C12" s="42" t="s">
        <v>43</v>
      </c>
      <c r="D12" s="29" t="s">
        <v>37</v>
      </c>
      <c r="E12" s="27">
        <v>22</v>
      </c>
      <c r="F12" s="27">
        <v>5</v>
      </c>
      <c r="G12" s="27">
        <v>39</v>
      </c>
      <c r="H12" s="27">
        <v>39</v>
      </c>
      <c r="I12" s="27">
        <v>124</v>
      </c>
      <c r="J12" s="27">
        <v>26</v>
      </c>
      <c r="K12" s="27">
        <v>26</v>
      </c>
      <c r="L12" s="27">
        <v>28</v>
      </c>
      <c r="M12" s="27">
        <v>44</v>
      </c>
      <c r="N12" s="60">
        <v>0.59</v>
      </c>
      <c r="O12" s="25">
        <f>PRODUCT(I12/N12)</f>
        <v>210.16949152542375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55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1991</v>
      </c>
      <c r="C13" s="42" t="s">
        <v>36</v>
      </c>
      <c r="D13" s="29" t="s">
        <v>37</v>
      </c>
      <c r="E13" s="27">
        <v>22</v>
      </c>
      <c r="F13" s="27">
        <v>2</v>
      </c>
      <c r="G13" s="27">
        <v>40</v>
      </c>
      <c r="H13" s="27">
        <v>31</v>
      </c>
      <c r="I13" s="27">
        <v>103</v>
      </c>
      <c r="J13" s="27">
        <v>25</v>
      </c>
      <c r="K13" s="27">
        <v>17</v>
      </c>
      <c r="L13" s="27">
        <v>19</v>
      </c>
      <c r="M13" s="27">
        <f>SUM(F13+G13)</f>
        <v>42</v>
      </c>
      <c r="N13" s="60">
        <v>0.55100000000000005</v>
      </c>
      <c r="O13" s="25">
        <f t="shared" ref="O13:O21" si="2">PRODUCT(I13/N13)</f>
        <v>186.93284936479128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>
        <v>1</v>
      </c>
      <c r="AG13" s="27"/>
      <c r="AH13" s="27"/>
      <c r="AI13" s="27"/>
      <c r="AJ13" s="27">
        <v>1</v>
      </c>
      <c r="AK13" s="55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1992</v>
      </c>
      <c r="C14" s="42" t="s">
        <v>40</v>
      </c>
      <c r="D14" s="29" t="s">
        <v>37</v>
      </c>
      <c r="E14" s="27">
        <v>22</v>
      </c>
      <c r="F14" s="27">
        <v>2</v>
      </c>
      <c r="G14" s="27">
        <v>26</v>
      </c>
      <c r="H14" s="27">
        <v>39</v>
      </c>
      <c r="I14" s="27">
        <v>108</v>
      </c>
      <c r="J14" s="27">
        <v>18</v>
      </c>
      <c r="K14" s="27">
        <v>32</v>
      </c>
      <c r="L14" s="27">
        <v>30</v>
      </c>
      <c r="M14" s="27">
        <f>SUM(F14+G14)</f>
        <v>28</v>
      </c>
      <c r="N14" s="60">
        <v>0.59299999999999997</v>
      </c>
      <c r="O14" s="25">
        <f t="shared" si="2"/>
        <v>182.12478920741989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>
        <v>1</v>
      </c>
      <c r="AI14" s="27"/>
      <c r="AJ14" s="27"/>
      <c r="AK14" s="55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1993</v>
      </c>
      <c r="C15" s="42" t="s">
        <v>40</v>
      </c>
      <c r="D15" s="29" t="s">
        <v>37</v>
      </c>
      <c r="E15" s="27">
        <v>24</v>
      </c>
      <c r="F15" s="27">
        <v>0</v>
      </c>
      <c r="G15" s="27">
        <v>31</v>
      </c>
      <c r="H15" s="27">
        <v>23</v>
      </c>
      <c r="I15" s="27">
        <v>116</v>
      </c>
      <c r="J15" s="27">
        <v>24</v>
      </c>
      <c r="K15" s="27">
        <v>31</v>
      </c>
      <c r="L15" s="27">
        <v>30</v>
      </c>
      <c r="M15" s="27">
        <f>SUM(F15+G15)</f>
        <v>31</v>
      </c>
      <c r="N15" s="60">
        <v>0.51600000000000001</v>
      </c>
      <c r="O15" s="25">
        <f t="shared" si="2"/>
        <v>224.80620155038758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>
        <v>1</v>
      </c>
      <c r="AI15" s="27"/>
      <c r="AJ15" s="27"/>
      <c r="AK15" s="55" t="s">
        <v>44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1994</v>
      </c>
      <c r="C16" s="42" t="s">
        <v>45</v>
      </c>
      <c r="D16" s="29" t="s">
        <v>37</v>
      </c>
      <c r="E16" s="27">
        <v>24</v>
      </c>
      <c r="F16" s="27">
        <v>2</v>
      </c>
      <c r="G16" s="27">
        <v>21</v>
      </c>
      <c r="H16" s="27">
        <v>19</v>
      </c>
      <c r="I16" s="27">
        <v>96</v>
      </c>
      <c r="J16" s="27">
        <v>20</v>
      </c>
      <c r="K16" s="27">
        <v>25</v>
      </c>
      <c r="L16" s="27">
        <v>28</v>
      </c>
      <c r="M16" s="27">
        <v>23</v>
      </c>
      <c r="N16" s="60">
        <v>0.52500000000000002</v>
      </c>
      <c r="O16" s="25">
        <f t="shared" si="2"/>
        <v>182.85714285714286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55" t="s">
        <v>46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1995</v>
      </c>
      <c r="C17" s="42" t="s">
        <v>47</v>
      </c>
      <c r="D17" s="41" t="s">
        <v>37</v>
      </c>
      <c r="E17" s="27">
        <v>22</v>
      </c>
      <c r="F17" s="27">
        <v>2</v>
      </c>
      <c r="G17" s="27">
        <v>15</v>
      </c>
      <c r="H17" s="27">
        <v>31</v>
      </c>
      <c r="I17" s="27">
        <v>102</v>
      </c>
      <c r="J17" s="27">
        <v>25</v>
      </c>
      <c r="K17" s="27">
        <v>38</v>
      </c>
      <c r="L17" s="27">
        <v>22</v>
      </c>
      <c r="M17" s="27">
        <v>17</v>
      </c>
      <c r="N17" s="60">
        <v>0.56000000000000005</v>
      </c>
      <c r="O17" s="25">
        <f t="shared" si="2"/>
        <v>182.14285714285714</v>
      </c>
      <c r="P17" s="19"/>
      <c r="Q17" s="19"/>
      <c r="R17" s="19"/>
      <c r="S17" s="19"/>
      <c r="T17" s="25" t="e">
        <f t="shared" ref="T17:T22" si="3">PRODUCT(L17/S17)</f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55" t="s">
        <v>44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1996</v>
      </c>
      <c r="C18" s="42" t="s">
        <v>42</v>
      </c>
      <c r="D18" s="41" t="s">
        <v>37</v>
      </c>
      <c r="E18" s="27">
        <v>24</v>
      </c>
      <c r="F18" s="27">
        <v>4</v>
      </c>
      <c r="G18" s="27">
        <v>19</v>
      </c>
      <c r="H18" s="27">
        <v>40</v>
      </c>
      <c r="I18" s="27">
        <v>151</v>
      </c>
      <c r="J18" s="27">
        <v>35</v>
      </c>
      <c r="K18" s="27">
        <v>62</v>
      </c>
      <c r="L18" s="27">
        <v>31</v>
      </c>
      <c r="M18" s="27">
        <v>23</v>
      </c>
      <c r="N18" s="30">
        <v>0.63700000000000001</v>
      </c>
      <c r="O18" s="25">
        <f t="shared" si="2"/>
        <v>237.0486656200942</v>
      </c>
      <c r="P18" s="19"/>
      <c r="Q18" s="19" t="s">
        <v>39</v>
      </c>
      <c r="R18" s="19"/>
      <c r="S18" s="19" t="s">
        <v>39</v>
      </c>
      <c r="T18" s="25" t="e">
        <f t="shared" si="3"/>
        <v>#VALUE!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>
        <v>1</v>
      </c>
      <c r="AF18" s="27"/>
      <c r="AG18" s="27"/>
      <c r="AH18" s="27"/>
      <c r="AI18" s="27"/>
      <c r="AJ18" s="27"/>
      <c r="AK18" s="55" t="s">
        <v>44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1997</v>
      </c>
      <c r="C19" s="42" t="s">
        <v>43</v>
      </c>
      <c r="D19" s="41" t="s">
        <v>37</v>
      </c>
      <c r="E19" s="27">
        <v>24</v>
      </c>
      <c r="F19" s="27">
        <v>2</v>
      </c>
      <c r="G19" s="27">
        <v>7</v>
      </c>
      <c r="H19" s="27">
        <v>36</v>
      </c>
      <c r="I19" s="27">
        <v>106</v>
      </c>
      <c r="J19" s="27">
        <v>52</v>
      </c>
      <c r="K19" s="27">
        <v>29</v>
      </c>
      <c r="L19" s="27">
        <v>16</v>
      </c>
      <c r="M19" s="27">
        <f>PRODUCT(F19+G19)</f>
        <v>9</v>
      </c>
      <c r="N19" s="30">
        <v>0.59199999999999997</v>
      </c>
      <c r="O19" s="25">
        <f t="shared" si="2"/>
        <v>179.05405405405406</v>
      </c>
      <c r="P19" s="19"/>
      <c r="Q19" s="19"/>
      <c r="R19" s="19"/>
      <c r="S19" s="19"/>
      <c r="T19" s="25" t="e">
        <f t="shared" si="3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>
        <v>1</v>
      </c>
      <c r="AF19" s="27"/>
      <c r="AG19" s="27"/>
      <c r="AH19" s="27"/>
      <c r="AI19" s="27">
        <v>1</v>
      </c>
      <c r="AJ19" s="27"/>
      <c r="AK19" s="55" t="s">
        <v>44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7">
        <v>1998</v>
      </c>
      <c r="C20" s="42" t="s">
        <v>48</v>
      </c>
      <c r="D20" s="41" t="s">
        <v>37</v>
      </c>
      <c r="E20" s="27">
        <v>22</v>
      </c>
      <c r="F20" s="27">
        <v>0</v>
      </c>
      <c r="G20" s="27">
        <v>5</v>
      </c>
      <c r="H20" s="27">
        <v>30</v>
      </c>
      <c r="I20" s="27">
        <v>103</v>
      </c>
      <c r="J20" s="27">
        <v>68</v>
      </c>
      <c r="K20" s="27">
        <v>19</v>
      </c>
      <c r="L20" s="27">
        <v>11</v>
      </c>
      <c r="M20" s="27">
        <f>PRODUCT(F20+G20)</f>
        <v>5</v>
      </c>
      <c r="N20" s="30">
        <v>0.60199999999999998</v>
      </c>
      <c r="O20" s="25">
        <f t="shared" si="2"/>
        <v>171.09634551495017</v>
      </c>
      <c r="P20" s="19"/>
      <c r="Q20" s="19"/>
      <c r="R20" s="19"/>
      <c r="S20" s="19"/>
      <c r="T20" s="25" t="e">
        <f t="shared" si="3"/>
        <v>#DIV/0!</v>
      </c>
      <c r="U20" s="27"/>
      <c r="V20" s="27"/>
      <c r="W20" s="27"/>
      <c r="X20" s="27"/>
      <c r="Y20" s="27"/>
      <c r="Z20" s="28"/>
      <c r="AA20" s="28"/>
      <c r="AB20" s="28"/>
      <c r="AC20" s="28"/>
      <c r="AD20" s="28"/>
      <c r="AE20" s="27">
        <v>1</v>
      </c>
      <c r="AF20" s="27"/>
      <c r="AG20" s="27"/>
      <c r="AH20" s="27"/>
      <c r="AI20" s="27"/>
      <c r="AJ20" s="27"/>
      <c r="AK20" s="55" t="s">
        <v>44</v>
      </c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7">
        <v>1999</v>
      </c>
      <c r="C21" s="42" t="s">
        <v>45</v>
      </c>
      <c r="D21" s="41" t="s">
        <v>37</v>
      </c>
      <c r="E21" s="27">
        <v>22</v>
      </c>
      <c r="F21" s="27">
        <v>1</v>
      </c>
      <c r="G21" s="27">
        <v>1</v>
      </c>
      <c r="H21" s="27">
        <v>35</v>
      </c>
      <c r="I21" s="27">
        <v>106</v>
      </c>
      <c r="J21" s="27">
        <v>45</v>
      </c>
      <c r="K21" s="27">
        <v>49</v>
      </c>
      <c r="L21" s="27">
        <v>10</v>
      </c>
      <c r="M21" s="27">
        <f>PRODUCT(F21+G21)</f>
        <v>2</v>
      </c>
      <c r="N21" s="30">
        <v>0.56399999999999995</v>
      </c>
      <c r="O21" s="25">
        <f t="shared" si="2"/>
        <v>187.94326241134755</v>
      </c>
      <c r="P21" s="19"/>
      <c r="Q21" s="19"/>
      <c r="R21" s="19"/>
      <c r="S21" s="19"/>
      <c r="T21" s="25" t="e">
        <f t="shared" si="3"/>
        <v>#DIV/0!</v>
      </c>
      <c r="U21" s="27">
        <v>8</v>
      </c>
      <c r="V21" s="27">
        <v>1</v>
      </c>
      <c r="W21" s="27">
        <v>1</v>
      </c>
      <c r="X21" s="27">
        <v>9</v>
      </c>
      <c r="Y21" s="27">
        <v>44</v>
      </c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55" t="s">
        <v>44</v>
      </c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f t="shared" ref="E22:M22" si="4">SUM(E4:E21)</f>
        <v>350</v>
      </c>
      <c r="F22" s="19">
        <f t="shared" si="4"/>
        <v>30</v>
      </c>
      <c r="G22" s="19">
        <f t="shared" si="4"/>
        <v>260</v>
      </c>
      <c r="H22" s="19">
        <f t="shared" si="4"/>
        <v>481</v>
      </c>
      <c r="I22" s="19">
        <f t="shared" si="4"/>
        <v>1565</v>
      </c>
      <c r="J22" s="19">
        <f t="shared" si="4"/>
        <v>506</v>
      </c>
      <c r="K22" s="19">
        <f t="shared" si="4"/>
        <v>449</v>
      </c>
      <c r="L22" s="19">
        <f t="shared" si="4"/>
        <v>320</v>
      </c>
      <c r="M22" s="19">
        <f t="shared" si="4"/>
        <v>290</v>
      </c>
      <c r="N22" s="31">
        <f>PRODUCT(1226/O22)</f>
        <v>0.56415135830482177</v>
      </c>
      <c r="O22" s="32">
        <f>SUM(O4:O21)</f>
        <v>2173.1756592484685</v>
      </c>
      <c r="P22" s="19"/>
      <c r="Q22" s="19"/>
      <c r="R22" s="19"/>
      <c r="S22" s="19"/>
      <c r="T22" s="25" t="e">
        <f t="shared" si="3"/>
        <v>#DIV/0!</v>
      </c>
      <c r="U22" s="19">
        <f t="shared" ref="U22:AJ22" si="5">SUM(U4:U21)</f>
        <v>8</v>
      </c>
      <c r="V22" s="19">
        <f t="shared" si="5"/>
        <v>1</v>
      </c>
      <c r="W22" s="19">
        <f t="shared" si="5"/>
        <v>1</v>
      </c>
      <c r="X22" s="19">
        <f t="shared" si="5"/>
        <v>9</v>
      </c>
      <c r="Y22" s="19">
        <f t="shared" si="5"/>
        <v>44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6</v>
      </c>
      <c r="AF22" s="19">
        <f t="shared" si="5"/>
        <v>3</v>
      </c>
      <c r="AG22" s="19">
        <f t="shared" si="5"/>
        <v>0</v>
      </c>
      <c r="AH22" s="19">
        <f t="shared" si="5"/>
        <v>3</v>
      </c>
      <c r="AI22" s="19">
        <f t="shared" si="5"/>
        <v>3</v>
      </c>
      <c r="AJ22" s="19">
        <f t="shared" si="5"/>
        <v>2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9" t="s">
        <v>2</v>
      </c>
      <c r="C23" s="33"/>
      <c r="D23" s="34">
        <f>SUM(F22:H22)+((I22-F22-G22)/3)+(E22/3)+(AE22*25)+(AF22*25)+(AG22*10)+(AH22*25)+(AI22*20)+(AJ22*15)+10</f>
        <v>1712.6666666666667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6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33</v>
      </c>
      <c r="O25" s="25"/>
      <c r="P25" s="41" t="s">
        <v>53</v>
      </c>
      <c r="Q25" s="13"/>
      <c r="R25" s="13"/>
      <c r="S25" s="13"/>
      <c r="T25" s="64"/>
      <c r="U25" s="64"/>
      <c r="V25" s="64"/>
      <c r="W25" s="64"/>
      <c r="X25" s="64"/>
      <c r="Y25" s="13"/>
      <c r="Z25" s="13"/>
      <c r="AA25" s="13"/>
      <c r="AB25" s="12"/>
      <c r="AC25" s="64"/>
      <c r="AD25" s="13"/>
      <c r="AE25" s="13"/>
      <c r="AF25" s="13"/>
      <c r="AG25" s="12"/>
      <c r="AH25" s="13"/>
      <c r="AI25" s="13"/>
      <c r="AJ25" s="13"/>
      <c r="AK25" s="42"/>
      <c r="AL25" s="1"/>
      <c r="AM25" s="1"/>
      <c r="AN25" s="9"/>
      <c r="AO25" s="9"/>
      <c r="AP25" s="9"/>
      <c r="AQ25" s="9"/>
    </row>
    <row r="26" spans="1:43" ht="15" customHeight="1" x14ac:dyDescent="0.2">
      <c r="A26" s="1"/>
      <c r="B26" s="41" t="s">
        <v>17</v>
      </c>
      <c r="C26" s="13"/>
      <c r="D26" s="43"/>
      <c r="E26" s="27">
        <f>PRODUCT(E22)</f>
        <v>350</v>
      </c>
      <c r="F26" s="27">
        <f>PRODUCT(F22)</f>
        <v>30</v>
      </c>
      <c r="G26" s="27">
        <f>PRODUCT(G22)</f>
        <v>260</v>
      </c>
      <c r="H26" s="27">
        <f>PRODUCT(H22)</f>
        <v>481</v>
      </c>
      <c r="I26" s="27">
        <f>PRODUCT(I22)</f>
        <v>1565</v>
      </c>
      <c r="J26" s="1"/>
      <c r="K26" s="44">
        <f>PRODUCT((F26+G26)/E26)</f>
        <v>0.82857142857142863</v>
      </c>
      <c r="L26" s="44">
        <f>PRODUCT(H26/E26)</f>
        <v>1.3742857142857143</v>
      </c>
      <c r="M26" s="44">
        <f>PRODUCT(I26/E26)</f>
        <v>4.4714285714285715</v>
      </c>
      <c r="N26" s="30">
        <f>PRODUCT(N22)</f>
        <v>0.56415135830482177</v>
      </c>
      <c r="O26" s="25">
        <f>PRODUCT(O22)</f>
        <v>2173.1756592484685</v>
      </c>
      <c r="P26" s="65" t="s">
        <v>54</v>
      </c>
      <c r="Q26" s="66"/>
      <c r="R26" s="66"/>
      <c r="S26" s="67" t="s">
        <v>59</v>
      </c>
      <c r="T26" s="67"/>
      <c r="U26" s="67"/>
      <c r="V26" s="67"/>
      <c r="W26" s="67"/>
      <c r="X26" s="67"/>
      <c r="Y26" s="67"/>
      <c r="Z26" s="67"/>
      <c r="AA26" s="67"/>
      <c r="AB26" s="68"/>
      <c r="AC26" s="67"/>
      <c r="AD26" s="69" t="s">
        <v>55</v>
      </c>
      <c r="AE26" s="67"/>
      <c r="AF26" s="67" t="s">
        <v>60</v>
      </c>
      <c r="AG26" s="68"/>
      <c r="AH26" s="67"/>
      <c r="AI26" s="69"/>
      <c r="AJ26" s="69"/>
      <c r="AK26" s="70"/>
      <c r="AL26" s="1"/>
      <c r="AM26" s="1"/>
      <c r="AN26" s="9"/>
      <c r="AO26" s="9"/>
      <c r="AP26" s="9"/>
      <c r="AQ26" s="9"/>
    </row>
    <row r="27" spans="1:43" ht="15" customHeight="1" x14ac:dyDescent="0.2">
      <c r="A27" s="1"/>
      <c r="B27" s="45" t="s">
        <v>18</v>
      </c>
      <c r="C27" s="46"/>
      <c r="D27" s="47"/>
      <c r="E27" s="27">
        <f>PRODUCT(U22)</f>
        <v>8</v>
      </c>
      <c r="F27" s="27">
        <f>PRODUCT(V22)</f>
        <v>1</v>
      </c>
      <c r="G27" s="27">
        <f>PRODUCT(W22)</f>
        <v>1</v>
      </c>
      <c r="H27" s="27">
        <f>PRODUCT(X22)</f>
        <v>9</v>
      </c>
      <c r="I27" s="27">
        <f>PRODUCT(Y22)</f>
        <v>44</v>
      </c>
      <c r="J27" s="1"/>
      <c r="K27" s="44">
        <f>PRODUCT((F27+G27)/E27)</f>
        <v>0.25</v>
      </c>
      <c r="L27" s="44">
        <f>PRODUCT(H27/E27)</f>
        <v>1.125</v>
      </c>
      <c r="M27" s="44">
        <f>PRODUCT(I27/E27)</f>
        <v>5.5</v>
      </c>
      <c r="N27" s="30">
        <v>0.6</v>
      </c>
      <c r="O27" s="25">
        <v>71</v>
      </c>
      <c r="P27" s="71" t="s">
        <v>56</v>
      </c>
      <c r="Q27" s="72"/>
      <c r="R27" s="72"/>
      <c r="S27" s="73" t="s">
        <v>98</v>
      </c>
      <c r="T27" s="73"/>
      <c r="U27" s="73"/>
      <c r="V27" s="73"/>
      <c r="W27" s="73"/>
      <c r="X27" s="73"/>
      <c r="Y27" s="73"/>
      <c r="Z27" s="73"/>
      <c r="AA27" s="73"/>
      <c r="AB27" s="74"/>
      <c r="AC27" s="73"/>
      <c r="AD27" s="75" t="s">
        <v>99</v>
      </c>
      <c r="AE27" s="73"/>
      <c r="AF27" s="73" t="s">
        <v>100</v>
      </c>
      <c r="AG27" s="74"/>
      <c r="AH27" s="73"/>
      <c r="AI27" s="75"/>
      <c r="AJ27" s="75"/>
      <c r="AK27" s="76"/>
      <c r="AL27" s="1"/>
      <c r="AM27" s="1"/>
      <c r="AN27" s="9"/>
      <c r="AO27" s="9"/>
      <c r="AP27" s="9"/>
      <c r="AQ27" s="9"/>
    </row>
    <row r="28" spans="1:43" ht="15" customHeight="1" x14ac:dyDescent="0.2">
      <c r="A28" s="1"/>
      <c r="B28" s="48" t="s">
        <v>19</v>
      </c>
      <c r="C28" s="49"/>
      <c r="D28" s="50"/>
      <c r="E28" s="28"/>
      <c r="F28" s="28"/>
      <c r="G28" s="28"/>
      <c r="H28" s="28"/>
      <c r="I28" s="28"/>
      <c r="J28" s="1"/>
      <c r="K28" s="51"/>
      <c r="L28" s="51"/>
      <c r="M28" s="51"/>
      <c r="N28" s="52"/>
      <c r="O28" s="25"/>
      <c r="P28" s="71" t="s">
        <v>57</v>
      </c>
      <c r="Q28" s="72"/>
      <c r="R28" s="72"/>
      <c r="S28" s="73" t="s">
        <v>98</v>
      </c>
      <c r="T28" s="73"/>
      <c r="U28" s="73"/>
      <c r="V28" s="73"/>
      <c r="W28" s="73"/>
      <c r="X28" s="73"/>
      <c r="Y28" s="73"/>
      <c r="Z28" s="73"/>
      <c r="AA28" s="73"/>
      <c r="AB28" s="74"/>
      <c r="AC28" s="73"/>
      <c r="AD28" s="75" t="s">
        <v>99</v>
      </c>
      <c r="AE28" s="73"/>
      <c r="AF28" s="73" t="s">
        <v>100</v>
      </c>
      <c r="AG28" s="74"/>
      <c r="AH28" s="73"/>
      <c r="AI28" s="75"/>
      <c r="AJ28" s="75"/>
      <c r="AK28" s="76"/>
      <c r="AL28" s="1"/>
      <c r="AM28" s="1"/>
      <c r="AN28" s="9"/>
      <c r="AO28" s="9"/>
      <c r="AP28" s="9"/>
      <c r="AQ28" s="9"/>
    </row>
    <row r="29" spans="1:43" ht="15" customHeight="1" x14ac:dyDescent="0.2">
      <c r="A29" s="1"/>
      <c r="B29" s="53" t="s">
        <v>20</v>
      </c>
      <c r="C29" s="54"/>
      <c r="D29" s="55"/>
      <c r="E29" s="19">
        <f>SUM(E26:E28)</f>
        <v>358</v>
      </c>
      <c r="F29" s="19">
        <f>SUM(F26:F28)</f>
        <v>31</v>
      </c>
      <c r="G29" s="19">
        <f>SUM(G26:G28)</f>
        <v>261</v>
      </c>
      <c r="H29" s="19">
        <f>SUM(H26:H28)</f>
        <v>490</v>
      </c>
      <c r="I29" s="19">
        <f>SUM(I26:I28)</f>
        <v>1609</v>
      </c>
      <c r="J29" s="1"/>
      <c r="K29" s="56">
        <f>PRODUCT((F29+G29)/E29)</f>
        <v>0.81564245810055869</v>
      </c>
      <c r="L29" s="56">
        <f>PRODUCT(H29/E29)</f>
        <v>1.3687150837988826</v>
      </c>
      <c r="M29" s="56">
        <f>PRODUCT(I29/E29)</f>
        <v>4.494413407821229</v>
      </c>
      <c r="N29" s="31">
        <f>PRODUCT(1270/O29)</f>
        <v>0.56590935507486018</v>
      </c>
      <c r="O29" s="25">
        <f>SUM(O26:O28)</f>
        <v>2244.1756592484685</v>
      </c>
      <c r="P29" s="77" t="s">
        <v>58</v>
      </c>
      <c r="Q29" s="78"/>
      <c r="R29" s="78"/>
      <c r="S29" s="79" t="s">
        <v>102</v>
      </c>
      <c r="T29" s="79"/>
      <c r="U29" s="79"/>
      <c r="V29" s="79"/>
      <c r="W29" s="79"/>
      <c r="X29" s="79"/>
      <c r="Y29" s="79"/>
      <c r="Z29" s="79"/>
      <c r="AA29" s="79"/>
      <c r="AB29" s="80"/>
      <c r="AC29" s="79"/>
      <c r="AD29" s="81" t="s">
        <v>101</v>
      </c>
      <c r="AE29" s="79"/>
      <c r="AF29" s="79" t="s">
        <v>103</v>
      </c>
      <c r="AG29" s="80"/>
      <c r="AH29" s="79"/>
      <c r="AI29" s="81"/>
      <c r="AJ29" s="81"/>
      <c r="AK29" s="82"/>
      <c r="AL29" s="1"/>
      <c r="AM29" s="1"/>
      <c r="AN29" s="9"/>
      <c r="AO29" s="9"/>
      <c r="AP29" s="9"/>
      <c r="AQ29" s="9"/>
    </row>
    <row r="30" spans="1:43" ht="15" customHeight="1" x14ac:dyDescent="0.2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9"/>
      <c r="AO30" s="9"/>
      <c r="AP30" s="9"/>
      <c r="AQ30" s="9"/>
    </row>
    <row r="31" spans="1:43" ht="15" customHeight="1" x14ac:dyDescent="0.2">
      <c r="A31" s="1"/>
      <c r="B31" s="1" t="s">
        <v>34</v>
      </c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123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123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3.85546875" style="62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58" customWidth="1"/>
    <col min="22" max="22" width="11" style="62" customWidth="1"/>
    <col min="23" max="23" width="24.140625" style="117" customWidth="1"/>
    <col min="24" max="24" width="9.42578125" style="62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4" t="s">
        <v>104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9"/>
      <c r="R1" s="149"/>
      <c r="S1" s="149"/>
      <c r="T1" s="149"/>
      <c r="U1" s="149"/>
      <c r="V1" s="83"/>
      <c r="W1" s="84"/>
      <c r="X1" s="85"/>
      <c r="Y1" s="86"/>
      <c r="Z1" s="86"/>
      <c r="AA1" s="86"/>
      <c r="AB1" s="86"/>
      <c r="AC1" s="86"/>
      <c r="AD1" s="86"/>
    </row>
    <row r="2" spans="1:32" x14ac:dyDescent="0.25">
      <c r="A2" s="9"/>
      <c r="B2" s="11" t="s">
        <v>35</v>
      </c>
      <c r="C2" s="4" t="s">
        <v>49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50"/>
      <c r="R2" s="150"/>
      <c r="S2" s="150"/>
      <c r="T2" s="150"/>
      <c r="U2" s="150"/>
      <c r="V2" s="12"/>
      <c r="W2" s="87"/>
      <c r="X2" s="42"/>
      <c r="Y2" s="86"/>
      <c r="Z2" s="86"/>
      <c r="AA2" s="86"/>
      <c r="AB2" s="86"/>
      <c r="AC2" s="86"/>
      <c r="AD2" s="86"/>
    </row>
    <row r="3" spans="1:32" x14ac:dyDescent="0.25">
      <c r="A3" s="9"/>
      <c r="B3" s="89" t="s">
        <v>61</v>
      </c>
      <c r="C3" s="23" t="s">
        <v>62</v>
      </c>
      <c r="D3" s="90" t="s">
        <v>63</v>
      </c>
      <c r="E3" s="91" t="s">
        <v>1</v>
      </c>
      <c r="F3" s="25"/>
      <c r="G3" s="92" t="s">
        <v>64</v>
      </c>
      <c r="H3" s="93" t="s">
        <v>65</v>
      </c>
      <c r="I3" s="93" t="s">
        <v>31</v>
      </c>
      <c r="J3" s="18" t="s">
        <v>66</v>
      </c>
      <c r="K3" s="94" t="s">
        <v>67</v>
      </c>
      <c r="L3" s="94" t="s">
        <v>68</v>
      </c>
      <c r="M3" s="92" t="s">
        <v>69</v>
      </c>
      <c r="N3" s="92" t="s">
        <v>30</v>
      </c>
      <c r="O3" s="93" t="s">
        <v>70</v>
      </c>
      <c r="P3" s="92" t="s">
        <v>65</v>
      </c>
      <c r="Q3" s="151" t="s">
        <v>3</v>
      </c>
      <c r="R3" s="151">
        <v>1</v>
      </c>
      <c r="S3" s="151">
        <v>2</v>
      </c>
      <c r="T3" s="151">
        <v>3</v>
      </c>
      <c r="U3" s="151" t="s">
        <v>71</v>
      </c>
      <c r="V3" s="18" t="s">
        <v>21</v>
      </c>
      <c r="W3" s="17" t="s">
        <v>72</v>
      </c>
      <c r="X3" s="17" t="s">
        <v>73</v>
      </c>
      <c r="Y3" s="86"/>
      <c r="Z3" s="86"/>
      <c r="AA3" s="86"/>
      <c r="AB3" s="86"/>
      <c r="AC3" s="86"/>
      <c r="AD3" s="86"/>
    </row>
    <row r="4" spans="1:32" x14ac:dyDescent="0.25">
      <c r="A4" s="119"/>
      <c r="B4" s="120" t="s">
        <v>75</v>
      </c>
      <c r="C4" s="135" t="s">
        <v>142</v>
      </c>
      <c r="D4" s="120" t="s">
        <v>76</v>
      </c>
      <c r="E4" s="136" t="s">
        <v>37</v>
      </c>
      <c r="F4" s="148"/>
      <c r="G4" s="121">
        <v>1</v>
      </c>
      <c r="H4" s="121"/>
      <c r="I4" s="121"/>
      <c r="J4" s="121" t="s">
        <v>77</v>
      </c>
      <c r="K4" s="121">
        <v>6</v>
      </c>
      <c r="L4" s="121"/>
      <c r="M4" s="121">
        <v>1</v>
      </c>
      <c r="N4" s="121"/>
      <c r="O4" s="121">
        <v>2</v>
      </c>
      <c r="P4" s="121">
        <v>1</v>
      </c>
      <c r="Q4" s="122" t="s">
        <v>143</v>
      </c>
      <c r="R4" s="122" t="s">
        <v>129</v>
      </c>
      <c r="S4" s="122" t="s">
        <v>136</v>
      </c>
      <c r="T4" s="122" t="s">
        <v>135</v>
      </c>
      <c r="U4" s="122" t="s">
        <v>144</v>
      </c>
      <c r="V4" s="138">
        <v>0.58333333333333337</v>
      </c>
      <c r="W4" s="135" t="s">
        <v>78</v>
      </c>
      <c r="X4" s="122" t="s">
        <v>79</v>
      </c>
      <c r="Y4" s="86"/>
      <c r="Z4" s="86"/>
      <c r="AA4" s="86"/>
      <c r="AB4" s="86"/>
      <c r="AC4" s="86"/>
      <c r="AD4" s="86"/>
    </row>
    <row r="5" spans="1:32" x14ac:dyDescent="0.25">
      <c r="A5" s="119"/>
      <c r="B5" s="120" t="s">
        <v>80</v>
      </c>
      <c r="C5" s="135" t="s">
        <v>145</v>
      </c>
      <c r="D5" s="120" t="s">
        <v>76</v>
      </c>
      <c r="E5" s="136" t="s">
        <v>37</v>
      </c>
      <c r="F5" s="148"/>
      <c r="G5" s="121">
        <v>1</v>
      </c>
      <c r="H5" s="121"/>
      <c r="I5" s="121"/>
      <c r="J5" s="121" t="s">
        <v>77</v>
      </c>
      <c r="K5" s="121">
        <v>7</v>
      </c>
      <c r="L5" s="121"/>
      <c r="M5" s="121">
        <v>1</v>
      </c>
      <c r="N5" s="121"/>
      <c r="O5" s="121"/>
      <c r="P5" s="121">
        <v>1</v>
      </c>
      <c r="Q5" s="122" t="s">
        <v>146</v>
      </c>
      <c r="R5" s="122" t="s">
        <v>129</v>
      </c>
      <c r="S5" s="122" t="s">
        <v>147</v>
      </c>
      <c r="T5" s="122" t="s">
        <v>131</v>
      </c>
      <c r="U5" s="122" t="s">
        <v>131</v>
      </c>
      <c r="V5" s="138">
        <v>0.33300000000000002</v>
      </c>
      <c r="W5" s="135" t="s">
        <v>81</v>
      </c>
      <c r="X5" s="122" t="s">
        <v>82</v>
      </c>
      <c r="Y5" s="86"/>
      <c r="Z5" s="86"/>
      <c r="AA5" s="86"/>
      <c r="AB5" s="86"/>
      <c r="AC5" s="86"/>
      <c r="AD5" s="86"/>
    </row>
    <row r="6" spans="1:32" x14ac:dyDescent="0.25">
      <c r="A6" s="119"/>
      <c r="B6" s="120" t="s">
        <v>83</v>
      </c>
      <c r="C6" s="135" t="s">
        <v>148</v>
      </c>
      <c r="D6" s="120" t="s">
        <v>76</v>
      </c>
      <c r="E6" s="136" t="s">
        <v>37</v>
      </c>
      <c r="F6" s="148"/>
      <c r="G6" s="121">
        <v>1</v>
      </c>
      <c r="H6" s="121"/>
      <c r="I6" s="121"/>
      <c r="J6" s="121"/>
      <c r="K6" s="121" t="s">
        <v>105</v>
      </c>
      <c r="L6" s="121"/>
      <c r="M6" s="121">
        <v>1</v>
      </c>
      <c r="N6" s="121"/>
      <c r="O6" s="121"/>
      <c r="P6" s="121">
        <v>1</v>
      </c>
      <c r="Q6" s="122" t="s">
        <v>149</v>
      </c>
      <c r="R6" s="122" t="s">
        <v>144</v>
      </c>
      <c r="S6" s="122" t="s">
        <v>131</v>
      </c>
      <c r="T6" s="122" t="s">
        <v>130</v>
      </c>
      <c r="U6" s="122"/>
      <c r="V6" s="138">
        <v>0.6</v>
      </c>
      <c r="W6" s="135" t="s">
        <v>84</v>
      </c>
      <c r="X6" s="122" t="s">
        <v>85</v>
      </c>
      <c r="Y6" s="86"/>
      <c r="Z6" s="86"/>
      <c r="AA6" s="86"/>
      <c r="AB6" s="86"/>
      <c r="AC6" s="86"/>
      <c r="AD6" s="86"/>
    </row>
    <row r="7" spans="1:32" x14ac:dyDescent="0.25">
      <c r="A7" s="119"/>
      <c r="B7" s="120" t="s">
        <v>86</v>
      </c>
      <c r="C7" s="135" t="s">
        <v>87</v>
      </c>
      <c r="D7" s="120" t="s">
        <v>76</v>
      </c>
      <c r="E7" s="136" t="s">
        <v>37</v>
      </c>
      <c r="F7" s="148"/>
      <c r="G7" s="121"/>
      <c r="H7" s="121"/>
      <c r="I7" s="121">
        <v>1</v>
      </c>
      <c r="J7" s="121" t="s">
        <v>77</v>
      </c>
      <c r="K7" s="121">
        <v>7</v>
      </c>
      <c r="L7" s="121"/>
      <c r="M7" s="121">
        <v>1</v>
      </c>
      <c r="N7" s="121"/>
      <c r="O7" s="121">
        <v>2</v>
      </c>
      <c r="P7" s="121">
        <v>1</v>
      </c>
      <c r="Q7" s="122" t="s">
        <v>150</v>
      </c>
      <c r="R7" s="122" t="s">
        <v>151</v>
      </c>
      <c r="S7" s="122" t="s">
        <v>131</v>
      </c>
      <c r="T7" s="122" t="s">
        <v>139</v>
      </c>
      <c r="U7" s="122" t="s">
        <v>144</v>
      </c>
      <c r="V7" s="138">
        <v>0.27272727272727271</v>
      </c>
      <c r="W7" s="135" t="s">
        <v>88</v>
      </c>
      <c r="X7" s="122" t="s">
        <v>89</v>
      </c>
      <c r="Y7" s="86"/>
      <c r="Z7" s="86"/>
      <c r="AA7" s="86"/>
      <c r="AB7" s="86"/>
      <c r="AC7" s="86"/>
      <c r="AD7" s="86"/>
    </row>
    <row r="8" spans="1:32" x14ac:dyDescent="0.25">
      <c r="A8" s="119"/>
      <c r="B8" s="120" t="s">
        <v>90</v>
      </c>
      <c r="C8" s="135" t="s">
        <v>91</v>
      </c>
      <c r="D8" s="120" t="s">
        <v>76</v>
      </c>
      <c r="E8" s="136" t="s">
        <v>37</v>
      </c>
      <c r="F8" s="148"/>
      <c r="G8" s="121"/>
      <c r="H8" s="121"/>
      <c r="I8" s="121">
        <v>1</v>
      </c>
      <c r="J8" s="121" t="s">
        <v>77</v>
      </c>
      <c r="K8" s="121">
        <v>6</v>
      </c>
      <c r="L8" s="121"/>
      <c r="M8" s="121">
        <v>1</v>
      </c>
      <c r="N8" s="121"/>
      <c r="O8" s="121"/>
      <c r="P8" s="121"/>
      <c r="Q8" s="122" t="s">
        <v>152</v>
      </c>
      <c r="R8" s="122" t="s">
        <v>149</v>
      </c>
      <c r="S8" s="122" t="s">
        <v>153</v>
      </c>
      <c r="T8" s="122" t="s">
        <v>131</v>
      </c>
      <c r="U8" s="122" t="s">
        <v>131</v>
      </c>
      <c r="V8" s="138">
        <v>0.55555555555555558</v>
      </c>
      <c r="W8" s="135" t="s">
        <v>84</v>
      </c>
      <c r="X8" s="122" t="s">
        <v>92</v>
      </c>
      <c r="Y8" s="86"/>
      <c r="Z8" s="86"/>
      <c r="AA8" s="86"/>
      <c r="AB8" s="86"/>
      <c r="AC8" s="86"/>
      <c r="AD8" s="86"/>
    </row>
    <row r="9" spans="1:32" x14ac:dyDescent="0.25">
      <c r="A9" s="119"/>
      <c r="B9" s="120" t="s">
        <v>93</v>
      </c>
      <c r="C9" s="135" t="s">
        <v>94</v>
      </c>
      <c r="D9" s="120" t="s">
        <v>76</v>
      </c>
      <c r="E9" s="136" t="s">
        <v>37</v>
      </c>
      <c r="F9" s="148"/>
      <c r="G9" s="121"/>
      <c r="H9" s="121"/>
      <c r="I9" s="121">
        <v>1</v>
      </c>
      <c r="J9" s="121" t="s">
        <v>77</v>
      </c>
      <c r="K9" s="121">
        <v>1</v>
      </c>
      <c r="L9" s="121"/>
      <c r="M9" s="121">
        <v>1</v>
      </c>
      <c r="N9" s="121"/>
      <c r="O9" s="121"/>
      <c r="P9" s="121">
        <v>1</v>
      </c>
      <c r="Q9" s="122" t="s">
        <v>147</v>
      </c>
      <c r="R9" s="122" t="s">
        <v>144</v>
      </c>
      <c r="S9" s="122"/>
      <c r="T9" s="122" t="s">
        <v>131</v>
      </c>
      <c r="U9" s="122" t="s">
        <v>131</v>
      </c>
      <c r="V9" s="138">
        <v>0.4</v>
      </c>
      <c r="W9" s="135" t="s">
        <v>95</v>
      </c>
      <c r="X9" s="122" t="s">
        <v>96</v>
      </c>
      <c r="Y9" s="86"/>
      <c r="Z9" s="86"/>
      <c r="AA9" s="86"/>
      <c r="AB9" s="86"/>
      <c r="AC9" s="86"/>
      <c r="AD9" s="86"/>
    </row>
    <row r="10" spans="1:32" x14ac:dyDescent="0.25">
      <c r="A10" s="24"/>
      <c r="B10" s="23" t="s">
        <v>9</v>
      </c>
      <c r="C10" s="18"/>
      <c r="D10" s="17"/>
      <c r="E10" s="95"/>
      <c r="F10" s="96"/>
      <c r="G10" s="19">
        <f>SUM(G4:G9)</f>
        <v>3</v>
      </c>
      <c r="H10" s="19"/>
      <c r="I10" s="19">
        <f>SUM(I4:I9)</f>
        <v>3</v>
      </c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4</v>
      </c>
      <c r="P10" s="19">
        <f t="shared" si="0"/>
        <v>5</v>
      </c>
      <c r="Q10" s="98" t="s">
        <v>154</v>
      </c>
      <c r="R10" s="98" t="s">
        <v>155</v>
      </c>
      <c r="S10" s="98" t="s">
        <v>156</v>
      </c>
      <c r="T10" s="98" t="s">
        <v>157</v>
      </c>
      <c r="U10" s="98" t="s">
        <v>158</v>
      </c>
      <c r="V10" s="31">
        <v>0.45100000000000001</v>
      </c>
      <c r="W10" s="97"/>
      <c r="X10" s="98"/>
      <c r="Y10" s="86"/>
      <c r="Z10" s="86"/>
      <c r="AA10" s="86"/>
      <c r="AB10" s="86"/>
      <c r="AC10" s="86"/>
      <c r="AD10" s="86"/>
    </row>
    <row r="11" spans="1:32" x14ac:dyDescent="0.25">
      <c r="A11" s="24"/>
      <c r="B11" s="99" t="s">
        <v>74</v>
      </c>
      <c r="C11" s="100" t="s">
        <v>97</v>
      </c>
      <c r="D11" s="101"/>
      <c r="E11" s="102"/>
      <c r="F11" s="103"/>
      <c r="G11" s="104"/>
      <c r="H11" s="104"/>
      <c r="I11" s="104"/>
      <c r="J11" s="105"/>
      <c r="K11" s="105"/>
      <c r="L11" s="105"/>
      <c r="M11" s="104"/>
      <c r="N11" s="104"/>
      <c r="O11" s="104"/>
      <c r="P11" s="104"/>
      <c r="Q11" s="152"/>
      <c r="R11" s="152"/>
      <c r="S11" s="152"/>
      <c r="T11" s="152"/>
      <c r="U11" s="152"/>
      <c r="V11" s="104"/>
      <c r="W11" s="101"/>
      <c r="X11" s="106"/>
      <c r="Y11" s="86"/>
      <c r="Z11" s="86"/>
      <c r="AA11" s="86"/>
      <c r="AB11" s="86"/>
      <c r="AC11" s="86"/>
      <c r="AD11" s="86"/>
    </row>
    <row r="12" spans="1:32" x14ac:dyDescent="0.25">
      <c r="A12" s="24"/>
      <c r="B12" s="107"/>
      <c r="C12" s="108"/>
      <c r="D12" s="108"/>
      <c r="E12" s="109"/>
      <c r="F12" s="109"/>
      <c r="G12" s="110"/>
      <c r="H12" s="111"/>
      <c r="I12" s="109"/>
      <c r="J12" s="111"/>
      <c r="K12" s="111"/>
      <c r="L12" s="111"/>
      <c r="M12" s="111"/>
      <c r="N12" s="111"/>
      <c r="O12" s="111"/>
      <c r="P12" s="111"/>
      <c r="Q12" s="153"/>
      <c r="R12" s="153"/>
      <c r="S12" s="153"/>
      <c r="T12" s="153"/>
      <c r="U12" s="153"/>
      <c r="V12" s="111"/>
      <c r="W12" s="111"/>
      <c r="X12" s="112"/>
      <c r="Y12" s="86"/>
      <c r="Z12" s="86"/>
      <c r="AA12" s="86"/>
      <c r="AB12" s="86"/>
      <c r="AC12" s="86"/>
      <c r="AD12" s="86"/>
    </row>
    <row r="13" spans="1:32" x14ac:dyDescent="0.25">
      <c r="A13" s="9"/>
      <c r="B13" s="89" t="s">
        <v>106</v>
      </c>
      <c r="C13" s="23" t="s">
        <v>62</v>
      </c>
      <c r="D13" s="90" t="s">
        <v>63</v>
      </c>
      <c r="E13" s="91" t="s">
        <v>1</v>
      </c>
      <c r="F13" s="25"/>
      <c r="G13" s="92" t="s">
        <v>64</v>
      </c>
      <c r="H13" s="93" t="s">
        <v>65</v>
      </c>
      <c r="I13" s="93" t="s">
        <v>31</v>
      </c>
      <c r="J13" s="18" t="s">
        <v>66</v>
      </c>
      <c r="K13" s="94" t="s">
        <v>67</v>
      </c>
      <c r="L13" s="94" t="s">
        <v>68</v>
      </c>
      <c r="M13" s="92" t="s">
        <v>69</v>
      </c>
      <c r="N13" s="92" t="s">
        <v>30</v>
      </c>
      <c r="O13" s="93" t="s">
        <v>70</v>
      </c>
      <c r="P13" s="92" t="s">
        <v>65</v>
      </c>
      <c r="Q13" s="151" t="s">
        <v>3</v>
      </c>
      <c r="R13" s="151">
        <v>1</v>
      </c>
      <c r="S13" s="151">
        <v>2</v>
      </c>
      <c r="T13" s="151">
        <v>3</v>
      </c>
      <c r="U13" s="151" t="s">
        <v>71</v>
      </c>
      <c r="V13" s="18" t="s">
        <v>21</v>
      </c>
      <c r="W13" s="17" t="s">
        <v>72</v>
      </c>
      <c r="X13" s="17" t="s">
        <v>73</v>
      </c>
      <c r="Y13" s="86"/>
      <c r="Z13" s="86"/>
      <c r="AA13" s="86"/>
      <c r="AB13" s="86"/>
      <c r="AC13" s="86"/>
      <c r="AD13" s="86"/>
    </row>
    <row r="14" spans="1:32" x14ac:dyDescent="0.25">
      <c r="A14" s="9"/>
      <c r="B14" s="120" t="s">
        <v>112</v>
      </c>
      <c r="C14" s="135" t="s">
        <v>113</v>
      </c>
      <c r="D14" s="120" t="s">
        <v>76</v>
      </c>
      <c r="E14" s="136" t="s">
        <v>37</v>
      </c>
      <c r="F14" s="137"/>
      <c r="G14" s="121"/>
      <c r="H14" s="121"/>
      <c r="I14" s="121">
        <v>1</v>
      </c>
      <c r="J14" s="121" t="s">
        <v>77</v>
      </c>
      <c r="K14" s="121">
        <v>6</v>
      </c>
      <c r="L14" s="121"/>
      <c r="M14" s="121">
        <v>1</v>
      </c>
      <c r="N14" s="121"/>
      <c r="O14" s="121"/>
      <c r="P14" s="121">
        <v>1</v>
      </c>
      <c r="Q14" s="122" t="s">
        <v>129</v>
      </c>
      <c r="R14" s="122"/>
      <c r="S14" s="122"/>
      <c r="T14" s="122" t="s">
        <v>130</v>
      </c>
      <c r="U14" s="122" t="s">
        <v>131</v>
      </c>
      <c r="V14" s="138">
        <v>0.5</v>
      </c>
      <c r="W14" s="139" t="s">
        <v>114</v>
      </c>
      <c r="X14" s="121">
        <v>105</v>
      </c>
      <c r="Y14" s="86"/>
      <c r="Z14" s="86"/>
      <c r="AA14" s="86"/>
      <c r="AB14" s="86"/>
      <c r="AC14" s="86"/>
      <c r="AD14" s="86"/>
    </row>
    <row r="15" spans="1:32" x14ac:dyDescent="0.25">
      <c r="A15" s="9"/>
      <c r="B15" s="120" t="s">
        <v>115</v>
      </c>
      <c r="C15" s="135" t="s">
        <v>116</v>
      </c>
      <c r="D15" s="120" t="s">
        <v>76</v>
      </c>
      <c r="E15" s="136" t="s">
        <v>37</v>
      </c>
      <c r="F15" s="137"/>
      <c r="G15" s="121"/>
      <c r="H15" s="121"/>
      <c r="I15" s="121">
        <v>1</v>
      </c>
      <c r="J15" s="121" t="s">
        <v>117</v>
      </c>
      <c r="K15" s="121">
        <v>1</v>
      </c>
      <c r="L15" s="121" t="s">
        <v>118</v>
      </c>
      <c r="M15" s="121">
        <v>1</v>
      </c>
      <c r="N15" s="121"/>
      <c r="O15" s="121"/>
      <c r="P15" s="121"/>
      <c r="Q15" s="122" t="s">
        <v>132</v>
      </c>
      <c r="R15" s="122" t="s">
        <v>133</v>
      </c>
      <c r="S15" s="122" t="s">
        <v>130</v>
      </c>
      <c r="T15" s="122" t="s">
        <v>130</v>
      </c>
      <c r="U15" s="122" t="s">
        <v>131</v>
      </c>
      <c r="V15" s="138">
        <v>0.57099999999999995</v>
      </c>
      <c r="W15" s="139" t="s">
        <v>119</v>
      </c>
      <c r="X15" s="121">
        <v>280</v>
      </c>
      <c r="Y15" s="86"/>
      <c r="Z15" s="86"/>
      <c r="AA15" s="86"/>
      <c r="AB15" s="86"/>
      <c r="AC15" s="86"/>
      <c r="AD15" s="86"/>
    </row>
    <row r="16" spans="1:32" s="127" customFormat="1" ht="15" customHeight="1" x14ac:dyDescent="0.2">
      <c r="A16" s="9"/>
      <c r="B16" s="23" t="s">
        <v>9</v>
      </c>
      <c r="C16" s="18"/>
      <c r="D16" s="17"/>
      <c r="E16" s="95"/>
      <c r="F16" s="38"/>
      <c r="G16" s="19"/>
      <c r="H16" s="19"/>
      <c r="I16" s="19">
        <f>SUM(I13:I15)</f>
        <v>2</v>
      </c>
      <c r="J16" s="18"/>
      <c r="K16" s="18"/>
      <c r="L16" s="18"/>
      <c r="M16" s="19">
        <f t="shared" ref="M16:U16" si="1">SUM(M13:M15)</f>
        <v>2</v>
      </c>
      <c r="N16" s="19"/>
      <c r="O16" s="19"/>
      <c r="P16" s="19">
        <f t="shared" si="1"/>
        <v>1</v>
      </c>
      <c r="Q16" s="98" t="s">
        <v>152</v>
      </c>
      <c r="R16" s="98" t="s">
        <v>133</v>
      </c>
      <c r="S16" s="98" t="s">
        <v>130</v>
      </c>
      <c r="T16" s="98" t="s">
        <v>153</v>
      </c>
      <c r="U16" s="98" t="s">
        <v>140</v>
      </c>
      <c r="V16" s="31">
        <v>0.55600000000000005</v>
      </c>
      <c r="W16" s="97"/>
      <c r="X16" s="98"/>
      <c r="Y16" s="25"/>
      <c r="Z16" s="25"/>
      <c r="AA16" s="25"/>
      <c r="AB16" s="25"/>
      <c r="AC16" s="25"/>
      <c r="AD16" s="25"/>
      <c r="AE16" s="25"/>
      <c r="AF16" s="25"/>
    </row>
    <row r="17" spans="1:32" x14ac:dyDescent="0.25">
      <c r="A17" s="24"/>
      <c r="B17" s="107"/>
      <c r="C17" s="108"/>
      <c r="D17" s="108"/>
      <c r="E17" s="125"/>
      <c r="F17" s="125"/>
      <c r="G17" s="110"/>
      <c r="H17" s="111"/>
      <c r="I17" s="109"/>
      <c r="J17" s="111"/>
      <c r="K17" s="109"/>
      <c r="L17" s="111"/>
      <c r="M17" s="109"/>
      <c r="N17" s="109"/>
      <c r="O17" s="109"/>
      <c r="P17" s="109"/>
      <c r="Q17" s="154"/>
      <c r="R17" s="154"/>
      <c r="S17" s="154"/>
      <c r="T17" s="154"/>
      <c r="U17" s="154"/>
      <c r="V17" s="109"/>
      <c r="W17" s="109"/>
      <c r="X17" s="112"/>
      <c r="Y17" s="86"/>
      <c r="Z17" s="86"/>
      <c r="AA17" s="86"/>
      <c r="AB17" s="86"/>
      <c r="AC17" s="86"/>
      <c r="AD17" s="86"/>
    </row>
    <row r="18" spans="1:32" s="115" customFormat="1" ht="18.75" customHeight="1" x14ac:dyDescent="0.2">
      <c r="A18" s="9"/>
      <c r="B18" s="126" t="s">
        <v>107</v>
      </c>
      <c r="C18" s="83"/>
      <c r="D18" s="84"/>
      <c r="E18" s="84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149"/>
      <c r="R18" s="149"/>
      <c r="S18" s="149"/>
      <c r="T18" s="149"/>
      <c r="U18" s="149"/>
      <c r="V18" s="83"/>
      <c r="W18" s="84"/>
      <c r="X18" s="85"/>
      <c r="Y18" s="25"/>
      <c r="Z18" s="25"/>
      <c r="AA18" s="25"/>
      <c r="AB18" s="25"/>
      <c r="AC18" s="25"/>
      <c r="AD18" s="25"/>
      <c r="AE18" s="25"/>
      <c r="AF18" s="25"/>
    </row>
    <row r="19" spans="1:32" s="127" customFormat="1" ht="15" customHeight="1" x14ac:dyDescent="0.2">
      <c r="A19" s="24"/>
      <c r="B19" s="89" t="s">
        <v>61</v>
      </c>
      <c r="C19" s="23" t="s">
        <v>108</v>
      </c>
      <c r="D19" s="90" t="s">
        <v>63</v>
      </c>
      <c r="E19" s="91" t="s">
        <v>1</v>
      </c>
      <c r="F19" s="38"/>
      <c r="G19" s="92" t="s">
        <v>64</v>
      </c>
      <c r="H19" s="93" t="s">
        <v>65</v>
      </c>
      <c r="I19" s="93" t="s">
        <v>31</v>
      </c>
      <c r="J19" s="18" t="s">
        <v>66</v>
      </c>
      <c r="K19" s="94" t="s">
        <v>67</v>
      </c>
      <c r="L19" s="94" t="s">
        <v>68</v>
      </c>
      <c r="M19" s="92" t="s">
        <v>69</v>
      </c>
      <c r="N19" s="92" t="s">
        <v>30</v>
      </c>
      <c r="O19" s="93" t="s">
        <v>70</v>
      </c>
      <c r="P19" s="92" t="s">
        <v>65</v>
      </c>
      <c r="Q19" s="151" t="s">
        <v>3</v>
      </c>
      <c r="R19" s="151">
        <v>1</v>
      </c>
      <c r="S19" s="151">
        <v>2</v>
      </c>
      <c r="T19" s="151">
        <v>3</v>
      </c>
      <c r="U19" s="151" t="s">
        <v>71</v>
      </c>
      <c r="V19" s="18" t="s">
        <v>109</v>
      </c>
      <c r="W19" s="17" t="s">
        <v>72</v>
      </c>
      <c r="X19" s="17" t="s">
        <v>73</v>
      </c>
      <c r="Y19" s="25"/>
      <c r="Z19" s="25"/>
      <c r="AA19" s="25"/>
      <c r="AB19" s="25"/>
      <c r="AC19" s="25"/>
      <c r="AD19" s="25"/>
      <c r="AE19" s="25"/>
      <c r="AF19" s="25"/>
    </row>
    <row r="20" spans="1:32" s="127" customFormat="1" ht="15" customHeight="1" x14ac:dyDescent="0.2">
      <c r="A20" s="24"/>
      <c r="B20" s="129" t="s">
        <v>120</v>
      </c>
      <c r="C20" s="140" t="s">
        <v>121</v>
      </c>
      <c r="D20" s="129" t="s">
        <v>111</v>
      </c>
      <c r="E20" s="129" t="s">
        <v>37</v>
      </c>
      <c r="F20" s="141"/>
      <c r="G20" s="142"/>
      <c r="H20" s="142"/>
      <c r="I20" s="142">
        <v>1</v>
      </c>
      <c r="J20" s="143" t="s">
        <v>77</v>
      </c>
      <c r="K20" s="142">
        <v>7</v>
      </c>
      <c r="L20" s="28"/>
      <c r="M20" s="28">
        <v>1</v>
      </c>
      <c r="N20" s="143"/>
      <c r="O20" s="28"/>
      <c r="P20" s="28"/>
      <c r="Q20" s="143" t="s">
        <v>134</v>
      </c>
      <c r="R20" s="143"/>
      <c r="S20" s="143" t="s">
        <v>135</v>
      </c>
      <c r="T20" s="143" t="s">
        <v>136</v>
      </c>
      <c r="U20" s="143" t="s">
        <v>131</v>
      </c>
      <c r="V20" s="144">
        <v>0.5</v>
      </c>
      <c r="W20" s="129" t="s">
        <v>122</v>
      </c>
      <c r="X20" s="28">
        <v>209</v>
      </c>
      <c r="Y20" s="25"/>
      <c r="Z20" s="25"/>
      <c r="AA20" s="25"/>
      <c r="AB20" s="25"/>
      <c r="AC20" s="25"/>
      <c r="AD20" s="25"/>
      <c r="AE20" s="25"/>
      <c r="AF20" s="25"/>
    </row>
    <row r="21" spans="1:32" s="127" customFormat="1" ht="15" customHeight="1" x14ac:dyDescent="0.2">
      <c r="A21" s="24"/>
      <c r="B21" s="120" t="s">
        <v>126</v>
      </c>
      <c r="C21" s="135" t="s">
        <v>137</v>
      </c>
      <c r="D21" s="120" t="s">
        <v>110</v>
      </c>
      <c r="E21" s="135" t="s">
        <v>37</v>
      </c>
      <c r="F21" s="141"/>
      <c r="G21" s="145"/>
      <c r="H21" s="122"/>
      <c r="I21" s="145">
        <v>1</v>
      </c>
      <c r="J21" s="121" t="s">
        <v>77</v>
      </c>
      <c r="K21" s="145">
        <v>6</v>
      </c>
      <c r="L21" s="122"/>
      <c r="M21" s="146">
        <v>1</v>
      </c>
      <c r="N21" s="128"/>
      <c r="O21" s="128"/>
      <c r="P21" s="128"/>
      <c r="Q21" s="122" t="s">
        <v>138</v>
      </c>
      <c r="R21" s="122" t="s">
        <v>130</v>
      </c>
      <c r="S21" s="122"/>
      <c r="T21" s="122" t="s">
        <v>139</v>
      </c>
      <c r="U21" s="122" t="s">
        <v>140</v>
      </c>
      <c r="V21" s="147">
        <v>0.16666666666666666</v>
      </c>
      <c r="W21" s="135" t="s">
        <v>127</v>
      </c>
      <c r="X21" s="121">
        <v>725</v>
      </c>
      <c r="Y21" s="25"/>
      <c r="Z21" s="25"/>
      <c r="AA21" s="25"/>
      <c r="AB21" s="25"/>
      <c r="AC21" s="25"/>
      <c r="AD21" s="25"/>
      <c r="AE21" s="25"/>
      <c r="AF21" s="25"/>
    </row>
    <row r="22" spans="1:32" s="127" customFormat="1" ht="15" customHeight="1" x14ac:dyDescent="0.2">
      <c r="A22" s="24"/>
      <c r="B22" s="120" t="s">
        <v>123</v>
      </c>
      <c r="C22" s="135" t="s">
        <v>124</v>
      </c>
      <c r="D22" s="120" t="s">
        <v>110</v>
      </c>
      <c r="E22" s="135" t="s">
        <v>37</v>
      </c>
      <c r="F22" s="141"/>
      <c r="G22" s="145">
        <v>1</v>
      </c>
      <c r="H22" s="122"/>
      <c r="I22" s="145"/>
      <c r="J22" s="121" t="s">
        <v>77</v>
      </c>
      <c r="K22" s="145">
        <v>8</v>
      </c>
      <c r="L22" s="122"/>
      <c r="M22" s="146">
        <v>1</v>
      </c>
      <c r="N22" s="128"/>
      <c r="O22" s="128"/>
      <c r="P22" s="128"/>
      <c r="Q22" s="122" t="s">
        <v>141</v>
      </c>
      <c r="R22" s="122" t="s">
        <v>131</v>
      </c>
      <c r="S22" s="122" t="s">
        <v>140</v>
      </c>
      <c r="T22" s="122" t="s">
        <v>131</v>
      </c>
      <c r="U22" s="122"/>
      <c r="V22" s="147">
        <v>0</v>
      </c>
      <c r="W22" s="135" t="s">
        <v>125</v>
      </c>
      <c r="X22" s="121">
        <v>643</v>
      </c>
      <c r="Y22" s="25"/>
      <c r="Z22" s="25"/>
      <c r="AA22" s="25"/>
      <c r="AB22" s="25"/>
      <c r="AC22" s="25"/>
      <c r="AD22" s="25"/>
      <c r="AE22" s="25"/>
      <c r="AF22" s="25"/>
    </row>
    <row r="23" spans="1:32" s="127" customFormat="1" ht="15" customHeight="1" x14ac:dyDescent="0.2">
      <c r="A23" s="9"/>
      <c r="B23" s="23" t="s">
        <v>9</v>
      </c>
      <c r="C23" s="18"/>
      <c r="D23" s="17"/>
      <c r="E23" s="95"/>
      <c r="F23" s="38"/>
      <c r="G23" s="19">
        <f>SUM(G20:G22)</f>
        <v>1</v>
      </c>
      <c r="H23" s="19"/>
      <c r="I23" s="19">
        <f>SUM(I20:I22)</f>
        <v>2</v>
      </c>
      <c r="J23" s="18"/>
      <c r="K23" s="18"/>
      <c r="L23" s="18"/>
      <c r="M23" s="19">
        <f t="shared" ref="M23:U23" si="2">SUM(M20:M22)</f>
        <v>3</v>
      </c>
      <c r="N23" s="19"/>
      <c r="O23" s="19"/>
      <c r="P23" s="19"/>
      <c r="Q23" s="98" t="s">
        <v>159</v>
      </c>
      <c r="R23" s="98" t="s">
        <v>129</v>
      </c>
      <c r="S23" s="98" t="s">
        <v>140</v>
      </c>
      <c r="T23" s="98" t="s">
        <v>160</v>
      </c>
      <c r="U23" s="98" t="s">
        <v>139</v>
      </c>
      <c r="V23" s="31">
        <v>0.27800000000000002</v>
      </c>
      <c r="W23" s="97"/>
      <c r="X23" s="98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30" t="s">
        <v>74</v>
      </c>
      <c r="C24" s="131" t="s">
        <v>128</v>
      </c>
      <c r="D24" s="132"/>
      <c r="E24" s="105"/>
      <c r="F24" s="104"/>
      <c r="G24" s="133"/>
      <c r="H24" s="105"/>
      <c r="I24" s="101"/>
      <c r="J24" s="105"/>
      <c r="K24" s="105"/>
      <c r="L24" s="105"/>
      <c r="M24" s="105"/>
      <c r="N24" s="105"/>
      <c r="O24" s="105"/>
      <c r="P24" s="105"/>
      <c r="Q24" s="155"/>
      <c r="R24" s="156"/>
      <c r="S24" s="155"/>
      <c r="T24" s="155"/>
      <c r="U24" s="155"/>
      <c r="V24" s="105"/>
      <c r="W24" s="131"/>
      <c r="X24" s="106"/>
      <c r="Y24" s="86"/>
      <c r="Z24" s="86"/>
      <c r="AA24" s="86"/>
      <c r="AB24" s="86"/>
      <c r="AC24" s="86"/>
      <c r="AD24" s="86"/>
    </row>
    <row r="25" spans="1:32" x14ac:dyDescent="0.25">
      <c r="A25" s="24"/>
      <c r="B25" s="134"/>
      <c r="C25" s="109"/>
      <c r="D25" s="108"/>
      <c r="E25" s="125"/>
      <c r="F25" s="125"/>
      <c r="G25" s="109"/>
      <c r="H25" s="111"/>
      <c r="I25" s="111"/>
      <c r="J25" s="111"/>
      <c r="K25" s="111"/>
      <c r="L25" s="111"/>
      <c r="M25" s="109"/>
      <c r="N25" s="111"/>
      <c r="O25" s="111"/>
      <c r="P25" s="111"/>
      <c r="Q25" s="153"/>
      <c r="R25" s="154"/>
      <c r="S25" s="153"/>
      <c r="T25" s="153"/>
      <c r="U25" s="153"/>
      <c r="V25" s="111"/>
      <c r="W25" s="109"/>
      <c r="X25" s="112"/>
      <c r="Y25" s="86"/>
      <c r="Z25" s="86"/>
      <c r="AA25" s="86"/>
      <c r="AB25" s="86"/>
      <c r="AC25" s="86"/>
      <c r="AD25" s="86"/>
    </row>
    <row r="26" spans="1:32" s="127" customFormat="1" ht="15" customHeight="1" x14ac:dyDescent="0.25">
      <c r="A26" s="24"/>
      <c r="B26" s="113"/>
      <c r="C26" s="1"/>
      <c r="D26" s="113"/>
      <c r="E26" s="114"/>
      <c r="F26" s="3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13"/>
      <c r="X26" s="1"/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13"/>
      <c r="X27" s="1"/>
      <c r="Y27" s="86"/>
      <c r="Z27" s="86"/>
      <c r="AA27" s="86"/>
      <c r="AB27" s="86"/>
      <c r="AC27" s="86"/>
      <c r="AD27" s="86"/>
    </row>
    <row r="28" spans="1:32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13"/>
      <c r="X28" s="1"/>
      <c r="Y28" s="86"/>
      <c r="Z28" s="86"/>
      <c r="AA28" s="86"/>
      <c r="AB28" s="86"/>
      <c r="AC28" s="86"/>
      <c r="AD28" s="86"/>
    </row>
    <row r="29" spans="1:32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13"/>
      <c r="X29" s="1"/>
      <c r="Y29" s="86"/>
      <c r="Z29" s="86"/>
      <c r="AA29" s="86"/>
      <c r="AB29" s="86"/>
      <c r="AC29" s="86"/>
      <c r="AD29" s="86"/>
    </row>
    <row r="30" spans="1:32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13"/>
      <c r="X30" s="1"/>
      <c r="Y30" s="86"/>
      <c r="Z30" s="86"/>
      <c r="AA30" s="86"/>
      <c r="AB30" s="86"/>
      <c r="AC30" s="86"/>
      <c r="AD30" s="86"/>
    </row>
    <row r="31" spans="1:32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13"/>
      <c r="X31" s="1"/>
      <c r="Y31" s="86"/>
      <c r="Z31" s="86"/>
      <c r="AA31" s="86"/>
      <c r="AB31" s="86"/>
      <c r="AC31" s="86"/>
      <c r="AD31" s="86"/>
    </row>
    <row r="32" spans="1:32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3"/>
      <c r="C87" s="1"/>
      <c r="D87" s="113"/>
      <c r="E87" s="11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113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13"/>
      <c r="C88" s="1"/>
      <c r="D88" s="113"/>
      <c r="E88" s="11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7"/>
      <c r="R88" s="157"/>
      <c r="S88" s="157"/>
      <c r="T88" s="157"/>
      <c r="U88" s="157"/>
      <c r="V88" s="1"/>
      <c r="W88" s="113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13"/>
      <c r="C89" s="1"/>
      <c r="D89" s="113"/>
      <c r="E89" s="114"/>
      <c r="G89" s="1"/>
      <c r="H89" s="38"/>
      <c r="I89" s="1"/>
      <c r="J89" s="25"/>
      <c r="K89" s="25"/>
      <c r="L89" s="25"/>
      <c r="M89" s="1"/>
      <c r="N89" s="1"/>
      <c r="O89" s="1"/>
      <c r="P89" s="1"/>
      <c r="Q89" s="157"/>
      <c r="R89" s="157"/>
      <c r="S89" s="157"/>
      <c r="T89" s="157"/>
      <c r="U89" s="157"/>
      <c r="V89" s="1"/>
      <c r="W89" s="113"/>
      <c r="X89" s="1"/>
      <c r="Y89" s="86"/>
      <c r="Z89" s="86"/>
      <c r="AA89" s="86"/>
      <c r="AB89" s="86"/>
      <c r="AC89" s="86"/>
      <c r="AD89" s="86"/>
    </row>
    <row r="90" spans="1:30" x14ac:dyDescent="0.25">
      <c r="A90" s="24"/>
      <c r="B90" s="113"/>
      <c r="C90" s="1"/>
      <c r="D90" s="113"/>
      <c r="E90" s="114"/>
      <c r="G90" s="1"/>
      <c r="H90" s="38"/>
      <c r="I90" s="1"/>
      <c r="J90" s="25"/>
      <c r="K90" s="25"/>
      <c r="L90" s="25"/>
      <c r="M90" s="1"/>
      <c r="N90" s="1"/>
      <c r="O90" s="1"/>
      <c r="P90" s="1"/>
      <c r="Q90" s="157"/>
      <c r="R90" s="157"/>
      <c r="S90" s="157"/>
      <c r="T90" s="157"/>
      <c r="U90" s="157"/>
      <c r="V90" s="1"/>
      <c r="W90" s="113"/>
      <c r="X90" s="1"/>
      <c r="Y90" s="86"/>
      <c r="Z90" s="86"/>
      <c r="AA90" s="86"/>
      <c r="AB90" s="86"/>
      <c r="AC90" s="86"/>
      <c r="AD90" s="86"/>
    </row>
  </sheetData>
  <sortState ref="B19:X21">
    <sortCondition descending="1"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2019-02-02T15:11:56Z</dcterms:modified>
</cp:coreProperties>
</file>