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0" i="1"/>
  <c r="O9" i="1"/>
  <c r="O7" i="1"/>
  <c r="O6" i="1"/>
  <c r="O5" i="1"/>
  <c r="O20" i="1"/>
  <c r="O24" i="1" s="1"/>
  <c r="O27" i="1" s="1"/>
  <c r="O4" i="1"/>
  <c r="M12" i="1"/>
  <c r="M10" i="1"/>
  <c r="M9" i="1"/>
  <c r="M7" i="1"/>
  <c r="M6" i="1"/>
  <c r="M5" i="1"/>
  <c r="M4" i="1"/>
  <c r="M20" i="1" s="1"/>
  <c r="AE20" i="1"/>
  <c r="AD20" i="1"/>
  <c r="AC20" i="1"/>
  <c r="AB20" i="1"/>
  <c r="AA20" i="1"/>
  <c r="Z20" i="1"/>
  <c r="Y20" i="1"/>
  <c r="I26" i="1"/>
  <c r="N26" i="1" s="1"/>
  <c r="X20" i="1"/>
  <c r="H26" i="1" s="1"/>
  <c r="W20" i="1"/>
  <c r="G26" i="1" s="1"/>
  <c r="V20" i="1"/>
  <c r="F26" i="1" s="1"/>
  <c r="U20" i="1"/>
  <c r="E26" i="1" s="1"/>
  <c r="M26" i="1" s="1"/>
  <c r="T20" i="1"/>
  <c r="I25" i="1" s="1"/>
  <c r="S20" i="1"/>
  <c r="H25" i="1" s="1"/>
  <c r="R20" i="1"/>
  <c r="G25" i="1" s="1"/>
  <c r="Q20" i="1"/>
  <c r="F25" i="1" s="1"/>
  <c r="P20" i="1"/>
  <c r="E25" i="1" s="1"/>
  <c r="L20" i="1"/>
  <c r="K20" i="1"/>
  <c r="J20" i="1"/>
  <c r="I20" i="1"/>
  <c r="I24" i="1" s="1"/>
  <c r="H20" i="1"/>
  <c r="H24" i="1"/>
  <c r="G20" i="1"/>
  <c r="G24" i="1" s="1"/>
  <c r="F20" i="1"/>
  <c r="F24" i="1" s="1"/>
  <c r="E20" i="1"/>
  <c r="E24" i="1"/>
  <c r="E27" i="1" s="1"/>
  <c r="H27" i="1" l="1"/>
  <c r="L25" i="1"/>
  <c r="L24" i="1"/>
  <c r="D21" i="1"/>
  <c r="F27" i="1"/>
  <c r="K27" i="1" s="1"/>
  <c r="K24" i="1"/>
  <c r="L27" i="1"/>
  <c r="I27" i="1"/>
  <c r="M24" i="1"/>
  <c r="G27" i="1"/>
  <c r="K25" i="1"/>
  <c r="N25" i="1"/>
  <c r="M25" i="1"/>
  <c r="K26" i="1"/>
  <c r="L26" i="1"/>
  <c r="N20" i="1"/>
  <c r="N24" i="1" s="1"/>
  <c r="M27" i="1" l="1"/>
  <c r="N27" i="1"/>
</calcChain>
</file>

<file path=xl/sharedStrings.xml><?xml version="1.0" encoding="utf-8"?>
<sst xmlns="http://schemas.openxmlformats.org/spreadsheetml/2006/main" count="143" uniqueCount="102">
  <si>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</si>
  <si>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</si>
  <si>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</si>
  <si>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</si>
  <si>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</si>
  <si>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</si>
  <si>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</si>
  <si>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</si>
  <si>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</si>
  <si>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</si>
  <si>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</si>
  <si>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</si>
  <si>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</si>
  <si>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</si>
  <si>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</si>
  <si>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</si>
  <si>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</si>
  <si>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</si>
  <si>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</si>
  <si>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</si>
  <si>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</si>
  <si>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</si>
  <si>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</si>
  <si>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</si>
  <si>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</si>
  <si>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</si>
  <si>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</si>
  <si>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</si>
  <si>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</si>
  <si>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</si>
  <si>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</si>
  <si>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</si>
  <si>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</si>
  <si>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</si>
  <si>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</si>
  <si>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PattU</t>
  </si>
  <si>
    <t>YPJ</t>
  </si>
  <si>
    <t>3.</t>
  </si>
  <si>
    <t>4.</t>
  </si>
  <si>
    <t>play off</t>
  </si>
  <si>
    <t>10.</t>
  </si>
  <si>
    <t>karsintasarja</t>
  </si>
  <si>
    <t>Pesäkarhut</t>
  </si>
  <si>
    <t>jatkosarja ja play off</t>
  </si>
  <si>
    <t>11.</t>
  </si>
  <si>
    <t>superpesiskarsinta</t>
  </si>
  <si>
    <t>8.</t>
  </si>
  <si>
    <t>jatkosarja</t>
  </si>
  <si>
    <t>Outi Udelius</t>
  </si>
  <si>
    <t>suomensarja</t>
  </si>
  <si>
    <t>VäVi</t>
  </si>
  <si>
    <t>PattU = Pattijoen Urheilijat  (1928)</t>
  </si>
  <si>
    <t>YPJ = Ylihärmän Pesis-Junkkarit  (1996)</t>
  </si>
  <si>
    <t>Pesäkarhut = Pesäkarhut, Pori  (1985)</t>
  </si>
  <si>
    <t>ENSIMMÄISET</t>
  </si>
  <si>
    <t>Ottelu</t>
  </si>
  <si>
    <t>1.  ottelu</t>
  </si>
  <si>
    <t>Lyöty juoksu</t>
  </si>
  <si>
    <t>Tuotu juoksu</t>
  </si>
  <si>
    <t>Kunnari</t>
  </si>
  <si>
    <t>20.05. 2001  PattU - PeTo  1-0  (4-2, 2-2)</t>
  </si>
  <si>
    <t xml:space="preserve">  19 v   3 kk 20 pv</t>
  </si>
  <si>
    <t>6.  ottelu</t>
  </si>
  <si>
    <t>05.06. 2001  Hymy - PattU  0-2  (0-3, 6-7)</t>
  </si>
  <si>
    <t xml:space="preserve">  19 v   4 kk   5 pv</t>
  </si>
  <si>
    <t>07.06. 2001  PattU - Kirittäret  1-2  (7-9, 2-0, 1-2)</t>
  </si>
  <si>
    <t xml:space="preserve">  19 v   4 kk   7 pv</t>
  </si>
  <si>
    <t>67.  ottelu</t>
  </si>
  <si>
    <t>08.06. 2003  PattU - Lippo  1-2  (21-1, 1-3, 1-1, 4-5)</t>
  </si>
  <si>
    <t xml:space="preserve">  21 v   4 kk   8 pv</t>
  </si>
  <si>
    <t>VäVi = Vähänkyrön Viesti  (1938)</t>
  </si>
  <si>
    <t>VM = Vaasan Maila  (1933)</t>
  </si>
  <si>
    <t>VM</t>
  </si>
  <si>
    <t>****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</si>
  <si>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</si>
  <si>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</si>
  <si>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</si>
  <si>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</si>
  <si>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</si>
  <si>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</si>
  <si>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</si>
  <si>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</si>
  <si>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</si>
  <si>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</si>
  <si>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</si>
  <si>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</si>
  <si>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</si>
  <si>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</si>
  <si>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</si>
  <si>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15.07. 2001  Hamina</t>
  </si>
  <si>
    <t>3p</t>
  </si>
  <si>
    <t>Jouko Pakkala</t>
  </si>
  <si>
    <t>2612</t>
  </si>
  <si>
    <t>31.1.1983   Sievi</t>
  </si>
  <si>
    <t xml:space="preserve">  2-0  (5-4, 4-2)</t>
  </si>
  <si>
    <t>4/6</t>
  </si>
  <si>
    <t>0/2</t>
  </si>
  <si>
    <t>1/1</t>
  </si>
  <si>
    <t>2/2</t>
  </si>
  <si>
    <t>Mailattaret</t>
  </si>
  <si>
    <t>ykköspesis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</si>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</sst>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2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15" xfId="0" applyNumberFormat="1" applyFont="1" applyFill="1" applyBorder="1" applyAlignment="1">
      <alignment horizontal="center"/>
    </xf>
    <xf numFmtId="0" fontId="2" fillId="10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2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93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 t="s">
        <v>38</v>
      </c>
      <c r="D4" s="41" t="s">
        <v>35</v>
      </c>
      <c r="E4" s="27">
        <v>24</v>
      </c>
      <c r="F4" s="27">
        <v>0</v>
      </c>
      <c r="G4" s="27">
        <v>2</v>
      </c>
      <c r="H4" s="27">
        <v>5</v>
      </c>
      <c r="I4" s="27">
        <v>52</v>
      </c>
      <c r="J4" s="27">
        <v>31</v>
      </c>
      <c r="K4" s="27">
        <v>10</v>
      </c>
      <c r="L4" s="27">
        <v>9</v>
      </c>
      <c r="M4" s="27">
        <f t="shared" ref="M4:M10" si="0">PRODUCT(F4+G4)</f>
        <v>2</v>
      </c>
      <c r="N4" s="29">
        <v>0.46800000000000003</v>
      </c>
      <c r="O4" s="69">
        <f>PRODUCT(I4/N4)</f>
        <v>111.1111111111111</v>
      </c>
      <c r="P4" s="27">
        <v>7</v>
      </c>
      <c r="Q4" s="27">
        <v>0</v>
      </c>
      <c r="R4" s="27">
        <v>1</v>
      </c>
      <c r="S4" s="27">
        <v>0</v>
      </c>
      <c r="T4" s="27">
        <v>15</v>
      </c>
      <c r="U4" s="30"/>
      <c r="V4" s="30"/>
      <c r="W4" s="30"/>
      <c r="X4" s="30"/>
      <c r="Y4" s="30"/>
      <c r="Z4" s="27"/>
      <c r="AA4" s="27"/>
      <c r="AB4" s="27">
        <v>1</v>
      </c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 t="s">
        <v>38</v>
      </c>
      <c r="D5" s="41" t="s">
        <v>35</v>
      </c>
      <c r="E5" s="27">
        <v>24</v>
      </c>
      <c r="F5" s="27">
        <v>0</v>
      </c>
      <c r="G5" s="27">
        <v>6</v>
      </c>
      <c r="H5" s="27">
        <v>2</v>
      </c>
      <c r="I5" s="27">
        <v>47</v>
      </c>
      <c r="J5" s="27">
        <v>15</v>
      </c>
      <c r="K5" s="27">
        <v>8</v>
      </c>
      <c r="L5" s="27">
        <v>18</v>
      </c>
      <c r="M5" s="27">
        <f t="shared" si="0"/>
        <v>6</v>
      </c>
      <c r="N5" s="29">
        <v>0.41599999999999998</v>
      </c>
      <c r="O5" s="69">
        <f>PRODUCT(I5/N5)</f>
        <v>112.98076923076924</v>
      </c>
      <c r="P5" s="27">
        <v>8</v>
      </c>
      <c r="Q5" s="27">
        <v>0</v>
      </c>
      <c r="R5" s="27">
        <v>3</v>
      </c>
      <c r="S5" s="27">
        <v>0</v>
      </c>
      <c r="T5" s="27">
        <v>10</v>
      </c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 t="s">
        <v>40</v>
      </c>
      <c r="D6" s="41" t="s">
        <v>35</v>
      </c>
      <c r="E6" s="27">
        <v>20</v>
      </c>
      <c r="F6" s="27">
        <v>2</v>
      </c>
      <c r="G6" s="27">
        <v>8</v>
      </c>
      <c r="H6" s="27">
        <v>6</v>
      </c>
      <c r="I6" s="27">
        <v>42</v>
      </c>
      <c r="J6" s="27">
        <v>9</v>
      </c>
      <c r="K6" s="27">
        <v>9</v>
      </c>
      <c r="L6" s="27">
        <v>14</v>
      </c>
      <c r="M6" s="27">
        <f t="shared" si="0"/>
        <v>10</v>
      </c>
      <c r="N6" s="29">
        <v>0.372</v>
      </c>
      <c r="O6" s="69">
        <f>PRODUCT(I6/N6)</f>
        <v>112.90322580645162</v>
      </c>
      <c r="P6" s="27"/>
      <c r="Q6" s="27"/>
      <c r="R6" s="27"/>
      <c r="S6" s="27"/>
      <c r="T6" s="27"/>
      <c r="U6" s="30">
        <v>5</v>
      </c>
      <c r="V6" s="30">
        <v>0</v>
      </c>
      <c r="W6" s="30">
        <v>3</v>
      </c>
      <c r="X6" s="30">
        <v>1</v>
      </c>
      <c r="Y6" s="30">
        <v>15</v>
      </c>
      <c r="Z6" s="27"/>
      <c r="AA6" s="27"/>
      <c r="AB6" s="27"/>
      <c r="AC6" s="27"/>
      <c r="AD6" s="27"/>
      <c r="AE6" s="27"/>
      <c r="AF6" s="62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 t="s">
        <v>37</v>
      </c>
      <c r="D7" s="41" t="s">
        <v>42</v>
      </c>
      <c r="E7" s="27">
        <v>19</v>
      </c>
      <c r="F7" s="27">
        <v>0</v>
      </c>
      <c r="G7" s="27">
        <v>9</v>
      </c>
      <c r="H7" s="27">
        <v>2</v>
      </c>
      <c r="I7" s="27">
        <v>38</v>
      </c>
      <c r="J7" s="27">
        <v>12</v>
      </c>
      <c r="K7" s="27">
        <v>8</v>
      </c>
      <c r="L7" s="27">
        <v>9</v>
      </c>
      <c r="M7" s="27">
        <f t="shared" si="0"/>
        <v>9</v>
      </c>
      <c r="N7" s="29">
        <v>0.44700000000000001</v>
      </c>
      <c r="O7" s="69">
        <f>PRODUCT(I7/N7)</f>
        <v>85.011185682326627</v>
      </c>
      <c r="P7" s="27">
        <v>13</v>
      </c>
      <c r="Q7" s="27">
        <v>0</v>
      </c>
      <c r="R7" s="27">
        <v>2</v>
      </c>
      <c r="S7" s="27">
        <v>0</v>
      </c>
      <c r="T7" s="27">
        <v>20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>
        <v>1</v>
      </c>
      <c r="AF7" s="14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4">
        <v>2005</v>
      </c>
      <c r="C8" s="65"/>
      <c r="D8" s="66" t="s">
        <v>50</v>
      </c>
      <c r="E8" s="64"/>
      <c r="F8" s="67" t="s">
        <v>49</v>
      </c>
      <c r="G8" s="64"/>
      <c r="H8" s="64"/>
      <c r="I8" s="64"/>
      <c r="J8" s="64"/>
      <c r="K8" s="64"/>
      <c r="L8" s="64"/>
      <c r="M8" s="64"/>
      <c r="N8" s="68"/>
      <c r="O8" s="69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 t="s">
        <v>44</v>
      </c>
      <c r="D9" s="41" t="s">
        <v>36</v>
      </c>
      <c r="E9" s="27">
        <v>20</v>
      </c>
      <c r="F9" s="27">
        <v>0</v>
      </c>
      <c r="G9" s="27">
        <v>7</v>
      </c>
      <c r="H9" s="27">
        <v>5</v>
      </c>
      <c r="I9" s="27">
        <v>54</v>
      </c>
      <c r="J9" s="27">
        <v>20</v>
      </c>
      <c r="K9" s="27">
        <v>10</v>
      </c>
      <c r="L9" s="27">
        <v>17</v>
      </c>
      <c r="M9" s="27">
        <f t="shared" si="0"/>
        <v>7</v>
      </c>
      <c r="N9" s="29">
        <v>0.42499999999999999</v>
      </c>
      <c r="O9" s="69">
        <f>PRODUCT(I9/N9)</f>
        <v>127.05882352941177</v>
      </c>
      <c r="P9" s="27"/>
      <c r="Q9" s="27"/>
      <c r="R9" s="27"/>
      <c r="S9" s="27"/>
      <c r="T9" s="27"/>
      <c r="U9" s="30">
        <v>2</v>
      </c>
      <c r="V9" s="30">
        <v>0</v>
      </c>
      <c r="W9" s="30">
        <v>4</v>
      </c>
      <c r="X9" s="30">
        <v>2</v>
      </c>
      <c r="Y9" s="30">
        <v>7</v>
      </c>
      <c r="Z9" s="27"/>
      <c r="AA9" s="27"/>
      <c r="AB9" s="27"/>
      <c r="AC9" s="27"/>
      <c r="AD9" s="27"/>
      <c r="AE9" s="27"/>
      <c r="AF9" s="62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46</v>
      </c>
      <c r="D10" s="41" t="s">
        <v>36</v>
      </c>
      <c r="E10" s="27">
        <v>20</v>
      </c>
      <c r="F10" s="27">
        <v>0</v>
      </c>
      <c r="G10" s="27">
        <v>13</v>
      </c>
      <c r="H10" s="27">
        <v>1</v>
      </c>
      <c r="I10" s="27">
        <v>65</v>
      </c>
      <c r="J10" s="27">
        <v>11</v>
      </c>
      <c r="K10" s="27">
        <v>16</v>
      </c>
      <c r="L10" s="27">
        <v>25</v>
      </c>
      <c r="M10" s="27">
        <f t="shared" si="0"/>
        <v>13</v>
      </c>
      <c r="N10" s="29">
        <v>0.50800000000000001</v>
      </c>
      <c r="O10" s="69">
        <f>PRODUCT(I10/N10)</f>
        <v>127.95275590551181</v>
      </c>
      <c r="P10" s="27">
        <v>7</v>
      </c>
      <c r="Q10" s="27">
        <v>0</v>
      </c>
      <c r="R10" s="27">
        <v>2</v>
      </c>
      <c r="S10" s="27">
        <v>2</v>
      </c>
      <c r="T10" s="27">
        <v>20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69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 t="s">
        <v>44</v>
      </c>
      <c r="D12" s="41" t="s">
        <v>36</v>
      </c>
      <c r="E12" s="27">
        <v>3</v>
      </c>
      <c r="F12" s="27">
        <v>0</v>
      </c>
      <c r="G12" s="27">
        <v>0</v>
      </c>
      <c r="H12" s="27">
        <v>1</v>
      </c>
      <c r="I12" s="27">
        <v>6</v>
      </c>
      <c r="J12" s="27">
        <v>2</v>
      </c>
      <c r="K12" s="27">
        <v>2</v>
      </c>
      <c r="L12" s="27">
        <v>2</v>
      </c>
      <c r="M12" s="27">
        <f>PRODUCT(F12+G12)</f>
        <v>0</v>
      </c>
      <c r="N12" s="63">
        <v>0.4</v>
      </c>
      <c r="O12" s="69">
        <f>PRODUCT(I12/N12)</f>
        <v>15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 t="s">
        <v>73</v>
      </c>
      <c r="C13" s="27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63"/>
      <c r="O13" s="69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>
        <v>2013</v>
      </c>
      <c r="C14" s="64"/>
      <c r="D14" s="66" t="s">
        <v>36</v>
      </c>
      <c r="E14" s="64"/>
      <c r="F14" s="67" t="s">
        <v>49</v>
      </c>
      <c r="G14" s="64"/>
      <c r="H14" s="64"/>
      <c r="I14" s="64"/>
      <c r="J14" s="64"/>
      <c r="K14" s="64"/>
      <c r="L14" s="64"/>
      <c r="M14" s="64"/>
      <c r="N14" s="68"/>
      <c r="O14" s="69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2014</v>
      </c>
      <c r="C15" s="27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63"/>
      <c r="O15" s="69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>
        <v>2015</v>
      </c>
      <c r="C16" s="64"/>
      <c r="D16" s="66" t="s">
        <v>72</v>
      </c>
      <c r="E16" s="64"/>
      <c r="F16" s="67" t="s">
        <v>49</v>
      </c>
      <c r="G16" s="64"/>
      <c r="H16" s="64"/>
      <c r="I16" s="64"/>
      <c r="J16" s="64"/>
      <c r="K16" s="64"/>
      <c r="L16" s="64"/>
      <c r="M16" s="64"/>
      <c r="N16" s="68"/>
      <c r="O16" s="69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2016</v>
      </c>
      <c r="C17" s="27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63"/>
      <c r="O17" s="69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4">
        <v>2017</v>
      </c>
      <c r="C18" s="65"/>
      <c r="D18" s="66" t="s">
        <v>50</v>
      </c>
      <c r="E18" s="64"/>
      <c r="F18" s="67" t="s">
        <v>49</v>
      </c>
      <c r="G18" s="64"/>
      <c r="H18" s="64"/>
      <c r="I18" s="64"/>
      <c r="J18" s="64"/>
      <c r="K18" s="64"/>
      <c r="L18" s="64"/>
      <c r="M18" s="64"/>
      <c r="N18" s="68"/>
      <c r="O18" s="69">
        <v>0</v>
      </c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5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25">
        <v>2018</v>
      </c>
      <c r="C19" s="125"/>
      <c r="D19" s="126" t="s">
        <v>99</v>
      </c>
      <c r="E19" s="125"/>
      <c r="F19" s="127" t="s">
        <v>100</v>
      </c>
      <c r="G19" s="128"/>
      <c r="H19" s="91"/>
      <c r="I19" s="125"/>
      <c r="J19" s="125"/>
      <c r="K19" s="125"/>
      <c r="L19" s="125"/>
      <c r="M19" s="125"/>
      <c r="N19" s="129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1">SUM(E4:E16)</f>
        <v>130</v>
      </c>
      <c r="F20" s="19">
        <f t="shared" si="1"/>
        <v>2</v>
      </c>
      <c r="G20" s="19">
        <f t="shared" si="1"/>
        <v>45</v>
      </c>
      <c r="H20" s="19">
        <f t="shared" si="1"/>
        <v>22</v>
      </c>
      <c r="I20" s="19">
        <f t="shared" si="1"/>
        <v>304</v>
      </c>
      <c r="J20" s="19">
        <f t="shared" si="1"/>
        <v>100</v>
      </c>
      <c r="K20" s="19">
        <f t="shared" si="1"/>
        <v>63</v>
      </c>
      <c r="L20" s="19">
        <f t="shared" si="1"/>
        <v>94</v>
      </c>
      <c r="M20" s="19">
        <f t="shared" si="1"/>
        <v>47</v>
      </c>
      <c r="N20" s="31">
        <f>PRODUCT(I20/O20)</f>
        <v>0.43929501335570431</v>
      </c>
      <c r="O20" s="32">
        <f t="shared" ref="O20:AE20" si="2">SUM(O4:O16)</f>
        <v>692.01787126558224</v>
      </c>
      <c r="P20" s="19">
        <f t="shared" si="2"/>
        <v>35</v>
      </c>
      <c r="Q20" s="19">
        <f t="shared" si="2"/>
        <v>0</v>
      </c>
      <c r="R20" s="19">
        <f t="shared" si="2"/>
        <v>8</v>
      </c>
      <c r="S20" s="19">
        <f t="shared" si="2"/>
        <v>2</v>
      </c>
      <c r="T20" s="19">
        <f t="shared" si="2"/>
        <v>65</v>
      </c>
      <c r="U20" s="19">
        <f t="shared" si="2"/>
        <v>7</v>
      </c>
      <c r="V20" s="19">
        <f t="shared" si="2"/>
        <v>0</v>
      </c>
      <c r="W20" s="19">
        <f t="shared" si="2"/>
        <v>7</v>
      </c>
      <c r="X20" s="19">
        <f t="shared" si="2"/>
        <v>3</v>
      </c>
      <c r="Y20" s="19">
        <f t="shared" si="2"/>
        <v>22</v>
      </c>
      <c r="Z20" s="19">
        <f t="shared" si="2"/>
        <v>0</v>
      </c>
      <c r="AA20" s="19">
        <f t="shared" si="2"/>
        <v>0</v>
      </c>
      <c r="AB20" s="19">
        <f t="shared" si="2"/>
        <v>1</v>
      </c>
      <c r="AC20" s="19">
        <f t="shared" si="2"/>
        <v>0</v>
      </c>
      <c r="AD20" s="19">
        <f t="shared" si="2"/>
        <v>0</v>
      </c>
      <c r="AE20" s="19">
        <f t="shared" si="2"/>
        <v>1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8" t="s">
        <v>2</v>
      </c>
      <c r="C21" s="33"/>
      <c r="D21" s="34">
        <f>SUM(F20:H20)+((I20-F20-G20)/3)+(E20/3)+(Z20*25)+(AA20*25)+(AB20*10)+(AC20*25)+(AD20*20)+(AE20*15)</f>
        <v>223.00000000000003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33</v>
      </c>
      <c r="O23" s="25"/>
      <c r="P23" s="41" t="s">
        <v>54</v>
      </c>
      <c r="Q23" s="13"/>
      <c r="R23" s="13"/>
      <c r="S23" s="13"/>
      <c r="T23" s="71"/>
      <c r="U23" s="71"/>
      <c r="V23" s="71"/>
      <c r="W23" s="71"/>
      <c r="X23" s="71"/>
      <c r="Y23" s="13"/>
      <c r="Z23" s="13"/>
      <c r="AA23" s="13"/>
      <c r="AB23" s="13"/>
      <c r="AC23" s="13"/>
      <c r="AD23" s="13"/>
      <c r="AE23" s="13"/>
      <c r="AF23" s="72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17</v>
      </c>
      <c r="C24" s="13"/>
      <c r="D24" s="42"/>
      <c r="E24" s="27">
        <f>PRODUCT(E20)</f>
        <v>130</v>
      </c>
      <c r="F24" s="27">
        <f>PRODUCT(F20)</f>
        <v>2</v>
      </c>
      <c r="G24" s="27">
        <f>PRODUCT(G20)</f>
        <v>45</v>
      </c>
      <c r="H24" s="27">
        <f>PRODUCT(H20)</f>
        <v>22</v>
      </c>
      <c r="I24" s="27">
        <f>PRODUCT(I20)</f>
        <v>304</v>
      </c>
      <c r="J24" s="1"/>
      <c r="K24" s="43">
        <f>PRODUCT((F24+G24)/E24)</f>
        <v>0.36153846153846153</v>
      </c>
      <c r="L24" s="43">
        <f>PRODUCT(H24/E24)</f>
        <v>0.16923076923076924</v>
      </c>
      <c r="M24" s="43">
        <f>PRODUCT(I24/E24)</f>
        <v>2.3384615384615386</v>
      </c>
      <c r="N24" s="29">
        <f>PRODUCT(N20)</f>
        <v>0.43929501335570431</v>
      </c>
      <c r="O24" s="25">
        <f>PRODUCT(O20)</f>
        <v>692.01787126558224</v>
      </c>
      <c r="P24" s="73" t="s">
        <v>55</v>
      </c>
      <c r="Q24" s="74"/>
      <c r="R24" s="74"/>
      <c r="S24" s="75" t="s">
        <v>60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 t="s">
        <v>56</v>
      </c>
      <c r="AE24" s="75"/>
      <c r="AF24" s="77" t="s">
        <v>61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4" t="s">
        <v>18</v>
      </c>
      <c r="C25" s="45"/>
      <c r="D25" s="46"/>
      <c r="E25" s="27">
        <f>PRODUCT(P20)</f>
        <v>35</v>
      </c>
      <c r="F25" s="27">
        <f>PRODUCT(Q20)</f>
        <v>0</v>
      </c>
      <c r="G25" s="27">
        <f>PRODUCT(R20)</f>
        <v>8</v>
      </c>
      <c r="H25" s="27">
        <f>PRODUCT(S20)</f>
        <v>2</v>
      </c>
      <c r="I25" s="27">
        <f>PRODUCT(T20)</f>
        <v>65</v>
      </c>
      <c r="J25" s="1"/>
      <c r="K25" s="43">
        <f>PRODUCT((F25+G25)/E25)</f>
        <v>0.22857142857142856</v>
      </c>
      <c r="L25" s="43">
        <f>PRODUCT(H25/E25)</f>
        <v>5.7142857142857141E-2</v>
      </c>
      <c r="M25" s="43">
        <f>PRODUCT(I25/E25)</f>
        <v>1.8571428571428572</v>
      </c>
      <c r="N25" s="29">
        <f>PRODUCT(I25/O25)</f>
        <v>0.4391891891891892</v>
      </c>
      <c r="O25" s="70">
        <v>148</v>
      </c>
      <c r="P25" s="78" t="s">
        <v>57</v>
      </c>
      <c r="Q25" s="79"/>
      <c r="R25" s="79"/>
      <c r="S25" s="80" t="s">
        <v>65</v>
      </c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1" t="s">
        <v>56</v>
      </c>
      <c r="AE25" s="80"/>
      <c r="AF25" s="82" t="s">
        <v>66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7" t="s">
        <v>19</v>
      </c>
      <c r="C26" s="48"/>
      <c r="D26" s="49"/>
      <c r="E26" s="30">
        <f>PRODUCT(U20)</f>
        <v>7</v>
      </c>
      <c r="F26" s="30">
        <f>PRODUCT(V20)</f>
        <v>0</v>
      </c>
      <c r="G26" s="30">
        <f>PRODUCT(W20)</f>
        <v>7</v>
      </c>
      <c r="H26" s="30">
        <f>PRODUCT(X20)</f>
        <v>3</v>
      </c>
      <c r="I26" s="30">
        <f>PRODUCT(Y20)</f>
        <v>22</v>
      </c>
      <c r="J26" s="1"/>
      <c r="K26" s="50">
        <f>PRODUCT((F26+G26)/E26)</f>
        <v>1</v>
      </c>
      <c r="L26" s="50">
        <f>PRODUCT(H26/E26)</f>
        <v>0.42857142857142855</v>
      </c>
      <c r="M26" s="50">
        <f>PRODUCT(I26/E26)</f>
        <v>3.1428571428571428</v>
      </c>
      <c r="N26" s="51">
        <f>PRODUCT(I26/O26)</f>
        <v>0.5641025641025641</v>
      </c>
      <c r="O26" s="25">
        <v>39</v>
      </c>
      <c r="P26" s="78" t="s">
        <v>58</v>
      </c>
      <c r="Q26" s="79"/>
      <c r="R26" s="79"/>
      <c r="S26" s="80" t="s">
        <v>63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 t="s">
        <v>62</v>
      </c>
      <c r="AE26" s="80"/>
      <c r="AF26" s="82" t="s">
        <v>64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2" t="s">
        <v>20</v>
      </c>
      <c r="C27" s="53"/>
      <c r="D27" s="54"/>
      <c r="E27" s="19">
        <f>SUM(E24:E26)</f>
        <v>172</v>
      </c>
      <c r="F27" s="19">
        <f>SUM(F24:F26)</f>
        <v>2</v>
      </c>
      <c r="G27" s="19">
        <f>SUM(G24:G26)</f>
        <v>60</v>
      </c>
      <c r="H27" s="19">
        <f>SUM(H24:H26)</f>
        <v>27</v>
      </c>
      <c r="I27" s="19">
        <f>SUM(I24:I26)</f>
        <v>391</v>
      </c>
      <c r="J27" s="1"/>
      <c r="K27" s="55">
        <f>PRODUCT((F27+G27)/E27)</f>
        <v>0.36046511627906974</v>
      </c>
      <c r="L27" s="55">
        <f>PRODUCT(H27/E27)</f>
        <v>0.15697674418604651</v>
      </c>
      <c r="M27" s="55">
        <f>PRODUCT(I27/E27)</f>
        <v>2.2732558139534884</v>
      </c>
      <c r="N27" s="31">
        <f>PRODUCT(I27/O27)</f>
        <v>0.44481461956746171</v>
      </c>
      <c r="O27" s="25">
        <f>SUM(O24:O26)</f>
        <v>879.01787126558224</v>
      </c>
      <c r="P27" s="83" t="s">
        <v>59</v>
      </c>
      <c r="Q27" s="84"/>
      <c r="R27" s="84"/>
      <c r="S27" s="85" t="s">
        <v>68</v>
      </c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6" t="s">
        <v>67</v>
      </c>
      <c r="AE27" s="85"/>
      <c r="AF27" s="87" t="s">
        <v>69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 t="s">
        <v>34</v>
      </c>
      <c r="C29" s="1"/>
      <c r="D29" s="1" t="s">
        <v>51</v>
      </c>
      <c r="E29" s="1"/>
      <c r="F29" s="1"/>
      <c r="G29" s="1"/>
      <c r="H29" s="1"/>
      <c r="I29" s="1"/>
      <c r="J29" s="1"/>
      <c r="K29" s="1" t="s">
        <v>52</v>
      </c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 t="s">
        <v>71</v>
      </c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 t="s">
        <v>70</v>
      </c>
      <c r="E31" s="1"/>
      <c r="F31" s="1"/>
      <c r="G31" s="1"/>
      <c r="H31" s="1"/>
      <c r="I31" s="1"/>
      <c r="J31" s="1"/>
      <c r="K31" s="1" t="s">
        <v>101</v>
      </c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25"/>
      <c r="AC53" s="1"/>
      <c r="AD53" s="1"/>
      <c r="AE53" s="1"/>
      <c r="AF53" s="3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8" t="s">
        <v>74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48</v>
      </c>
      <c r="C2" s="109" t="s">
        <v>93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7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75</v>
      </c>
      <c r="C3" s="23" t="s">
        <v>76</v>
      </c>
      <c r="D3" s="96" t="s">
        <v>77</v>
      </c>
      <c r="E3" s="97" t="s">
        <v>1</v>
      </c>
      <c r="F3" s="25"/>
      <c r="G3" s="98" t="s">
        <v>78</v>
      </c>
      <c r="H3" s="99" t="s">
        <v>79</v>
      </c>
      <c r="I3" s="99" t="s">
        <v>31</v>
      </c>
      <c r="J3" s="18" t="s">
        <v>80</v>
      </c>
      <c r="K3" s="100" t="s">
        <v>81</v>
      </c>
      <c r="L3" s="100" t="s">
        <v>82</v>
      </c>
      <c r="M3" s="98" t="s">
        <v>83</v>
      </c>
      <c r="N3" s="98" t="s">
        <v>30</v>
      </c>
      <c r="O3" s="99" t="s">
        <v>84</v>
      </c>
      <c r="P3" s="98" t="s">
        <v>79</v>
      </c>
      <c r="Q3" s="98" t="s">
        <v>3</v>
      </c>
      <c r="R3" s="98">
        <v>1</v>
      </c>
      <c r="S3" s="98">
        <v>2</v>
      </c>
      <c r="T3" s="98">
        <v>3</v>
      </c>
      <c r="U3" s="98" t="s">
        <v>85</v>
      </c>
      <c r="V3" s="18" t="s">
        <v>21</v>
      </c>
      <c r="W3" s="17" t="s">
        <v>86</v>
      </c>
      <c r="X3" s="17" t="s">
        <v>87</v>
      </c>
      <c r="Y3" s="92"/>
      <c r="Z3" s="92"/>
      <c r="AA3" s="92"/>
      <c r="AB3" s="92"/>
      <c r="AC3" s="92"/>
      <c r="AD3" s="92"/>
    </row>
    <row r="4" spans="1:30" x14ac:dyDescent="0.25">
      <c r="A4" s="9"/>
      <c r="B4" s="110" t="s">
        <v>89</v>
      </c>
      <c r="C4" s="111" t="s">
        <v>94</v>
      </c>
      <c r="D4" s="110" t="s">
        <v>88</v>
      </c>
      <c r="E4" s="112" t="s">
        <v>35</v>
      </c>
      <c r="F4" s="69"/>
      <c r="G4" s="113"/>
      <c r="H4" s="113"/>
      <c r="I4" s="114">
        <v>1</v>
      </c>
      <c r="J4" s="113" t="s">
        <v>90</v>
      </c>
      <c r="K4" s="113">
        <v>8</v>
      </c>
      <c r="L4" s="113"/>
      <c r="M4" s="113">
        <v>1</v>
      </c>
      <c r="N4" s="113"/>
      <c r="O4" s="113">
        <v>2</v>
      </c>
      <c r="P4" s="113"/>
      <c r="Q4" s="115" t="s">
        <v>95</v>
      </c>
      <c r="R4" s="115" t="s">
        <v>96</v>
      </c>
      <c r="S4" s="115" t="s">
        <v>97</v>
      </c>
      <c r="T4" s="115" t="s">
        <v>97</v>
      </c>
      <c r="U4" s="115" t="s">
        <v>98</v>
      </c>
      <c r="V4" s="116">
        <v>0.66700000000000004</v>
      </c>
      <c r="W4" s="117" t="s">
        <v>91</v>
      </c>
      <c r="X4" s="115" t="s">
        <v>92</v>
      </c>
      <c r="Y4" s="92"/>
      <c r="Z4" s="92"/>
      <c r="AA4" s="92"/>
      <c r="AB4" s="92"/>
      <c r="AC4" s="92"/>
      <c r="AD4" s="92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2019-02-16T10:25:31Z</dcterms:modified>
</cp:coreProperties>
</file>