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I87" i="1" l="1"/>
  <c r="K87" i="1"/>
  <c r="J87" i="1"/>
  <c r="H87" i="1"/>
  <c r="K86" i="1"/>
  <c r="J86" i="1"/>
  <c r="I86" i="1"/>
  <c r="H86" i="1"/>
  <c r="K56" i="1"/>
  <c r="J56" i="1"/>
  <c r="I56" i="1"/>
  <c r="H56" i="1"/>
  <c r="K55" i="1"/>
  <c r="J55" i="1"/>
  <c r="I55" i="1"/>
  <c r="H55" i="1"/>
  <c r="AN70" i="1" l="1"/>
  <c r="AM70" i="1"/>
  <c r="AN49" i="1"/>
  <c r="AN44" i="1"/>
  <c r="AN39" i="1"/>
  <c r="AM39" i="1"/>
  <c r="K85" i="1" l="1"/>
  <c r="J85" i="1"/>
  <c r="I85" i="1"/>
  <c r="H85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0" i="1"/>
  <c r="J70" i="1"/>
  <c r="I70" i="1"/>
  <c r="H70" i="1"/>
  <c r="K69" i="1"/>
  <c r="J69" i="1"/>
  <c r="I69" i="1"/>
  <c r="H69" i="1"/>
  <c r="K54" i="1"/>
  <c r="J54" i="1"/>
  <c r="I54" i="1"/>
  <c r="H54" i="1"/>
  <c r="K53" i="1"/>
  <c r="J53" i="1"/>
  <c r="I53" i="1"/>
  <c r="H53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J10" i="6" l="1"/>
  <c r="O13" i="6"/>
  <c r="N13" i="6"/>
  <c r="M13" i="6"/>
  <c r="L13" i="6"/>
  <c r="K13" i="6"/>
  <c r="AS10" i="6"/>
  <c r="AQ10" i="6"/>
  <c r="AP10" i="6"/>
  <c r="AO10" i="6"/>
  <c r="AN10" i="6"/>
  <c r="AM10" i="6"/>
  <c r="AG10" i="6"/>
  <c r="AE10" i="6"/>
  <c r="I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K14" i="6" s="1"/>
  <c r="J14" i="6" s="1"/>
  <c r="I10" i="6"/>
  <c r="I14" i="6" s="1"/>
  <c r="I16" i="6" s="1"/>
  <c r="H10" i="6"/>
  <c r="H14" i="6" s="1"/>
  <c r="M14" i="6" s="1"/>
  <c r="G10" i="6"/>
  <c r="G14" i="6" s="1"/>
  <c r="G16" i="6" s="1"/>
  <c r="F10" i="6"/>
  <c r="F14" i="6" s="1"/>
  <c r="E10" i="6"/>
  <c r="E14" i="6" s="1"/>
  <c r="E16" i="6" s="1"/>
  <c r="N14" i="6" l="1"/>
  <c r="L14" i="6"/>
  <c r="O14" i="6"/>
  <c r="K15" i="6"/>
  <c r="K16" i="6" s="1"/>
  <c r="J16" i="6" s="1"/>
  <c r="F15" i="6"/>
  <c r="L15" i="6" s="1"/>
  <c r="H15" i="6"/>
  <c r="N15" i="6" s="1"/>
  <c r="O16" i="6"/>
  <c r="O15" i="6"/>
  <c r="J15" i="6"/>
  <c r="M15" i="6"/>
  <c r="AF10" i="6"/>
  <c r="H16" i="6" l="1"/>
  <c r="M16" i="6" s="1"/>
  <c r="F16" i="6"/>
  <c r="L16" i="6" s="1"/>
  <c r="Q15" i="5"/>
  <c r="P15" i="5"/>
  <c r="R15" i="5" s="1"/>
  <c r="O15" i="5"/>
  <c r="R13" i="5"/>
  <c r="H13" i="5"/>
  <c r="E13" i="5"/>
  <c r="R12" i="5"/>
  <c r="U9" i="5"/>
  <c r="T9" i="5"/>
  <c r="S9" i="5"/>
  <c r="Q9" i="5"/>
  <c r="H14" i="5" s="1"/>
  <c r="P9" i="5"/>
  <c r="F14" i="5" s="1"/>
  <c r="O9" i="5"/>
  <c r="E14" i="5" s="1"/>
  <c r="M9" i="5"/>
  <c r="L9" i="5"/>
  <c r="F13" i="5" s="1"/>
  <c r="I13" i="5" s="1"/>
  <c r="K9" i="5"/>
  <c r="H9" i="5"/>
  <c r="H12" i="5" s="1"/>
  <c r="H15" i="5" s="1"/>
  <c r="G9" i="5"/>
  <c r="G12" i="5" s="1"/>
  <c r="F9" i="5"/>
  <c r="F12" i="5" s="1"/>
  <c r="E9" i="5"/>
  <c r="I9" i="5" s="1"/>
  <c r="R8" i="5"/>
  <c r="I8" i="5"/>
  <c r="N7" i="5"/>
  <c r="I7" i="5"/>
  <c r="N6" i="5"/>
  <c r="I6" i="5"/>
  <c r="N5" i="5"/>
  <c r="I5" i="5"/>
  <c r="N16" i="6" l="1"/>
  <c r="F15" i="5"/>
  <c r="I15" i="5" s="1"/>
  <c r="I14" i="5"/>
  <c r="N9" i="5"/>
  <c r="R9" i="5"/>
  <c r="E12" i="5"/>
  <c r="E15" i="5" s="1"/>
  <c r="I12" i="5" l="1"/>
  <c r="Y25" i="1" l="1"/>
  <c r="X25" i="1"/>
  <c r="W25" i="1"/>
  <c r="V25" i="1"/>
  <c r="U25" i="1"/>
  <c r="P13" i="3" l="1"/>
  <c r="M13" i="3"/>
  <c r="I13" i="3"/>
  <c r="O16" i="1" l="1"/>
  <c r="O15" i="1"/>
  <c r="O14" i="1"/>
  <c r="O13" i="1"/>
  <c r="O12" i="1"/>
  <c r="O11" i="1"/>
  <c r="O10" i="1"/>
  <c r="O9" i="1"/>
  <c r="O8" i="1"/>
  <c r="O7" i="1"/>
  <c r="O6" i="1"/>
  <c r="E25" i="1"/>
  <c r="F25" i="1"/>
  <c r="G25" i="1"/>
  <c r="H25" i="1"/>
  <c r="I25" i="1"/>
  <c r="J25" i="1"/>
  <c r="K25" i="1"/>
  <c r="L25" i="1"/>
  <c r="M25" i="1"/>
  <c r="O25" i="1" l="1"/>
  <c r="N25" i="1" s="1"/>
  <c r="H31" i="1" l="1"/>
  <c r="G31" i="1"/>
  <c r="F31" i="1"/>
  <c r="E31" i="1"/>
  <c r="H30" i="1"/>
  <c r="G30" i="1"/>
  <c r="E30" i="1"/>
  <c r="O30" i="1"/>
  <c r="O33" i="1" s="1"/>
  <c r="F30" i="1" l="1"/>
  <c r="K30" i="1" s="1"/>
  <c r="I31" i="1"/>
  <c r="O34" i="1"/>
  <c r="E33" i="1"/>
  <c r="G33" i="1"/>
  <c r="K31" i="1"/>
  <c r="L31" i="1"/>
  <c r="I30" i="1"/>
  <c r="L30" i="1"/>
  <c r="H33" i="1"/>
  <c r="N30" i="1"/>
  <c r="F33" i="1" l="1"/>
  <c r="M31" i="1"/>
  <c r="N31" i="1"/>
  <c r="Z25" i="1" s="1"/>
  <c r="L33" i="1"/>
  <c r="K33" i="1"/>
  <c r="M30" i="1"/>
  <c r="I33" i="1"/>
  <c r="AQ25" i="1"/>
  <c r="AP25" i="1"/>
  <c r="AO25" i="1"/>
  <c r="AN25" i="1"/>
  <c r="AM25" i="1"/>
  <c r="AL25" i="1"/>
  <c r="D27" i="1" l="1"/>
  <c r="M33" i="1"/>
  <c r="N33" i="1"/>
</calcChain>
</file>

<file path=xl/sharedStrings.xml><?xml version="1.0" encoding="utf-8"?>
<sst xmlns="http://schemas.openxmlformats.org/spreadsheetml/2006/main" count="808" uniqueCount="425">
  <si>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</si>
  <si>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</si>
  <si>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</si>
  <si>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</si>
  <si>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</si>
  <si>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</si>
  <si>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</si>
  <si>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</si>
  <si>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</si>
  <si>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</si>
  <si>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</si>
  <si>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</si>
  <si>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</si>
  <si>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</si>
  <si>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</si>
  <si>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</si>
  <si>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</si>
  <si>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</si>
  <si>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</si>
  <si>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</si>
  <si>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</si>
  <si>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</si>
  <si>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</si>
  <si>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</si>
  <si>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</si>
  <si>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</si>
  <si>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</si>
  <si>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</si>
  <si>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</si>
  <si>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</si>
  <si>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</si>
  <si>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</si>
  <si>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</si>
  <si>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</si>
  <si>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</si>
  <si>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</si>
  <si>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</si>
  <si>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</si>
  <si>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</si>
  <si>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</si>
  <si>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</si>
  <si>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</si>
  <si>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</si>
  <si>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</si>
  <si>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</si>
  <si>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</si>
  <si>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</si>
  <si>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</si>
  <si>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</si>
  <si>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</si>
  <si>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</si>
  <si>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</si>
  <si>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</si>
  <si>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</si>
  <si>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</si>
  <si>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</si>
  <si>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</si>
  <si>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</si>
  <si>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</si>
  <si>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</si>
  <si>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</si>
  <si>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</si>
  <si>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</si>
  <si>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0/1</t>
  </si>
  <si>
    <t>9.</t>
  </si>
  <si>
    <t>Itä</t>
  </si>
  <si>
    <t>3.</t>
  </si>
  <si>
    <t>1/3</t>
  </si>
  <si>
    <t>2/4</t>
  </si>
  <si>
    <t>1/1</t>
  </si>
  <si>
    <t>ykköspesis</t>
  </si>
  <si>
    <t>10.</t>
  </si>
  <si>
    <t>YKKÖSPESIS</t>
  </si>
  <si>
    <t>B - POJAT</t>
  </si>
  <si>
    <t>A - POJAT</t>
  </si>
  <si>
    <t>2/3</t>
  </si>
  <si>
    <t>1318</t>
  </si>
  <si>
    <t>suomensarja</t>
  </si>
  <si>
    <t>1.</t>
  </si>
  <si>
    <t>1/2</t>
  </si>
  <si>
    <t>3-0  KPL</t>
  </si>
  <si>
    <t>3-0  Tahko</t>
  </si>
  <si>
    <t>15.  ottelu</t>
  </si>
  <si>
    <t>I p</t>
  </si>
  <si>
    <t>2/5</t>
  </si>
  <si>
    <t>Jari Törmänen</t>
  </si>
  <si>
    <t>18.1.1982   Raahe</t>
  </si>
  <si>
    <t>YK</t>
  </si>
  <si>
    <t>15.</t>
  </si>
  <si>
    <t>PattU</t>
  </si>
  <si>
    <t>4.</t>
  </si>
  <si>
    <t>6.</t>
  </si>
  <si>
    <t>7.</t>
  </si>
  <si>
    <t>PattU  2</t>
  </si>
  <si>
    <t xml:space="preserve"> </t>
  </si>
  <si>
    <t>PattU = Pattijoen Urheilijat  (1928)</t>
  </si>
  <si>
    <t>16.05. 2002  PattU - Lippo  1-0  (5-2, 4-4)</t>
  </si>
  <si>
    <t>04.07. 2002  PuPe - PattU  0-1  (5-5, 2-3)</t>
  </si>
  <si>
    <t>30.05. 2002  KaMa - PattU  0-1  (2-2, 2-7)</t>
  </si>
  <si>
    <t>08.08. 2004  PattU - ViVe  2-0  (3-0, 7-2)</t>
  </si>
  <si>
    <t xml:space="preserve">  20 v   3 kk 28 pv</t>
  </si>
  <si>
    <t xml:space="preserve">  20 v   5 kk 16 pv</t>
  </si>
  <si>
    <t>6.  ottelu</t>
  </si>
  <si>
    <t xml:space="preserve">  20 v   3 kk 12 pv</t>
  </si>
  <si>
    <t>82.  ottelu</t>
  </si>
  <si>
    <t xml:space="preserve">  22 v   6 kk 21 pv</t>
  </si>
  <si>
    <t>C - POJAT</t>
  </si>
  <si>
    <t>01.08. 1996  Pattijoki</t>
  </si>
  <si>
    <t xml:space="preserve">  0-2  (6-7, 2-5)</t>
  </si>
  <si>
    <t>Jarmo Heikkinen</t>
  </si>
  <si>
    <t>1400</t>
  </si>
  <si>
    <t>01.08. 1997  Jyväskylä</t>
  </si>
  <si>
    <t xml:space="preserve">  2-4</t>
  </si>
  <si>
    <t>Länsi</t>
  </si>
  <si>
    <t>Pekka Itävalo</t>
  </si>
  <si>
    <t>999</t>
  </si>
  <si>
    <t>03.07. 1999  Sotkamo</t>
  </si>
  <si>
    <t xml:space="preserve">  2-1  (5-1, 2-3, 2-1)</t>
  </si>
  <si>
    <t>Petri Veikkanen</t>
  </si>
  <si>
    <t>14.07. 2001  Hamina</t>
  </si>
  <si>
    <t xml:space="preserve">  0-2  (1-3, 3-4)</t>
  </si>
  <si>
    <t>jok</t>
  </si>
  <si>
    <t>Ismo Juka</t>
  </si>
  <si>
    <t>2340</t>
  </si>
  <si>
    <t>29.06. 2002  Seinäjoki</t>
  </si>
  <si>
    <t xml:space="preserve">  2-1  (4-0, 0-6, 1-0)</t>
  </si>
  <si>
    <t>s</t>
  </si>
  <si>
    <t>Juha Liljeqvist</t>
  </si>
  <si>
    <t>2763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</si>
  <si>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</si>
  <si>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</si>
  <si>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</si>
  <si>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</si>
  <si>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</si>
  <si>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</si>
  <si>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</si>
  <si>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</si>
  <si>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</si>
  <si>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</si>
  <si>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2-3  ViVe</t>
  </si>
  <si>
    <t xml:space="preserve"> 0-2  JoMa</t>
  </si>
  <si>
    <t xml:space="preserve"> 0-3  JoMa</t>
  </si>
  <si>
    <t>8.</t>
  </si>
  <si>
    <t xml:space="preserve"> 1-3  ViVe</t>
  </si>
  <si>
    <t>1 - 2</t>
  </si>
  <si>
    <t>0 - 1</t>
  </si>
  <si>
    <t>SARJAT</t>
  </si>
  <si>
    <t>Seurat:</t>
  </si>
  <si>
    <t>0/2</t>
  </si>
  <si>
    <t>3/8</t>
  </si>
  <si>
    <t>4/11</t>
  </si>
  <si>
    <t>Jatkosarja  6.</t>
  </si>
  <si>
    <t>Jatkosarja  3.</t>
  </si>
  <si>
    <t>3-2  PuPe</t>
  </si>
  <si>
    <t>2-3  SoJy</t>
  </si>
  <si>
    <t>Jatkosarja  7.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</si>
  <si>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</si>
  <si>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</si>
  <si>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</si>
  <si>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</si>
  <si>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</si>
  <si>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</si>
  <si>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</si>
  <si>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</si>
  <si>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</si>
  <si>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3-0  KiPe</t>
  </si>
  <si>
    <t>4-3  Tahko</t>
  </si>
  <si>
    <t>0-4  SoJy</t>
  </si>
  <si>
    <t>1-2  KoU</t>
  </si>
  <si>
    <t>3/7</t>
  </si>
  <si>
    <t xml:space="preserve">      Mitalit</t>
  </si>
  <si>
    <t>12.</t>
  </si>
  <si>
    <t xml:space="preserve">      Runkosarja TOP-30</t>
  </si>
  <si>
    <t>30.</t>
  </si>
  <si>
    <t>23.</t>
  </si>
  <si>
    <t>29.</t>
  </si>
  <si>
    <t>16.</t>
  </si>
  <si>
    <t>Ylempi loppusarja TOP-10</t>
  </si>
  <si>
    <t>19.</t>
  </si>
  <si>
    <t>48.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</si>
  <si>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</si>
  <si>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</si>
  <si>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</si>
  <si>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</si>
  <si>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</si>
  <si>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</si>
  <si>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</si>
  <si>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</si>
  <si>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 = Ylivieskan Kuula  (1909),  kasvattajaseura</t>
  </si>
  <si>
    <t>karsintasarja</t>
  </si>
  <si>
    <t>63.</t>
  </si>
  <si>
    <t>83.</t>
  </si>
  <si>
    <t>20.</t>
  </si>
  <si>
    <t>41.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</si>
  <si>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</si>
  <si>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</si>
  <si>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</si>
  <si>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</si>
  <si>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</si>
  <si>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</si>
  <si>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</si>
  <si>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</si>
  <si>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</si>
  <si>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</si>
  <si>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</si>
  <si>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</si>
  <si>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</si>
  <si>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</si>
  <si>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</si>
  <si>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</si>
  <si>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</si>
  <si>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</si>
  <si>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</si>
  <si>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</si>
  <si>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</si>
  <si>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</si>
  <si>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</si>
  <si>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</si>
  <si>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</si>
  <si>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</si>
  <si>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</si>
  <si>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</si>
  <si>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</si>
  <si>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</si>
  <si>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</si>
  <si>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</si>
  <si>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</si>
  <si>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</si>
  <si>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</si>
  <si>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</si>
  <si>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</si>
  <si>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</si>
  <si>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</si>
  <si>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1945 - 2002</t>
  </si>
  <si>
    <t xml:space="preserve"> 1945 - 2003</t>
  </si>
  <si>
    <t xml:space="preserve"> 1945 - 2004</t>
  </si>
  <si>
    <t xml:space="preserve"> 1945 - 2005</t>
  </si>
  <si>
    <t>130.   27.07. 2017  PattU - KaMa  2-0</t>
  </si>
  <si>
    <t>286. ottelu</t>
  </si>
  <si>
    <t>349. ottelu</t>
  </si>
  <si>
    <t>248.   30.05. 2010  PattU - Lippo  2-0</t>
  </si>
  <si>
    <t>28 v   4 kk 12 pv</t>
  </si>
  <si>
    <t>136.   31.05. 2018  PattU - KaMa  1-0</t>
  </si>
  <si>
    <t>36 v   4 kk 13 pv</t>
  </si>
  <si>
    <t xml:space="preserve">  64.   30.07. 2019  PattU - JoMa  2-0</t>
  </si>
  <si>
    <t xml:space="preserve"> 1979 - 2002</t>
  </si>
  <si>
    <t xml:space="preserve"> 1979 - 2003</t>
  </si>
  <si>
    <t xml:space="preserve"> 1979 - 2004</t>
  </si>
  <si>
    <t xml:space="preserve"> 1979 - 2005</t>
  </si>
  <si>
    <t>825.</t>
  </si>
  <si>
    <t>706.</t>
  </si>
  <si>
    <t>604.</t>
  </si>
  <si>
    <t>523.</t>
  </si>
  <si>
    <t>464.</t>
  </si>
  <si>
    <t>420.</t>
  </si>
  <si>
    <t>401.</t>
  </si>
  <si>
    <t>365.</t>
  </si>
  <si>
    <t>325.</t>
  </si>
  <si>
    <t>311.</t>
  </si>
  <si>
    <t>292.</t>
  </si>
  <si>
    <t>300.</t>
  </si>
  <si>
    <t>322.</t>
  </si>
  <si>
    <t>332.</t>
  </si>
  <si>
    <t>289.</t>
  </si>
  <si>
    <t>252.</t>
  </si>
  <si>
    <t>230.</t>
  </si>
  <si>
    <t>1275.</t>
  </si>
  <si>
    <t>1122.</t>
  </si>
  <si>
    <t>834.</t>
  </si>
  <si>
    <t>606.</t>
  </si>
  <si>
    <t>508.</t>
  </si>
  <si>
    <t>481.</t>
  </si>
  <si>
    <t>371.</t>
  </si>
  <si>
    <t>243.</t>
  </si>
  <si>
    <t>199.</t>
  </si>
  <si>
    <t>172.</t>
  </si>
  <si>
    <t>175.</t>
  </si>
  <si>
    <t>179.</t>
  </si>
  <si>
    <t>180.</t>
  </si>
  <si>
    <t>186.</t>
  </si>
  <si>
    <t>118.</t>
  </si>
  <si>
    <t>87.</t>
  </si>
  <si>
    <t>1430.</t>
  </si>
  <si>
    <t>1236.</t>
  </si>
  <si>
    <t>1072.</t>
  </si>
  <si>
    <t>967.</t>
  </si>
  <si>
    <t>902.</t>
  </si>
  <si>
    <t>854.</t>
  </si>
  <si>
    <t>838.</t>
  </si>
  <si>
    <t>771.</t>
  </si>
  <si>
    <t>666.</t>
  </si>
  <si>
    <t>615.</t>
  </si>
  <si>
    <t>590.</t>
  </si>
  <si>
    <t>597.</t>
  </si>
  <si>
    <t>617.</t>
  </si>
  <si>
    <t>622.</t>
  </si>
  <si>
    <t>632.</t>
  </si>
  <si>
    <t>588.</t>
  </si>
  <si>
    <t>555.</t>
  </si>
  <si>
    <t>1387.</t>
  </si>
  <si>
    <t>1193.</t>
  </si>
  <si>
    <t>981.</t>
  </si>
  <si>
    <t>778.</t>
  </si>
  <si>
    <t>708.</t>
  </si>
  <si>
    <t>670.</t>
  </si>
  <si>
    <t>475.</t>
  </si>
  <si>
    <t>413.</t>
  </si>
  <si>
    <t>354.</t>
  </si>
  <si>
    <t>331.</t>
  </si>
  <si>
    <t>336.</t>
  </si>
  <si>
    <t>342.</t>
  </si>
  <si>
    <t>349.</t>
  </si>
  <si>
    <t>357.</t>
  </si>
  <si>
    <t>273.</t>
  </si>
  <si>
    <t>218.</t>
  </si>
  <si>
    <t>1055.</t>
  </si>
  <si>
    <t>846.</t>
  </si>
  <si>
    <t>640.</t>
  </si>
  <si>
    <t>526.</t>
  </si>
  <si>
    <t>430.</t>
  </si>
  <si>
    <t>340.</t>
  </si>
  <si>
    <t>310.</t>
  </si>
  <si>
    <t>257.</t>
  </si>
  <si>
    <t>207.</t>
  </si>
  <si>
    <t>177.</t>
  </si>
  <si>
    <t>153.</t>
  </si>
  <si>
    <t>157.</t>
  </si>
  <si>
    <t>167.</t>
  </si>
  <si>
    <t>170.</t>
  </si>
  <si>
    <t>181.</t>
  </si>
  <si>
    <t>144.</t>
  </si>
  <si>
    <t>114.</t>
  </si>
  <si>
    <t>178.</t>
  </si>
  <si>
    <t>190.</t>
  </si>
  <si>
    <t>166.</t>
  </si>
  <si>
    <t>140.</t>
  </si>
  <si>
    <t>101.</t>
  </si>
  <si>
    <t>66.</t>
  </si>
  <si>
    <t>61.</t>
  </si>
  <si>
    <t>39.</t>
  </si>
  <si>
    <t>38.</t>
  </si>
  <si>
    <t>44.</t>
  </si>
  <si>
    <t>46.</t>
  </si>
  <si>
    <t>47.</t>
  </si>
  <si>
    <t>49.</t>
  </si>
  <si>
    <t>335.</t>
  </si>
  <si>
    <t>280.</t>
  </si>
  <si>
    <t>290.</t>
  </si>
  <si>
    <t>247.</t>
  </si>
  <si>
    <t>234.</t>
  </si>
  <si>
    <t>249.</t>
  </si>
  <si>
    <t>226.</t>
  </si>
  <si>
    <t>233.</t>
  </si>
  <si>
    <t>239.</t>
  </si>
  <si>
    <t>225.</t>
  </si>
  <si>
    <t>229.</t>
  </si>
  <si>
    <t>240.</t>
  </si>
  <si>
    <t>245.</t>
  </si>
  <si>
    <t>258.</t>
  </si>
  <si>
    <t>266.</t>
  </si>
  <si>
    <t>272.</t>
  </si>
  <si>
    <t>251.</t>
  </si>
  <si>
    <t>298.</t>
  </si>
  <si>
    <t>244.</t>
  </si>
  <si>
    <t>221.</t>
  </si>
  <si>
    <t>210.</t>
  </si>
  <si>
    <t>201.</t>
  </si>
  <si>
    <t>176.</t>
  </si>
  <si>
    <t>136.</t>
  </si>
  <si>
    <t>84.</t>
  </si>
  <si>
    <t>81.</t>
  </si>
  <si>
    <t>85.</t>
  </si>
  <si>
    <t>89.</t>
  </si>
  <si>
    <t>94.</t>
  </si>
  <si>
    <t>98.</t>
  </si>
  <si>
    <t>362.</t>
  </si>
  <si>
    <t>275.</t>
  </si>
  <si>
    <t>291.</t>
  </si>
  <si>
    <t>204.</t>
  </si>
  <si>
    <t>188.</t>
  </si>
  <si>
    <t>160.</t>
  </si>
  <si>
    <t>146.</t>
  </si>
  <si>
    <t>133.</t>
  </si>
  <si>
    <t>112.</t>
  </si>
  <si>
    <t>124.</t>
  </si>
  <si>
    <t>127.</t>
  </si>
  <si>
    <t>129.</t>
  </si>
  <si>
    <t>119.</t>
  </si>
  <si>
    <t>117.</t>
  </si>
  <si>
    <t>288.</t>
  </si>
  <si>
    <t>168.</t>
  </si>
  <si>
    <t>182.</t>
  </si>
  <si>
    <t>155.</t>
  </si>
  <si>
    <t>100.</t>
  </si>
  <si>
    <t>92.</t>
  </si>
  <si>
    <t>53.</t>
  </si>
  <si>
    <t>33.</t>
  </si>
  <si>
    <t>34.</t>
  </si>
  <si>
    <t>35.</t>
  </si>
  <si>
    <t>40.</t>
  </si>
  <si>
    <t>42.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</si>
  <si>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</si>
  <si>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</si>
  <si>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</si>
  <si>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</si>
  <si>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</si>
  <si>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</si>
  <si>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</si>
  <si>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</si>
  <si>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</si>
  <si>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</si>
  <si>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</si>
  <si>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</si>
  <si>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</si>
  <si>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</si>
  <si>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</si>
  <si>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418.   13.09. 2008  PattU - SoJy  2-0, fin 4/5</t>
  </si>
  <si>
    <t>181.   09.07. 2017  SoJy - PattU  1-2</t>
  </si>
  <si>
    <t>0-2  JoMa</t>
  </si>
  <si>
    <t>7/13</t>
  </si>
  <si>
    <t>TOP-100     1945-2020</t>
  </si>
  <si>
    <t xml:space="preserve"> 1945 - 2020</t>
  </si>
  <si>
    <t>563.</t>
  </si>
  <si>
    <t xml:space="preserve"> 1979 - 2020</t>
  </si>
  <si>
    <t>640 615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</si>
</sst>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3" borderId="3" xfId="0" applyFont="1" applyFill="1" applyBorder="1" applyAlignment="1"/>
    <xf numFmtId="0" fontId="4" fillId="6" borderId="1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9" borderId="4" xfId="0" applyFont="1" applyFill="1" applyBorder="1" applyAlignment="1">
      <alignment horizontal="left"/>
    </xf>
    <xf numFmtId="0" fontId="4" fillId="9" borderId="1" xfId="0" applyFont="1" applyFill="1" applyBorder="1" applyAlignment="1"/>
    <xf numFmtId="165" fontId="4" fillId="9" borderId="1" xfId="1" applyNumberFormat="1" applyFont="1" applyFill="1" applyBorder="1" applyAlignment="1">
      <alignment horizontal="left"/>
    </xf>
    <xf numFmtId="1" fontId="4" fillId="2" borderId="1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0" fontId="4" fillId="10" borderId="9" xfId="0" applyFont="1" applyFill="1" applyBorder="1" applyAlignment="1">
      <alignment horizontal="left"/>
    </xf>
    <xf numFmtId="49" fontId="4" fillId="10" borderId="9" xfId="0" applyNumberFormat="1" applyFont="1" applyFill="1" applyBorder="1" applyAlignment="1">
      <alignment horizontal="left"/>
    </xf>
    <xf numFmtId="0" fontId="4" fillId="10" borderId="13" xfId="0" applyFont="1" applyFill="1" applyBorder="1" applyAlignment="1">
      <alignment horizontal="left"/>
    </xf>
    <xf numFmtId="165" fontId="4" fillId="10" borderId="11" xfId="1" applyNumberFormat="1" applyFont="1" applyFill="1" applyBorder="1" applyAlignment="1"/>
    <xf numFmtId="0" fontId="4" fillId="10" borderId="13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10" xfId="0" applyNumberFormat="1" applyFont="1" applyFill="1" applyBorder="1" applyAlignment="1">
      <alignment horizontal="center"/>
    </xf>
    <xf numFmtId="49" fontId="4" fillId="10" borderId="13" xfId="0" applyNumberFormat="1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6" fillId="2" borderId="0" xfId="0" applyFont="1" applyFill="1" applyAlignment="1"/>
    <xf numFmtId="0" fontId="6" fillId="0" borderId="0" xfId="0" applyFo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14" fontId="12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6" fillId="11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6" fillId="11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9" fontId="4" fillId="10" borderId="1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0" fillId="2" borderId="0" xfId="0" applyFill="1" applyAlignment="1">
      <alignment horizontal="righ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85</v>
      </c>
      <c r="C1" s="6"/>
      <c r="D1" s="89"/>
      <c r="E1" s="99" t="s">
        <v>86</v>
      </c>
      <c r="F1" s="7"/>
      <c r="G1" s="7"/>
      <c r="H1" s="7"/>
      <c r="I1" s="7"/>
      <c r="J1" s="6"/>
      <c r="K1" s="6"/>
      <c r="L1" s="6"/>
      <c r="M1" s="6"/>
      <c r="N1" s="83"/>
      <c r="O1" s="7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177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98" t="s">
        <v>170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61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0">
        <v>2001</v>
      </c>
      <c r="C4" s="110" t="s">
        <v>64</v>
      </c>
      <c r="D4" s="111" t="s">
        <v>87</v>
      </c>
      <c r="E4" s="110"/>
      <c r="F4" s="136" t="s">
        <v>70</v>
      </c>
      <c r="G4" s="113"/>
      <c r="H4" s="61"/>
      <c r="I4" s="110"/>
      <c r="J4" s="110"/>
      <c r="K4" s="110"/>
      <c r="L4" s="110"/>
      <c r="M4" s="110"/>
      <c r="N4" s="11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82"/>
      <c r="AN4" s="82"/>
      <c r="AO4" s="25"/>
      <c r="AP4" s="25"/>
      <c r="AQ4" s="25"/>
      <c r="AR4" s="39"/>
    </row>
    <row r="5" spans="1:44" s="4" customFormat="1" ht="15" customHeight="1" x14ac:dyDescent="0.25">
      <c r="A5" s="2"/>
      <c r="B5" s="110">
        <v>2002</v>
      </c>
      <c r="C5" s="110" t="s">
        <v>88</v>
      </c>
      <c r="D5" s="111" t="s">
        <v>87</v>
      </c>
      <c r="E5" s="110"/>
      <c r="F5" s="136" t="s">
        <v>70</v>
      </c>
      <c r="G5" s="113"/>
      <c r="H5" s="61"/>
      <c r="I5" s="110"/>
      <c r="J5" s="110"/>
      <c r="K5" s="110"/>
      <c r="L5" s="110"/>
      <c r="M5" s="110"/>
      <c r="N5" s="112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82"/>
      <c r="AO5" s="25"/>
      <c r="AP5" s="25"/>
      <c r="AQ5" s="25"/>
      <c r="AR5" s="39"/>
    </row>
    <row r="6" spans="1:44" s="4" customFormat="1" ht="15" customHeight="1" x14ac:dyDescent="0.25">
      <c r="A6" s="2"/>
      <c r="B6" s="25">
        <v>2002</v>
      </c>
      <c r="C6" s="25" t="s">
        <v>60</v>
      </c>
      <c r="D6" s="26" t="s">
        <v>89</v>
      </c>
      <c r="E6" s="25">
        <v>29</v>
      </c>
      <c r="F6" s="25">
        <v>0</v>
      </c>
      <c r="G6" s="25">
        <v>4</v>
      </c>
      <c r="H6" s="25">
        <v>2</v>
      </c>
      <c r="I6" s="25">
        <v>19</v>
      </c>
      <c r="J6" s="25">
        <v>2</v>
      </c>
      <c r="K6" s="25">
        <v>3</v>
      </c>
      <c r="L6" s="25">
        <v>10</v>
      </c>
      <c r="M6" s="25">
        <v>4</v>
      </c>
      <c r="N6" s="28">
        <v>0.29199999999999998</v>
      </c>
      <c r="O6" s="137">
        <f t="shared" ref="O6:O14" si="0">PRODUCT(I6/N6)</f>
        <v>65.06849315068493</v>
      </c>
      <c r="P6" s="18"/>
      <c r="Q6" s="18"/>
      <c r="R6" s="18"/>
      <c r="S6" s="18"/>
      <c r="T6" s="24"/>
      <c r="U6" s="25">
        <v>9</v>
      </c>
      <c r="V6" s="25">
        <v>0</v>
      </c>
      <c r="W6" s="25">
        <v>4</v>
      </c>
      <c r="X6" s="25">
        <v>1</v>
      </c>
      <c r="Y6" s="25">
        <v>11</v>
      </c>
      <c r="Z6" s="28">
        <v>0.44</v>
      </c>
      <c r="AA6" s="24"/>
      <c r="AB6" s="18"/>
      <c r="AC6" s="18"/>
      <c r="AD6" s="18"/>
      <c r="AE6" s="18"/>
      <c r="AF6" s="24"/>
      <c r="AG6" s="82" t="s">
        <v>165</v>
      </c>
      <c r="AH6" s="82" t="s">
        <v>81</v>
      </c>
      <c r="AI6" s="82"/>
      <c r="AJ6" s="82" t="s">
        <v>158</v>
      </c>
      <c r="AK6" s="24"/>
      <c r="AL6" s="25"/>
      <c r="AM6" s="82"/>
      <c r="AN6" s="82"/>
      <c r="AO6" s="25"/>
      <c r="AP6" s="25">
        <v>1</v>
      </c>
      <c r="AQ6" s="25" t="s">
        <v>94</v>
      </c>
      <c r="AR6" s="39"/>
    </row>
    <row r="7" spans="1:44" s="4" customFormat="1" ht="15" customHeight="1" x14ac:dyDescent="0.25">
      <c r="A7" s="2"/>
      <c r="B7" s="25">
        <v>2003</v>
      </c>
      <c r="C7" s="25" t="s">
        <v>90</v>
      </c>
      <c r="D7" s="26" t="s">
        <v>89</v>
      </c>
      <c r="E7" s="25">
        <v>25</v>
      </c>
      <c r="F7" s="25">
        <v>0</v>
      </c>
      <c r="G7" s="25">
        <v>4</v>
      </c>
      <c r="H7" s="25">
        <v>4</v>
      </c>
      <c r="I7" s="25">
        <v>35</v>
      </c>
      <c r="J7" s="25">
        <v>2</v>
      </c>
      <c r="K7" s="25">
        <v>6</v>
      </c>
      <c r="L7" s="25">
        <v>23</v>
      </c>
      <c r="M7" s="25">
        <v>4</v>
      </c>
      <c r="N7" s="28">
        <v>0.372</v>
      </c>
      <c r="O7" s="137">
        <f t="shared" si="0"/>
        <v>94.086021505376351</v>
      </c>
      <c r="P7" s="18"/>
      <c r="Q7" s="18"/>
      <c r="R7" s="18"/>
      <c r="S7" s="18"/>
      <c r="T7" s="24"/>
      <c r="U7" s="25">
        <v>14</v>
      </c>
      <c r="V7" s="25">
        <v>0</v>
      </c>
      <c r="W7" s="25">
        <v>4</v>
      </c>
      <c r="X7" s="25">
        <v>2</v>
      </c>
      <c r="Y7" s="25">
        <v>18</v>
      </c>
      <c r="Z7" s="28">
        <v>0.36</v>
      </c>
      <c r="AA7" s="24"/>
      <c r="AB7" s="18"/>
      <c r="AC7" s="18"/>
      <c r="AD7" s="18"/>
      <c r="AE7" s="18"/>
      <c r="AF7" s="24"/>
      <c r="AG7" s="82" t="s">
        <v>166</v>
      </c>
      <c r="AH7" s="82" t="s">
        <v>167</v>
      </c>
      <c r="AI7" s="82" t="s">
        <v>168</v>
      </c>
      <c r="AJ7" s="82"/>
      <c r="AK7" s="24"/>
      <c r="AL7" s="25"/>
      <c r="AM7" s="82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2004</v>
      </c>
      <c r="C8" s="25" t="s">
        <v>71</v>
      </c>
      <c r="D8" s="26" t="s">
        <v>89</v>
      </c>
      <c r="E8" s="25">
        <v>28</v>
      </c>
      <c r="F8" s="25">
        <v>1</v>
      </c>
      <c r="G8" s="25">
        <v>12</v>
      </c>
      <c r="H8" s="25">
        <v>5</v>
      </c>
      <c r="I8" s="25">
        <v>45</v>
      </c>
      <c r="J8" s="25">
        <v>12</v>
      </c>
      <c r="K8" s="25">
        <v>7</v>
      </c>
      <c r="L8" s="25">
        <v>13</v>
      </c>
      <c r="M8" s="25">
        <v>13</v>
      </c>
      <c r="N8" s="28">
        <v>0.378</v>
      </c>
      <c r="O8" s="137">
        <f t="shared" si="0"/>
        <v>119.04761904761905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2"/>
      <c r="AH8" s="82"/>
      <c r="AI8" s="82"/>
      <c r="AJ8" s="82"/>
      <c r="AK8" s="24"/>
      <c r="AL8" s="25"/>
      <c r="AM8" s="82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2005</v>
      </c>
      <c r="C9" s="25" t="s">
        <v>91</v>
      </c>
      <c r="D9" s="26" t="s">
        <v>89</v>
      </c>
      <c r="E9" s="25">
        <v>25</v>
      </c>
      <c r="F9" s="25">
        <v>1</v>
      </c>
      <c r="G9" s="25">
        <v>19</v>
      </c>
      <c r="H9" s="25">
        <v>6</v>
      </c>
      <c r="I9" s="25">
        <v>56</v>
      </c>
      <c r="J9" s="25">
        <v>6</v>
      </c>
      <c r="K9" s="25">
        <v>13</v>
      </c>
      <c r="L9" s="25">
        <v>17</v>
      </c>
      <c r="M9" s="25">
        <v>20</v>
      </c>
      <c r="N9" s="28">
        <v>0.51400000000000001</v>
      </c>
      <c r="O9" s="137">
        <f t="shared" si="0"/>
        <v>108.94941634241245</v>
      </c>
      <c r="P9" s="18" t="s">
        <v>173</v>
      </c>
      <c r="Q9" s="18"/>
      <c r="R9" s="18"/>
      <c r="S9" s="18"/>
      <c r="T9" s="24"/>
      <c r="U9" s="25">
        <v>7</v>
      </c>
      <c r="V9" s="25">
        <v>0</v>
      </c>
      <c r="W9" s="25">
        <v>2</v>
      </c>
      <c r="X9" s="25">
        <v>2</v>
      </c>
      <c r="Y9" s="25">
        <v>13</v>
      </c>
      <c r="Z9" s="28">
        <v>0.433</v>
      </c>
      <c r="AA9" s="24"/>
      <c r="AB9" s="18"/>
      <c r="AC9" s="18"/>
      <c r="AD9" s="18"/>
      <c r="AE9" s="18"/>
      <c r="AF9" s="24"/>
      <c r="AG9" s="82" t="s">
        <v>151</v>
      </c>
      <c r="AH9" s="82"/>
      <c r="AI9" s="82"/>
      <c r="AJ9" s="82"/>
      <c r="AK9" s="24"/>
      <c r="AL9" s="25"/>
      <c r="AM9" s="82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2006</v>
      </c>
      <c r="C10" s="25" t="s">
        <v>60</v>
      </c>
      <c r="D10" s="26" t="s">
        <v>89</v>
      </c>
      <c r="E10" s="25">
        <v>27</v>
      </c>
      <c r="F10" s="25">
        <v>0</v>
      </c>
      <c r="G10" s="25">
        <v>12</v>
      </c>
      <c r="H10" s="25">
        <v>4</v>
      </c>
      <c r="I10" s="25">
        <v>61</v>
      </c>
      <c r="J10" s="25">
        <v>9</v>
      </c>
      <c r="K10" s="25">
        <v>14</v>
      </c>
      <c r="L10" s="25">
        <v>26</v>
      </c>
      <c r="M10" s="25">
        <v>12</v>
      </c>
      <c r="N10" s="28">
        <v>0.5</v>
      </c>
      <c r="O10" s="137">
        <f t="shared" si="0"/>
        <v>122</v>
      </c>
      <c r="P10" s="18"/>
      <c r="Q10" s="18"/>
      <c r="R10" s="18"/>
      <c r="S10" s="18"/>
      <c r="T10" s="24"/>
      <c r="U10" s="25">
        <v>17</v>
      </c>
      <c r="V10" s="25">
        <v>0</v>
      </c>
      <c r="W10" s="25">
        <v>2</v>
      </c>
      <c r="X10" s="25">
        <v>1</v>
      </c>
      <c r="Y10" s="25">
        <v>27</v>
      </c>
      <c r="Z10" s="28">
        <v>0.318</v>
      </c>
      <c r="AA10" s="24"/>
      <c r="AB10" s="18"/>
      <c r="AC10" s="18"/>
      <c r="AD10" s="18"/>
      <c r="AE10" s="18"/>
      <c r="AF10" s="24"/>
      <c r="AG10" s="82" t="s">
        <v>152</v>
      </c>
      <c r="AH10" s="82" t="s">
        <v>153</v>
      </c>
      <c r="AI10" s="82"/>
      <c r="AJ10" s="82" t="s">
        <v>154</v>
      </c>
      <c r="AK10" s="24"/>
      <c r="AL10" s="25"/>
      <c r="AM10" s="82"/>
      <c r="AN10" s="25"/>
      <c r="AO10" s="25"/>
      <c r="AP10" s="25">
        <v>1</v>
      </c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92</v>
      </c>
      <c r="D11" s="26" t="s">
        <v>89</v>
      </c>
      <c r="E11" s="25">
        <v>25</v>
      </c>
      <c r="F11" s="25">
        <v>0</v>
      </c>
      <c r="G11" s="25">
        <v>5</v>
      </c>
      <c r="H11" s="25">
        <v>4</v>
      </c>
      <c r="I11" s="25">
        <v>50</v>
      </c>
      <c r="J11" s="25">
        <v>3</v>
      </c>
      <c r="K11" s="25">
        <v>12</v>
      </c>
      <c r="L11" s="25">
        <v>30</v>
      </c>
      <c r="M11" s="25">
        <v>5</v>
      </c>
      <c r="N11" s="28">
        <v>0.53900000000000003</v>
      </c>
      <c r="O11" s="137">
        <f t="shared" si="0"/>
        <v>92.764378478664185</v>
      </c>
      <c r="P11" s="18"/>
      <c r="Q11" s="18"/>
      <c r="R11" s="18"/>
      <c r="S11" s="18"/>
      <c r="T11" s="24"/>
      <c r="U11" s="25">
        <v>7</v>
      </c>
      <c r="V11" s="25">
        <v>0</v>
      </c>
      <c r="W11" s="25">
        <v>4</v>
      </c>
      <c r="X11" s="25">
        <v>0</v>
      </c>
      <c r="Y11" s="25">
        <v>14</v>
      </c>
      <c r="Z11" s="28">
        <v>0.45200000000000001</v>
      </c>
      <c r="AA11" s="24"/>
      <c r="AB11" s="18" t="s">
        <v>92</v>
      </c>
      <c r="AC11" s="18"/>
      <c r="AD11" s="18"/>
      <c r="AE11" s="18"/>
      <c r="AF11" s="24"/>
      <c r="AG11" s="82" t="s">
        <v>155</v>
      </c>
      <c r="AH11" s="82"/>
      <c r="AI11" s="82"/>
      <c r="AJ11" s="82"/>
      <c r="AK11" s="24"/>
      <c r="AL11" s="25"/>
      <c r="AM11" s="82"/>
      <c r="AN11" s="25">
        <v>1</v>
      </c>
      <c r="AO11" s="25"/>
      <c r="AP11" s="25"/>
      <c r="AQ11" s="25"/>
      <c r="AR11" s="39"/>
    </row>
    <row r="12" spans="1:44" s="4" customFormat="1" ht="15" customHeight="1" x14ac:dyDescent="0.25">
      <c r="A12" s="2"/>
      <c r="B12" s="25">
        <v>2008</v>
      </c>
      <c r="C12" s="25" t="s">
        <v>78</v>
      </c>
      <c r="D12" s="26" t="s">
        <v>89</v>
      </c>
      <c r="E12" s="25">
        <v>15</v>
      </c>
      <c r="F12" s="25">
        <v>0</v>
      </c>
      <c r="G12" s="25">
        <v>23</v>
      </c>
      <c r="H12" s="25">
        <v>2</v>
      </c>
      <c r="I12" s="25">
        <v>32</v>
      </c>
      <c r="J12" s="25">
        <v>1</v>
      </c>
      <c r="K12" s="25">
        <v>1</v>
      </c>
      <c r="L12" s="25">
        <v>7</v>
      </c>
      <c r="M12" s="25">
        <v>23</v>
      </c>
      <c r="N12" s="28">
        <v>0.36399999999999999</v>
      </c>
      <c r="O12" s="137">
        <f t="shared" si="0"/>
        <v>87.912087912087912</v>
      </c>
      <c r="P12" s="18" t="s">
        <v>174</v>
      </c>
      <c r="Q12" s="18"/>
      <c r="R12" s="18"/>
      <c r="S12" s="18"/>
      <c r="T12" s="24"/>
      <c r="U12" s="25">
        <v>13</v>
      </c>
      <c r="V12" s="25">
        <v>1</v>
      </c>
      <c r="W12" s="25">
        <v>5</v>
      </c>
      <c r="X12" s="25">
        <v>2</v>
      </c>
      <c r="Y12" s="25">
        <v>29</v>
      </c>
      <c r="Z12" s="28">
        <v>0.53700000000000003</v>
      </c>
      <c r="AA12" s="24"/>
      <c r="AB12" s="18"/>
      <c r="AC12" s="18"/>
      <c r="AD12" s="18"/>
      <c r="AE12" s="18"/>
      <c r="AF12" s="24"/>
      <c r="AG12" s="82" t="s">
        <v>152</v>
      </c>
      <c r="AH12" s="82" t="s">
        <v>80</v>
      </c>
      <c r="AI12" s="82"/>
      <c r="AJ12" s="82" t="s">
        <v>156</v>
      </c>
      <c r="AK12" s="24"/>
      <c r="AL12" s="25"/>
      <c r="AM12" s="82"/>
      <c r="AN12" s="25"/>
      <c r="AO12" s="25">
        <v>1</v>
      </c>
      <c r="AP12" s="25"/>
      <c r="AQ12" s="25"/>
      <c r="AR12" s="39"/>
    </row>
    <row r="13" spans="1:44" s="4" customFormat="1" ht="15" customHeight="1" x14ac:dyDescent="0.25">
      <c r="A13" s="2"/>
      <c r="B13" s="25">
        <v>2009</v>
      </c>
      <c r="C13" s="25" t="s">
        <v>90</v>
      </c>
      <c r="D13" s="26" t="s">
        <v>89</v>
      </c>
      <c r="E13" s="25">
        <v>21</v>
      </c>
      <c r="F13" s="25">
        <v>0</v>
      </c>
      <c r="G13" s="27">
        <v>22</v>
      </c>
      <c r="H13" s="25">
        <v>6</v>
      </c>
      <c r="I13" s="25">
        <v>49</v>
      </c>
      <c r="J13" s="25">
        <v>1</v>
      </c>
      <c r="K13" s="25">
        <v>7</v>
      </c>
      <c r="L13" s="25">
        <v>19</v>
      </c>
      <c r="M13" s="25">
        <v>22</v>
      </c>
      <c r="N13" s="28">
        <v>0.40500000000000003</v>
      </c>
      <c r="O13" s="137">
        <f t="shared" si="0"/>
        <v>120.98765432098764</v>
      </c>
      <c r="P13" s="18" t="s">
        <v>174</v>
      </c>
      <c r="Q13" s="18"/>
      <c r="R13" s="18"/>
      <c r="S13" s="18"/>
      <c r="T13" s="24"/>
      <c r="U13" s="25">
        <v>10</v>
      </c>
      <c r="V13" s="25">
        <v>0</v>
      </c>
      <c r="W13" s="27">
        <v>11</v>
      </c>
      <c r="X13" s="25">
        <v>0</v>
      </c>
      <c r="Y13" s="25">
        <v>25</v>
      </c>
      <c r="Z13" s="28">
        <v>0.44600000000000001</v>
      </c>
      <c r="AA13" s="24"/>
      <c r="AB13" s="18"/>
      <c r="AC13" s="18"/>
      <c r="AD13" s="18"/>
      <c r="AE13" s="18"/>
      <c r="AF13" s="24"/>
      <c r="AG13" s="82" t="s">
        <v>157</v>
      </c>
      <c r="AH13" s="82" t="s">
        <v>158</v>
      </c>
      <c r="AI13" s="82" t="s">
        <v>159</v>
      </c>
      <c r="AJ13" s="82"/>
      <c r="AK13" s="24"/>
      <c r="AL13" s="25"/>
      <c r="AM13" s="82"/>
      <c r="AN13" s="142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2010</v>
      </c>
      <c r="C14" s="25" t="s">
        <v>91</v>
      </c>
      <c r="D14" s="26" t="s">
        <v>89</v>
      </c>
      <c r="E14" s="25">
        <v>24</v>
      </c>
      <c r="F14" s="25">
        <v>2</v>
      </c>
      <c r="G14" s="27">
        <v>16</v>
      </c>
      <c r="H14" s="25">
        <v>10</v>
      </c>
      <c r="I14" s="25">
        <v>75</v>
      </c>
      <c r="J14" s="25">
        <v>9</v>
      </c>
      <c r="K14" s="25">
        <v>15</v>
      </c>
      <c r="L14" s="25">
        <v>33</v>
      </c>
      <c r="M14" s="25">
        <v>18</v>
      </c>
      <c r="N14" s="28">
        <v>0.48699999999999999</v>
      </c>
      <c r="O14" s="137">
        <f t="shared" si="0"/>
        <v>154.00410677618069</v>
      </c>
      <c r="P14" s="18"/>
      <c r="Q14" s="18"/>
      <c r="R14" s="18"/>
      <c r="S14" s="18"/>
      <c r="T14" s="24"/>
      <c r="U14" s="25">
        <v>3</v>
      </c>
      <c r="V14" s="25">
        <v>0</v>
      </c>
      <c r="W14" s="27">
        <v>3</v>
      </c>
      <c r="X14" s="25">
        <v>0</v>
      </c>
      <c r="Y14" s="25">
        <v>13</v>
      </c>
      <c r="Z14" s="28">
        <v>0.59099999999999997</v>
      </c>
      <c r="AA14" s="24"/>
      <c r="AB14" s="18"/>
      <c r="AC14" s="18"/>
      <c r="AD14" s="18"/>
      <c r="AE14" s="18"/>
      <c r="AF14" s="24"/>
      <c r="AG14" s="82" t="s">
        <v>158</v>
      </c>
      <c r="AH14" s="82"/>
      <c r="AI14" s="82"/>
      <c r="AJ14" s="82"/>
      <c r="AK14" s="24"/>
      <c r="AL14" s="25"/>
      <c r="AM14" s="82"/>
      <c r="AN14" s="142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2011</v>
      </c>
      <c r="C15" s="25" t="s">
        <v>66</v>
      </c>
      <c r="D15" s="26" t="s">
        <v>89</v>
      </c>
      <c r="E15" s="25">
        <v>16</v>
      </c>
      <c r="F15" s="25">
        <v>2</v>
      </c>
      <c r="G15" s="27">
        <v>22</v>
      </c>
      <c r="H15" s="25">
        <v>9</v>
      </c>
      <c r="I15" s="25">
        <v>41</v>
      </c>
      <c r="J15" s="25">
        <v>0</v>
      </c>
      <c r="K15" s="25">
        <v>4</v>
      </c>
      <c r="L15" s="25">
        <v>13</v>
      </c>
      <c r="M15" s="25">
        <v>24</v>
      </c>
      <c r="N15" s="28">
        <v>0.45100000000000001</v>
      </c>
      <c r="O15" s="137">
        <f>PRODUCT(I15/N15)</f>
        <v>90.909090909090907</v>
      </c>
      <c r="P15" s="18" t="s">
        <v>175</v>
      </c>
      <c r="Q15" s="18"/>
      <c r="R15" s="18"/>
      <c r="S15" s="18"/>
      <c r="T15" s="24"/>
      <c r="U15" s="25">
        <v>10</v>
      </c>
      <c r="V15" s="25">
        <v>0</v>
      </c>
      <c r="W15" s="27">
        <v>20</v>
      </c>
      <c r="X15" s="25">
        <v>2</v>
      </c>
      <c r="Y15" s="25">
        <v>26</v>
      </c>
      <c r="Z15" s="28">
        <v>0.35599999999999998</v>
      </c>
      <c r="AA15" s="24"/>
      <c r="AB15" s="18"/>
      <c r="AC15" s="18"/>
      <c r="AD15" s="18"/>
      <c r="AE15" s="18"/>
      <c r="AF15" s="24"/>
      <c r="AG15" s="82" t="s">
        <v>160</v>
      </c>
      <c r="AH15" s="82" t="s">
        <v>161</v>
      </c>
      <c r="AI15" s="82" t="s">
        <v>162</v>
      </c>
      <c r="AJ15" s="82"/>
      <c r="AK15" s="24"/>
      <c r="AL15" s="25"/>
      <c r="AM15" s="82"/>
      <c r="AN15" s="142"/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2012</v>
      </c>
      <c r="C16" s="25" t="s">
        <v>66</v>
      </c>
      <c r="D16" s="26" t="s">
        <v>89</v>
      </c>
      <c r="E16" s="25">
        <v>25</v>
      </c>
      <c r="F16" s="25">
        <v>0</v>
      </c>
      <c r="G16" s="25">
        <v>13</v>
      </c>
      <c r="H16" s="25">
        <v>4</v>
      </c>
      <c r="I16" s="25">
        <v>45</v>
      </c>
      <c r="J16" s="25">
        <v>5</v>
      </c>
      <c r="K16" s="25">
        <v>6</v>
      </c>
      <c r="L16" s="25">
        <v>21</v>
      </c>
      <c r="M16" s="25">
        <v>13</v>
      </c>
      <c r="N16" s="28">
        <v>0.36299999999999999</v>
      </c>
      <c r="O16" s="137">
        <f>PRODUCT(I16/N16)</f>
        <v>123.96694214876034</v>
      </c>
      <c r="P16" s="18"/>
      <c r="Q16" s="18"/>
      <c r="R16" s="18"/>
      <c r="S16" s="18"/>
      <c r="T16" s="24"/>
      <c r="U16" s="25">
        <v>11</v>
      </c>
      <c r="V16" s="25">
        <v>0</v>
      </c>
      <c r="W16" s="27">
        <v>1</v>
      </c>
      <c r="X16" s="25">
        <v>0</v>
      </c>
      <c r="Y16" s="25">
        <v>11</v>
      </c>
      <c r="Z16" s="28">
        <v>0.25600000000000001</v>
      </c>
      <c r="AA16" s="24"/>
      <c r="AB16" s="18"/>
      <c r="AC16" s="18"/>
      <c r="AD16" s="18"/>
      <c r="AE16" s="18"/>
      <c r="AF16" s="24"/>
      <c r="AG16" s="82" t="s">
        <v>163</v>
      </c>
      <c r="AH16" s="82" t="s">
        <v>158</v>
      </c>
      <c r="AI16" s="82" t="s">
        <v>164</v>
      </c>
      <c r="AJ16" s="82"/>
      <c r="AK16" s="24"/>
      <c r="AL16" s="25"/>
      <c r="AM16" s="82"/>
      <c r="AN16" s="142"/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131">
        <v>2013</v>
      </c>
      <c r="C17" s="131" t="s">
        <v>66</v>
      </c>
      <c r="D17" s="138" t="s">
        <v>93</v>
      </c>
      <c r="E17" s="132"/>
      <c r="F17" s="139" t="s">
        <v>77</v>
      </c>
      <c r="G17" s="132"/>
      <c r="H17" s="132"/>
      <c r="I17" s="132"/>
      <c r="J17" s="132"/>
      <c r="K17" s="132"/>
      <c r="L17" s="132"/>
      <c r="M17" s="132"/>
      <c r="N17" s="140"/>
      <c r="O17" s="137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82"/>
      <c r="AH17" s="82"/>
      <c r="AI17" s="82"/>
      <c r="AJ17" s="82"/>
      <c r="AK17" s="24"/>
      <c r="AL17" s="25"/>
      <c r="AM17" s="82"/>
      <c r="AN17" s="142"/>
      <c r="AO17" s="27"/>
      <c r="AP17" s="29"/>
      <c r="AQ17" s="25"/>
      <c r="AR17" s="39"/>
    </row>
    <row r="18" spans="1:44" s="4" customFormat="1" ht="15" customHeight="1" x14ac:dyDescent="0.25">
      <c r="A18" s="2"/>
      <c r="B18" s="131">
        <v>2014</v>
      </c>
      <c r="C18" s="131" t="s">
        <v>56</v>
      </c>
      <c r="D18" s="138" t="s">
        <v>93</v>
      </c>
      <c r="E18" s="132"/>
      <c r="F18" s="139" t="s">
        <v>77</v>
      </c>
      <c r="G18" s="132"/>
      <c r="H18" s="132"/>
      <c r="I18" s="132"/>
      <c r="J18" s="132"/>
      <c r="K18" s="132"/>
      <c r="L18" s="132"/>
      <c r="M18" s="132"/>
      <c r="N18" s="140"/>
      <c r="O18" s="137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82"/>
      <c r="AH18" s="82"/>
      <c r="AI18" s="82"/>
      <c r="AJ18" s="82"/>
      <c r="AK18" s="24"/>
      <c r="AL18" s="25"/>
      <c r="AM18" s="82"/>
      <c r="AN18" s="142"/>
      <c r="AO18" s="27"/>
      <c r="AP18" s="29"/>
      <c r="AQ18" s="25"/>
      <c r="AR18" s="39"/>
    </row>
    <row r="19" spans="1:44" s="4" customFormat="1" ht="15" customHeight="1" x14ac:dyDescent="0.25">
      <c r="A19" s="2"/>
      <c r="B19" s="131">
        <v>2015</v>
      </c>
      <c r="C19" s="131" t="s">
        <v>56</v>
      </c>
      <c r="D19" s="138" t="s">
        <v>93</v>
      </c>
      <c r="E19" s="132"/>
      <c r="F19" s="139" t="s">
        <v>77</v>
      </c>
      <c r="G19" s="132"/>
      <c r="H19" s="132"/>
      <c r="I19" s="132"/>
      <c r="J19" s="132"/>
      <c r="K19" s="132"/>
      <c r="L19" s="132"/>
      <c r="M19" s="132"/>
      <c r="N19" s="140"/>
      <c r="O19" s="141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2"/>
      <c r="AH19" s="82"/>
      <c r="AI19" s="82"/>
      <c r="AJ19" s="82"/>
      <c r="AK19" s="24"/>
      <c r="AL19" s="25"/>
      <c r="AM19" s="82"/>
      <c r="AN19" s="142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2016</v>
      </c>
      <c r="C20" s="25" t="s">
        <v>171</v>
      </c>
      <c r="D20" s="26" t="s">
        <v>89</v>
      </c>
      <c r="E20" s="25"/>
      <c r="F20" s="82" t="s">
        <v>189</v>
      </c>
      <c r="G20" s="25"/>
      <c r="H20" s="25"/>
      <c r="I20" s="25"/>
      <c r="J20" s="25"/>
      <c r="K20" s="25"/>
      <c r="L20" s="25"/>
      <c r="M20" s="25"/>
      <c r="N20" s="28"/>
      <c r="O20" s="137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82"/>
      <c r="AH20" s="82"/>
      <c r="AI20" s="82"/>
      <c r="AJ20" s="82"/>
      <c r="AK20" s="24"/>
      <c r="AL20" s="25"/>
      <c r="AM20" s="82"/>
      <c r="AN20" s="25"/>
      <c r="AO20" s="25"/>
      <c r="AP20" s="25"/>
      <c r="AQ20" s="25"/>
      <c r="AR20" s="39"/>
    </row>
    <row r="21" spans="1:44" s="4" customFormat="1" ht="15" customHeight="1" x14ac:dyDescent="0.25">
      <c r="A21" s="2"/>
      <c r="B21" s="25">
        <v>2017</v>
      </c>
      <c r="C21" s="25" t="s">
        <v>71</v>
      </c>
      <c r="D21" s="26" t="s">
        <v>89</v>
      </c>
      <c r="E21" s="25">
        <v>32</v>
      </c>
      <c r="F21" s="25">
        <v>1</v>
      </c>
      <c r="G21" s="25">
        <v>51</v>
      </c>
      <c r="H21" s="25">
        <v>5</v>
      </c>
      <c r="I21" s="25">
        <v>95</v>
      </c>
      <c r="J21" s="25">
        <v>0</v>
      </c>
      <c r="K21" s="25">
        <v>14</v>
      </c>
      <c r="L21" s="25">
        <v>29</v>
      </c>
      <c r="M21" s="25">
        <v>52</v>
      </c>
      <c r="N21" s="28">
        <v>0.44400000000000001</v>
      </c>
      <c r="O21" s="137">
        <v>214</v>
      </c>
      <c r="P21" s="18" t="s">
        <v>176</v>
      </c>
      <c r="Q21" s="18"/>
      <c r="R21" s="18" t="s">
        <v>175</v>
      </c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82"/>
      <c r="AH21" s="82"/>
      <c r="AI21" s="82"/>
      <c r="AJ21" s="82"/>
      <c r="AK21" s="24"/>
      <c r="AL21" s="25"/>
      <c r="AM21" s="82"/>
      <c r="AN21" s="25"/>
      <c r="AO21" s="25"/>
      <c r="AP21" s="25"/>
      <c r="AQ21" s="25"/>
      <c r="AR21" s="39"/>
    </row>
    <row r="22" spans="1:44" s="4" customFormat="1" ht="15" customHeight="1" x14ac:dyDescent="0.25">
      <c r="A22" s="2"/>
      <c r="B22" s="25">
        <v>2018</v>
      </c>
      <c r="C22" s="25" t="s">
        <v>92</v>
      </c>
      <c r="D22" s="26" t="s">
        <v>89</v>
      </c>
      <c r="E22" s="25">
        <v>32</v>
      </c>
      <c r="F22" s="25">
        <v>1</v>
      </c>
      <c r="G22" s="25">
        <v>47</v>
      </c>
      <c r="H22" s="25">
        <v>4</v>
      </c>
      <c r="I22" s="25">
        <v>103</v>
      </c>
      <c r="J22" s="25">
        <v>5</v>
      </c>
      <c r="K22" s="25">
        <v>9</v>
      </c>
      <c r="L22" s="25">
        <v>41</v>
      </c>
      <c r="M22" s="25">
        <v>48</v>
      </c>
      <c r="N22" s="28">
        <v>0.45169999999999999</v>
      </c>
      <c r="O22" s="137">
        <v>228.02745184857207</v>
      </c>
      <c r="P22" s="18" t="s">
        <v>178</v>
      </c>
      <c r="Q22" s="18"/>
      <c r="R22" s="18"/>
      <c r="S22" s="18"/>
      <c r="T22" s="24"/>
      <c r="U22" s="25">
        <v>3</v>
      </c>
      <c r="V22" s="25">
        <v>0</v>
      </c>
      <c r="W22" s="27">
        <v>4</v>
      </c>
      <c r="X22" s="25">
        <v>0</v>
      </c>
      <c r="Y22" s="25">
        <v>17</v>
      </c>
      <c r="Z22" s="28">
        <v>0.68</v>
      </c>
      <c r="AA22" s="24">
        <v>25</v>
      </c>
      <c r="AB22" s="18"/>
      <c r="AC22" s="18"/>
      <c r="AD22" s="18"/>
      <c r="AE22" s="18"/>
      <c r="AF22" s="24"/>
      <c r="AG22" s="82" t="s">
        <v>161</v>
      </c>
      <c r="AH22" s="82"/>
      <c r="AI22" s="82"/>
      <c r="AJ22" s="82"/>
      <c r="AK22" s="24"/>
      <c r="AL22" s="25"/>
      <c r="AM22" s="82"/>
      <c r="AN22" s="25"/>
      <c r="AO22" s="25"/>
      <c r="AP22" s="25"/>
      <c r="AQ22" s="25"/>
      <c r="AR22" s="39"/>
    </row>
    <row r="23" spans="1:44" s="4" customFormat="1" ht="15" customHeight="1" x14ac:dyDescent="0.25">
      <c r="A23" s="2"/>
      <c r="B23" s="25">
        <v>2019</v>
      </c>
      <c r="C23" s="25" t="s">
        <v>92</v>
      </c>
      <c r="D23" s="26" t="s">
        <v>89</v>
      </c>
      <c r="E23" s="25">
        <v>30</v>
      </c>
      <c r="F23" s="25">
        <v>1</v>
      </c>
      <c r="G23" s="25">
        <v>46</v>
      </c>
      <c r="H23" s="25">
        <v>7</v>
      </c>
      <c r="I23" s="25">
        <v>98</v>
      </c>
      <c r="J23" s="25">
        <v>2</v>
      </c>
      <c r="K23" s="25">
        <v>12</v>
      </c>
      <c r="L23" s="25">
        <v>37</v>
      </c>
      <c r="M23" s="25">
        <v>47</v>
      </c>
      <c r="N23" s="234">
        <v>0.45369999999999999</v>
      </c>
      <c r="O23" s="90">
        <v>216</v>
      </c>
      <c r="P23" s="18" t="s">
        <v>192</v>
      </c>
      <c r="Q23" s="18"/>
      <c r="R23" s="18"/>
      <c r="S23" s="18"/>
      <c r="T23" s="24"/>
      <c r="U23" s="25">
        <v>3</v>
      </c>
      <c r="V23" s="25">
        <v>0</v>
      </c>
      <c r="W23" s="27">
        <v>2</v>
      </c>
      <c r="X23" s="25">
        <v>2</v>
      </c>
      <c r="Y23" s="25">
        <v>4</v>
      </c>
      <c r="Z23" s="28">
        <v>0.22220000000000001</v>
      </c>
      <c r="AA23" s="24"/>
      <c r="AB23" s="18"/>
      <c r="AC23" s="18"/>
      <c r="AD23" s="18"/>
      <c r="AE23" s="18"/>
      <c r="AF23" s="24"/>
      <c r="AG23" s="82" t="s">
        <v>158</v>
      </c>
      <c r="AH23" s="82"/>
      <c r="AI23" s="82"/>
      <c r="AJ23" s="82"/>
      <c r="AK23" s="24"/>
      <c r="AL23" s="25"/>
      <c r="AM23" s="82"/>
      <c r="AN23" s="25"/>
      <c r="AO23" s="25"/>
      <c r="AP23" s="25"/>
      <c r="AQ23" s="25"/>
      <c r="AR23" s="39"/>
    </row>
    <row r="24" spans="1:44" s="4" customFormat="1" ht="15" customHeight="1" x14ac:dyDescent="0.25">
      <c r="A24" s="2"/>
      <c r="B24" s="25">
        <v>2020</v>
      </c>
      <c r="C24" s="25" t="s">
        <v>142</v>
      </c>
      <c r="D24" s="26" t="s">
        <v>89</v>
      </c>
      <c r="E24" s="25">
        <v>5</v>
      </c>
      <c r="F24" s="25">
        <v>0</v>
      </c>
      <c r="G24" s="25">
        <v>6</v>
      </c>
      <c r="H24" s="25">
        <v>0</v>
      </c>
      <c r="I24" s="25">
        <v>13</v>
      </c>
      <c r="J24" s="25">
        <v>0</v>
      </c>
      <c r="K24" s="25">
        <v>2</v>
      </c>
      <c r="L24" s="25">
        <v>5</v>
      </c>
      <c r="M24" s="25">
        <v>6</v>
      </c>
      <c r="N24" s="28">
        <v>0.40620000000000001</v>
      </c>
      <c r="O24" s="30">
        <v>32</v>
      </c>
      <c r="P24" s="71"/>
      <c r="Q24" s="18"/>
      <c r="R24" s="18"/>
      <c r="S24" s="18"/>
      <c r="T24" s="39"/>
      <c r="U24" s="25">
        <v>2</v>
      </c>
      <c r="V24" s="25">
        <v>0</v>
      </c>
      <c r="W24" s="27">
        <v>1</v>
      </c>
      <c r="X24" s="25">
        <v>0</v>
      </c>
      <c r="Y24" s="25">
        <v>4</v>
      </c>
      <c r="Z24" s="217">
        <v>0.44440000000000002</v>
      </c>
      <c r="AA24" s="30">
        <v>9</v>
      </c>
      <c r="AB24" s="18"/>
      <c r="AC24" s="18"/>
      <c r="AD24" s="18"/>
      <c r="AE24" s="18"/>
      <c r="AF24" s="24"/>
      <c r="AG24" s="82" t="s">
        <v>418</v>
      </c>
      <c r="AH24" s="82"/>
      <c r="AI24" s="82"/>
      <c r="AJ24" s="82"/>
      <c r="AK24" s="24"/>
      <c r="AL24" s="25"/>
      <c r="AM24" s="82"/>
      <c r="AN24" s="25"/>
      <c r="AO24" s="25"/>
      <c r="AP24" s="25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f t="shared" ref="E25:M25" si="1">SUM(E4:E24)</f>
        <v>359</v>
      </c>
      <c r="F25" s="18">
        <f t="shared" si="1"/>
        <v>9</v>
      </c>
      <c r="G25" s="18">
        <f t="shared" si="1"/>
        <v>302</v>
      </c>
      <c r="H25" s="18">
        <f t="shared" si="1"/>
        <v>72</v>
      </c>
      <c r="I25" s="18">
        <f t="shared" si="1"/>
        <v>817</v>
      </c>
      <c r="J25" s="18">
        <f t="shared" si="1"/>
        <v>57</v>
      </c>
      <c r="K25" s="18">
        <f t="shared" si="1"/>
        <v>125</v>
      </c>
      <c r="L25" s="18">
        <f t="shared" si="1"/>
        <v>324</v>
      </c>
      <c r="M25" s="17">
        <f t="shared" si="1"/>
        <v>311</v>
      </c>
      <c r="N25" s="33">
        <f>PRODUCT(I25/O25)</f>
        <v>0.43696306101129606</v>
      </c>
      <c r="O25" s="84">
        <f>SUM(O3:O24)</f>
        <v>1869.7232624404367</v>
      </c>
      <c r="P25" s="71" t="s">
        <v>47</v>
      </c>
      <c r="Q25" s="71" t="s">
        <v>47</v>
      </c>
      <c r="R25" s="71" t="s">
        <v>47</v>
      </c>
      <c r="S25" s="71" t="s">
        <v>47</v>
      </c>
      <c r="T25" s="30"/>
      <c r="U25" s="18">
        <f>SUM(U4:U24)-U8-U20</f>
        <v>109</v>
      </c>
      <c r="V25" s="18">
        <f>SUM(V4:V24)-V8-V20</f>
        <v>1</v>
      </c>
      <c r="W25" s="18">
        <f>SUM(W4:W24)-W8-W20</f>
        <v>63</v>
      </c>
      <c r="X25" s="18">
        <f>SUM(X4:X24)-X8-X20</f>
        <v>12</v>
      </c>
      <c r="Y25" s="18">
        <f>SUM(Y4:Y24)-Y8-Y20</f>
        <v>212</v>
      </c>
      <c r="Z25" s="33">
        <f>PRODUCT(N31)</f>
        <v>0.40690978886756241</v>
      </c>
      <c r="AA25" s="84"/>
      <c r="AB25" s="71" t="s">
        <v>47</v>
      </c>
      <c r="AC25" s="71" t="s">
        <v>47</v>
      </c>
      <c r="AD25" s="71" t="s">
        <v>47</v>
      </c>
      <c r="AE25" s="71" t="s">
        <v>47</v>
      </c>
      <c r="AF25" s="24"/>
      <c r="AG25" s="71" t="s">
        <v>419</v>
      </c>
      <c r="AH25" s="71" t="s">
        <v>169</v>
      </c>
      <c r="AI25" s="71" t="s">
        <v>68</v>
      </c>
      <c r="AJ25" s="71" t="s">
        <v>67</v>
      </c>
      <c r="AK25" s="24"/>
      <c r="AL25" s="18">
        <f t="shared" ref="AL25:AQ25" si="2">SUM(AL4:AL24)</f>
        <v>0</v>
      </c>
      <c r="AM25" s="18">
        <f t="shared" si="2"/>
        <v>0</v>
      </c>
      <c r="AN25" s="18">
        <f t="shared" si="2"/>
        <v>1</v>
      </c>
      <c r="AO25" s="18">
        <f t="shared" si="2"/>
        <v>1</v>
      </c>
      <c r="AP25" s="18">
        <f t="shared" si="2"/>
        <v>2</v>
      </c>
      <c r="AQ25" s="18">
        <f t="shared" si="2"/>
        <v>2</v>
      </c>
      <c r="AR25" s="39"/>
    </row>
    <row r="26" spans="1:44" s="4" customFormat="1" ht="15" customHeight="1" x14ac:dyDescent="0.25">
      <c r="A26" s="1"/>
      <c r="B26" s="16" t="s">
        <v>420</v>
      </c>
      <c r="C26" s="17"/>
      <c r="D26" s="15"/>
      <c r="E26" s="17" t="s">
        <v>371</v>
      </c>
      <c r="F26" s="14"/>
      <c r="G26" s="14" t="s">
        <v>190</v>
      </c>
      <c r="H26" s="14"/>
      <c r="I26" s="14"/>
      <c r="J26" s="14"/>
      <c r="K26" s="14"/>
      <c r="L26" s="14"/>
      <c r="M26" s="14"/>
      <c r="N26" s="75"/>
      <c r="O26" s="24"/>
      <c r="P26" s="22"/>
      <c r="Q26" s="20"/>
      <c r="R26" s="76"/>
      <c r="S26" s="77"/>
      <c r="T26" s="24"/>
      <c r="U26" s="17" t="s">
        <v>193</v>
      </c>
      <c r="V26" s="14"/>
      <c r="W26" s="14" t="s">
        <v>179</v>
      </c>
      <c r="X26" s="14"/>
      <c r="Y26" s="14"/>
      <c r="Z26" s="15"/>
      <c r="AA26" s="24"/>
      <c r="AB26" s="78"/>
      <c r="AC26" s="79"/>
      <c r="AD26" s="76"/>
      <c r="AE26" s="77"/>
      <c r="AF26" s="24"/>
      <c r="AG26" s="80">
        <v>0.53800000000000003</v>
      </c>
      <c r="AH26" s="81">
        <v>0.42899999999999999</v>
      </c>
      <c r="AI26" s="81">
        <v>0.5</v>
      </c>
      <c r="AJ26" s="210">
        <v>0.33300000000000002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f>SUM(F25:H25)+((I25-F25-G25)/3)+(E25/3)+(AL25*25)+(AM25*25)+(AN25*10)+(AO25*25)+(AP25*20)+(AQ25*15)</f>
        <v>776.33333333333326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29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57</v>
      </c>
      <c r="AH29" s="12"/>
      <c r="AI29" s="42"/>
      <c r="AJ29" s="43"/>
      <c r="AK29" s="24"/>
      <c r="AL29" s="10" t="s">
        <v>58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f>PRODUCT(E25)</f>
        <v>359</v>
      </c>
      <c r="F30" s="25">
        <f>PRODUCT(F25)</f>
        <v>9</v>
      </c>
      <c r="G30" s="25">
        <f>PRODUCT(G25)</f>
        <v>302</v>
      </c>
      <c r="H30" s="25">
        <f>PRODUCT(H25)</f>
        <v>72</v>
      </c>
      <c r="I30" s="25">
        <f>PRODUCT(I25)</f>
        <v>817</v>
      </c>
      <c r="J30" s="35"/>
      <c r="K30" s="44">
        <f>PRODUCT((F30+G30)/E30)</f>
        <v>0.86629526462395545</v>
      </c>
      <c r="L30" s="44">
        <f>PRODUCT(H30/E30)</f>
        <v>0.20055710306406685</v>
      </c>
      <c r="M30" s="44">
        <f>PRODUCT(I30/E30)</f>
        <v>2.2757660167130918</v>
      </c>
      <c r="N30" s="32">
        <f>PRODUCT(N25)</f>
        <v>0.43696306101129606</v>
      </c>
      <c r="O30" s="24">
        <f>PRODUCT(O25)</f>
        <v>1869.7232624404367</v>
      </c>
      <c r="P30" s="219" t="s">
        <v>9</v>
      </c>
      <c r="Q30" s="235"/>
      <c r="R30" s="220" t="s">
        <v>96</v>
      </c>
      <c r="S30" s="220"/>
      <c r="T30" s="220"/>
      <c r="U30" s="220"/>
      <c r="V30" s="220"/>
      <c r="W30" s="220"/>
      <c r="X30" s="220"/>
      <c r="Y30" s="236"/>
      <c r="Z30" s="236"/>
      <c r="AA30" s="236" t="s">
        <v>59</v>
      </c>
      <c r="AB30" s="220"/>
      <c r="AC30" s="237" t="s">
        <v>100</v>
      </c>
      <c r="AD30" s="179"/>
      <c r="AE30" s="221"/>
      <c r="AF30" s="24"/>
      <c r="AG30" s="238"/>
      <c r="AH30" s="250"/>
      <c r="AI30" s="220"/>
      <c r="AJ30" s="221"/>
      <c r="AK30" s="24"/>
      <c r="AL30" s="219"/>
      <c r="AM30" s="236"/>
      <c r="AN30" s="220"/>
      <c r="AO30" s="220"/>
      <c r="AP30" s="220"/>
      <c r="AQ30" s="221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f>SUM(U25)</f>
        <v>109</v>
      </c>
      <c r="F31" s="25">
        <f>SUM(V25)</f>
        <v>1</v>
      </c>
      <c r="G31" s="25">
        <f>SUM(W25)</f>
        <v>63</v>
      </c>
      <c r="H31" s="25">
        <f>SUM(X25)</f>
        <v>12</v>
      </c>
      <c r="I31" s="25">
        <f>SUM(Y25)</f>
        <v>212</v>
      </c>
      <c r="J31" s="35"/>
      <c r="K31" s="44">
        <f>PRODUCT((F31+G31)/E31)</f>
        <v>0.58715596330275233</v>
      </c>
      <c r="L31" s="44">
        <f>PRODUCT(H31/E31)</f>
        <v>0.11009174311926606</v>
      </c>
      <c r="M31" s="44">
        <f>PRODUCT(I31/E31)</f>
        <v>1.9449541284403671</v>
      </c>
      <c r="N31" s="32">
        <f>PRODUCT(I31/O31)</f>
        <v>0.40690978886756241</v>
      </c>
      <c r="O31" s="24">
        <v>521</v>
      </c>
      <c r="P31" s="238" t="s">
        <v>50</v>
      </c>
      <c r="Q31" s="239"/>
      <c r="R31" s="240" t="s">
        <v>97</v>
      </c>
      <c r="S31" s="240"/>
      <c r="T31" s="240"/>
      <c r="U31" s="240"/>
      <c r="V31" s="240"/>
      <c r="W31" s="240"/>
      <c r="X31" s="240"/>
      <c r="Y31" s="241"/>
      <c r="Z31" s="241"/>
      <c r="AA31" s="241" t="s">
        <v>82</v>
      </c>
      <c r="AB31" s="240"/>
      <c r="AC31" s="242" t="s">
        <v>101</v>
      </c>
      <c r="AD31" s="84"/>
      <c r="AE31" s="243"/>
      <c r="AF31" s="24"/>
      <c r="AG31" s="238"/>
      <c r="AH31" s="242"/>
      <c r="AI31" s="240"/>
      <c r="AJ31" s="243"/>
      <c r="AK31" s="24"/>
      <c r="AL31" s="238"/>
      <c r="AM31" s="241"/>
      <c r="AN31" s="240"/>
      <c r="AO31" s="240"/>
      <c r="AP31" s="240"/>
      <c r="AQ31" s="243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>
        <v>8</v>
      </c>
      <c r="F32" s="31">
        <v>2</v>
      </c>
      <c r="G32" s="31">
        <v>5</v>
      </c>
      <c r="H32" s="31">
        <v>10</v>
      </c>
      <c r="I32" s="31">
        <v>23</v>
      </c>
      <c r="J32" s="35"/>
      <c r="K32" s="51">
        <v>0.875</v>
      </c>
      <c r="L32" s="51">
        <v>1.25</v>
      </c>
      <c r="M32" s="51">
        <v>2.875</v>
      </c>
      <c r="N32" s="52">
        <v>0.51111111111111107</v>
      </c>
      <c r="O32" s="24">
        <v>45</v>
      </c>
      <c r="P32" s="238" t="s">
        <v>51</v>
      </c>
      <c r="Q32" s="239"/>
      <c r="R32" s="240" t="s">
        <v>98</v>
      </c>
      <c r="S32" s="240"/>
      <c r="T32" s="240"/>
      <c r="U32" s="240"/>
      <c r="V32" s="240"/>
      <c r="W32" s="240"/>
      <c r="X32" s="240"/>
      <c r="Y32" s="241"/>
      <c r="Z32" s="241"/>
      <c r="AA32" s="241" t="s">
        <v>102</v>
      </c>
      <c r="AB32" s="240"/>
      <c r="AC32" s="242" t="s">
        <v>103</v>
      </c>
      <c r="AD32" s="84"/>
      <c r="AE32" s="243"/>
      <c r="AF32" s="24"/>
      <c r="AG32" s="251"/>
      <c r="AH32" s="242"/>
      <c r="AI32" s="240"/>
      <c r="AJ32" s="243"/>
      <c r="AK32" s="24"/>
      <c r="AL32" s="238"/>
      <c r="AM32" s="241"/>
      <c r="AN32" s="240"/>
      <c r="AO32" s="240"/>
      <c r="AP32" s="240"/>
      <c r="AQ32" s="243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f>SUM(E30:E32)</f>
        <v>476</v>
      </c>
      <c r="F33" s="18">
        <f>SUM(F30:F32)</f>
        <v>12</v>
      </c>
      <c r="G33" s="18">
        <f>SUM(G30:G32)</f>
        <v>370</v>
      </c>
      <c r="H33" s="18">
        <f>SUM(H30:H32)</f>
        <v>94</v>
      </c>
      <c r="I33" s="18">
        <f>SUM(I30:I32)</f>
        <v>1052</v>
      </c>
      <c r="J33" s="35"/>
      <c r="K33" s="56">
        <f>PRODUCT((F33+G33)/E33)</f>
        <v>0.80252100840336138</v>
      </c>
      <c r="L33" s="56">
        <f>PRODUCT(H33/E33)</f>
        <v>0.19747899159663865</v>
      </c>
      <c r="M33" s="56">
        <f>PRODUCT(I33/E33)</f>
        <v>2.2100840336134455</v>
      </c>
      <c r="N33" s="33">
        <f>PRODUCT(I33/O33)</f>
        <v>0.43190456659101911</v>
      </c>
      <c r="O33" s="24">
        <f>SUM(O30:O32)</f>
        <v>2435.7232624404369</v>
      </c>
      <c r="P33" s="244" t="s">
        <v>10</v>
      </c>
      <c r="Q33" s="245"/>
      <c r="R33" s="246" t="s">
        <v>99</v>
      </c>
      <c r="S33" s="246"/>
      <c r="T33" s="246"/>
      <c r="U33" s="246"/>
      <c r="V33" s="246"/>
      <c r="W33" s="246"/>
      <c r="X33" s="246"/>
      <c r="Y33" s="247"/>
      <c r="Z33" s="247"/>
      <c r="AA33" s="247" t="s">
        <v>104</v>
      </c>
      <c r="AB33" s="246"/>
      <c r="AC33" s="248" t="s">
        <v>105</v>
      </c>
      <c r="AD33" s="171"/>
      <c r="AE33" s="249"/>
      <c r="AF33" s="24"/>
      <c r="AG33" s="66"/>
      <c r="AH33" s="248"/>
      <c r="AI33" s="252"/>
      <c r="AJ33" s="249"/>
      <c r="AK33" s="24"/>
      <c r="AL33" s="244"/>
      <c r="AM33" s="247"/>
      <c r="AN33" s="246"/>
      <c r="AO33" s="246"/>
      <c r="AP33" s="246"/>
      <c r="AQ33" s="249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3001.7232624404369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">
      <c r="A35" s="2"/>
      <c r="B35" s="35" t="s">
        <v>62</v>
      </c>
      <c r="C35" s="35"/>
      <c r="D35" s="35" t="s">
        <v>188</v>
      </c>
      <c r="E35" s="35"/>
      <c r="F35" s="35"/>
      <c r="G35" s="35"/>
      <c r="H35" s="35"/>
      <c r="I35" s="35"/>
      <c r="J35" s="35"/>
      <c r="K35" s="35"/>
      <c r="L35" s="35" t="s">
        <v>95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">
      <c r="A36" s="2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4.25" x14ac:dyDescent="0.2">
      <c r="A37" s="2"/>
      <c r="B37" s="253" t="s">
        <v>194</v>
      </c>
      <c r="C37" s="254"/>
      <c r="D37" s="254"/>
      <c r="E37" s="254"/>
      <c r="F37" s="254" t="s">
        <v>195</v>
      </c>
      <c r="G37" s="254" t="s">
        <v>3</v>
      </c>
      <c r="H37" s="254" t="s">
        <v>5</v>
      </c>
      <c r="I37" s="254" t="s">
        <v>6</v>
      </c>
      <c r="J37" s="254" t="s">
        <v>196</v>
      </c>
      <c r="K37" s="255" t="s">
        <v>16</v>
      </c>
      <c r="L37" s="35"/>
      <c r="M37" s="256" t="s">
        <v>197</v>
      </c>
      <c r="N37" s="257"/>
      <c r="O37" s="257"/>
      <c r="P37" s="254" t="s">
        <v>3</v>
      </c>
      <c r="Q37" s="254" t="s">
        <v>5</v>
      </c>
      <c r="R37" s="254" t="s">
        <v>6</v>
      </c>
      <c r="S37" s="254" t="s">
        <v>196</v>
      </c>
      <c r="T37" s="257"/>
      <c r="U37" s="255" t="s">
        <v>16</v>
      </c>
      <c r="V37" s="35"/>
      <c r="W37" s="256" t="s">
        <v>198</v>
      </c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8"/>
      <c r="AI37" s="259" t="s">
        <v>401</v>
      </c>
      <c r="AJ37" s="133"/>
      <c r="AK37" s="133"/>
      <c r="AL37" s="282" t="s">
        <v>3</v>
      </c>
      <c r="AM37" s="282" t="s">
        <v>5</v>
      </c>
      <c r="AN37" s="282" t="s">
        <v>6</v>
      </c>
      <c r="AO37" s="257"/>
      <c r="AP37" s="257"/>
      <c r="AQ37" s="260"/>
      <c r="AR37" s="24"/>
      <c r="AS37" s="24"/>
    </row>
    <row r="38" spans="1:45" ht="15" customHeight="1" x14ac:dyDescent="0.2">
      <c r="A38" s="2"/>
      <c r="B38" s="261">
        <v>2002</v>
      </c>
      <c r="C38" s="84" t="s">
        <v>60</v>
      </c>
      <c r="D38" s="240" t="s">
        <v>89</v>
      </c>
      <c r="E38" s="84"/>
      <c r="F38" s="84">
        <v>20</v>
      </c>
      <c r="G38" s="84">
        <v>29</v>
      </c>
      <c r="H38" s="262">
        <f t="shared" ref="H38:H48" si="3">PRODUCT((F6+G6)/E6)</f>
        <v>0.13793103448275862</v>
      </c>
      <c r="I38" s="262">
        <f t="shared" ref="I38:I48" si="4">PRODUCT(H6/E6)</f>
        <v>6.8965517241379309E-2</v>
      </c>
      <c r="J38" s="262">
        <f t="shared" ref="J38:J48" si="5">PRODUCT(F6+G6+H6)/E6</f>
        <v>0.20689655172413793</v>
      </c>
      <c r="K38" s="263">
        <f t="shared" ref="K38:K48" si="6">PRODUCT(I6/E6)</f>
        <v>0.65517241379310343</v>
      </c>
      <c r="L38" s="38"/>
      <c r="M38" s="251" t="s">
        <v>233</v>
      </c>
      <c r="N38" s="84"/>
      <c r="O38" s="84">
        <v>20</v>
      </c>
      <c r="P38" s="279" t="s">
        <v>315</v>
      </c>
      <c r="Q38" s="279" t="s">
        <v>266</v>
      </c>
      <c r="R38" s="279" t="s">
        <v>282</v>
      </c>
      <c r="S38" s="279" t="s">
        <v>299</v>
      </c>
      <c r="T38" s="262"/>
      <c r="U38" s="263" t="s">
        <v>249</v>
      </c>
      <c r="V38" s="38"/>
      <c r="W38" s="251" t="s">
        <v>200</v>
      </c>
      <c r="X38" s="242"/>
      <c r="Y38" s="240"/>
      <c r="Z38" s="240"/>
      <c r="AA38" s="240"/>
      <c r="AB38" s="240"/>
      <c r="AC38" s="240"/>
      <c r="AD38" s="240"/>
      <c r="AE38" s="240"/>
      <c r="AF38" s="240"/>
      <c r="AG38" s="241"/>
      <c r="AH38" s="264"/>
      <c r="AI38" s="240" t="s">
        <v>408</v>
      </c>
      <c r="AJ38" s="240"/>
      <c r="AK38" s="240"/>
      <c r="AL38" s="241">
        <v>359</v>
      </c>
      <c r="AM38" s="241">
        <v>311</v>
      </c>
      <c r="AN38" s="241">
        <v>72</v>
      </c>
      <c r="AO38" s="240"/>
      <c r="AP38" s="240"/>
      <c r="AQ38" s="243"/>
      <c r="AR38" s="24"/>
      <c r="AS38" s="24"/>
    </row>
    <row r="39" spans="1:45" ht="15" customHeight="1" x14ac:dyDescent="0.2">
      <c r="A39" s="2"/>
      <c r="B39" s="261">
        <v>2003</v>
      </c>
      <c r="C39" s="84" t="s">
        <v>90</v>
      </c>
      <c r="D39" s="240" t="s">
        <v>89</v>
      </c>
      <c r="E39" s="84"/>
      <c r="F39" s="84">
        <v>21</v>
      </c>
      <c r="G39" s="84">
        <v>25</v>
      </c>
      <c r="H39" s="262">
        <f t="shared" si="3"/>
        <v>0.16</v>
      </c>
      <c r="I39" s="262">
        <f t="shared" si="4"/>
        <v>0.16</v>
      </c>
      <c r="J39" s="262">
        <f t="shared" si="5"/>
        <v>0.32</v>
      </c>
      <c r="K39" s="263">
        <f t="shared" si="6"/>
        <v>1.4</v>
      </c>
      <c r="L39" s="38"/>
      <c r="M39" s="251" t="s">
        <v>234</v>
      </c>
      <c r="N39" s="84"/>
      <c r="O39" s="84">
        <v>20</v>
      </c>
      <c r="P39" s="279" t="s">
        <v>316</v>
      </c>
      <c r="Q39" s="279" t="s">
        <v>267</v>
      </c>
      <c r="R39" s="279" t="s">
        <v>283</v>
      </c>
      <c r="S39" s="279" t="s">
        <v>300</v>
      </c>
      <c r="T39" s="262"/>
      <c r="U39" s="263" t="s">
        <v>250</v>
      </c>
      <c r="V39" s="38"/>
      <c r="W39" s="265" t="s">
        <v>202</v>
      </c>
      <c r="X39" s="242"/>
      <c r="Y39" s="242" t="s">
        <v>240</v>
      </c>
      <c r="Z39" s="266"/>
      <c r="AA39" s="266"/>
      <c r="AB39" s="266"/>
      <c r="AC39" s="266"/>
      <c r="AD39" s="266"/>
      <c r="AE39" s="266"/>
      <c r="AF39" s="266"/>
      <c r="AG39" s="266" t="s">
        <v>241</v>
      </c>
      <c r="AH39" s="243"/>
      <c r="AI39" s="240" t="s">
        <v>402</v>
      </c>
      <c r="AJ39" s="240"/>
      <c r="AK39" s="240"/>
      <c r="AL39" s="241"/>
      <c r="AM39" s="283">
        <f>PRODUCT(AM38/AL38)</f>
        <v>0.86629526462395545</v>
      </c>
      <c r="AN39" s="283">
        <f>PRODUCT(AN38/AL38)</f>
        <v>0.20055710306406685</v>
      </c>
      <c r="AO39" s="240"/>
      <c r="AP39" s="240"/>
      <c r="AQ39" s="243"/>
      <c r="AR39" s="24"/>
      <c r="AS39" s="24"/>
    </row>
    <row r="40" spans="1:45" ht="15" customHeight="1" x14ac:dyDescent="0.2">
      <c r="A40" s="2"/>
      <c r="B40" s="261">
        <v>2004</v>
      </c>
      <c r="C40" s="84" t="s">
        <v>71</v>
      </c>
      <c r="D40" s="240" t="s">
        <v>89</v>
      </c>
      <c r="E40" s="84"/>
      <c r="F40" s="84">
        <v>22</v>
      </c>
      <c r="G40" s="84">
        <v>28</v>
      </c>
      <c r="H40" s="262">
        <f t="shared" si="3"/>
        <v>0.4642857142857143</v>
      </c>
      <c r="I40" s="262">
        <f t="shared" si="4"/>
        <v>0.17857142857142858</v>
      </c>
      <c r="J40" s="262">
        <f t="shared" si="5"/>
        <v>0.6428571428571429</v>
      </c>
      <c r="K40" s="263">
        <f t="shared" si="6"/>
        <v>1.6071428571428572</v>
      </c>
      <c r="L40" s="38"/>
      <c r="M40" s="251" t="s">
        <v>235</v>
      </c>
      <c r="N40" s="84"/>
      <c r="O40" s="84">
        <v>21</v>
      </c>
      <c r="P40" s="279" t="s">
        <v>317</v>
      </c>
      <c r="Q40" s="279" t="s">
        <v>268</v>
      </c>
      <c r="R40" s="279" t="s">
        <v>284</v>
      </c>
      <c r="S40" s="279" t="s">
        <v>301</v>
      </c>
      <c r="T40" s="262"/>
      <c r="U40" s="263" t="s">
        <v>251</v>
      </c>
      <c r="V40" s="38"/>
      <c r="W40" s="265" t="s">
        <v>204</v>
      </c>
      <c r="X40" s="242"/>
      <c r="Y40" s="267" t="s">
        <v>242</v>
      </c>
      <c r="Z40" s="266"/>
      <c r="AA40" s="266"/>
      <c r="AB40" s="266"/>
      <c r="AC40" s="266"/>
      <c r="AD40" s="266"/>
      <c r="AE40" s="266"/>
      <c r="AF40" s="266"/>
      <c r="AG40" s="266" t="s">
        <v>243</v>
      </c>
      <c r="AH40" s="243"/>
      <c r="AI40" s="240"/>
      <c r="AJ40" s="240"/>
      <c r="AK40" s="240"/>
      <c r="AL40" s="240"/>
      <c r="AM40" s="242"/>
      <c r="AN40" s="240"/>
      <c r="AO40" s="240"/>
      <c r="AP40" s="240"/>
      <c r="AQ40" s="243"/>
      <c r="AR40" s="24"/>
      <c r="AS40" s="24"/>
    </row>
    <row r="41" spans="1:45" ht="15" customHeight="1" x14ac:dyDescent="0.2">
      <c r="A41" s="2"/>
      <c r="B41" s="261">
        <v>2005</v>
      </c>
      <c r="C41" s="84" t="s">
        <v>91</v>
      </c>
      <c r="D41" s="240" t="s">
        <v>89</v>
      </c>
      <c r="E41" s="84"/>
      <c r="F41" s="84">
        <v>23</v>
      </c>
      <c r="G41" s="84">
        <v>25</v>
      </c>
      <c r="H41" s="262">
        <f t="shared" si="3"/>
        <v>0.8</v>
      </c>
      <c r="I41" s="262">
        <f t="shared" si="4"/>
        <v>0.24</v>
      </c>
      <c r="J41" s="262">
        <f t="shared" si="5"/>
        <v>1.04</v>
      </c>
      <c r="K41" s="263">
        <f t="shared" si="6"/>
        <v>2.2400000000000002</v>
      </c>
      <c r="L41" s="38"/>
      <c r="M41" s="251" t="s">
        <v>236</v>
      </c>
      <c r="N41" s="84"/>
      <c r="O41" s="84"/>
      <c r="P41" s="279" t="s">
        <v>318</v>
      </c>
      <c r="Q41" s="279" t="s">
        <v>269</v>
      </c>
      <c r="R41" s="279" t="s">
        <v>285</v>
      </c>
      <c r="S41" s="279" t="s">
        <v>302</v>
      </c>
      <c r="T41" s="262"/>
      <c r="U41" s="263" t="s">
        <v>252</v>
      </c>
      <c r="V41" s="38"/>
      <c r="W41" s="265"/>
      <c r="X41" s="242"/>
      <c r="Y41" s="242"/>
      <c r="Z41" s="240"/>
      <c r="AA41" s="240"/>
      <c r="AB41" s="240"/>
      <c r="AC41" s="242"/>
      <c r="AD41" s="240"/>
      <c r="AE41" s="240"/>
      <c r="AF41" s="240"/>
      <c r="AG41" s="242"/>
      <c r="AH41" s="243"/>
      <c r="AI41" s="240"/>
      <c r="AJ41" s="240"/>
      <c r="AK41" s="240"/>
      <c r="AL41" s="240"/>
      <c r="AM41" s="242"/>
      <c r="AN41" s="240"/>
      <c r="AO41" s="240"/>
      <c r="AP41" s="240"/>
      <c r="AQ41" s="243"/>
      <c r="AR41" s="24"/>
      <c r="AS41" s="24"/>
    </row>
    <row r="42" spans="1:45" ht="15" customHeight="1" x14ac:dyDescent="0.2">
      <c r="A42" s="2"/>
      <c r="B42" s="261">
        <v>2006</v>
      </c>
      <c r="C42" s="84" t="s">
        <v>60</v>
      </c>
      <c r="D42" s="240" t="s">
        <v>89</v>
      </c>
      <c r="E42" s="84"/>
      <c r="F42" s="84">
        <v>24</v>
      </c>
      <c r="G42" s="84">
        <v>27</v>
      </c>
      <c r="H42" s="262">
        <f t="shared" si="3"/>
        <v>0.44444444444444442</v>
      </c>
      <c r="I42" s="262">
        <f t="shared" si="4"/>
        <v>0.14814814814814814</v>
      </c>
      <c r="J42" s="262">
        <f t="shared" si="5"/>
        <v>0.59259259259259256</v>
      </c>
      <c r="K42" s="263">
        <f t="shared" si="6"/>
        <v>2.2592592592592591</v>
      </c>
      <c r="L42" s="38"/>
      <c r="M42" s="251" t="s">
        <v>199</v>
      </c>
      <c r="N42" s="84"/>
      <c r="O42" s="84"/>
      <c r="P42" s="279" t="s">
        <v>319</v>
      </c>
      <c r="Q42" s="279" t="s">
        <v>270</v>
      </c>
      <c r="R42" s="279" t="s">
        <v>286</v>
      </c>
      <c r="S42" s="279" t="s">
        <v>303</v>
      </c>
      <c r="T42" s="262"/>
      <c r="U42" s="263" t="s">
        <v>253</v>
      </c>
      <c r="V42" s="38"/>
      <c r="W42" s="265" t="s">
        <v>207</v>
      </c>
      <c r="X42" s="242"/>
      <c r="Y42" s="242"/>
      <c r="Z42" s="240"/>
      <c r="AA42" s="240"/>
      <c r="AB42" s="240"/>
      <c r="AC42" s="242"/>
      <c r="AD42" s="240"/>
      <c r="AE42" s="240"/>
      <c r="AF42" s="240"/>
      <c r="AG42" s="242"/>
      <c r="AH42" s="243"/>
      <c r="AI42" s="240"/>
      <c r="AJ42" s="240"/>
      <c r="AK42" s="240"/>
      <c r="AL42" s="240"/>
      <c r="AM42" s="242"/>
      <c r="AN42" s="240"/>
      <c r="AO42" s="240"/>
      <c r="AP42" s="240"/>
      <c r="AQ42" s="243"/>
      <c r="AR42" s="24"/>
      <c r="AS42" s="24"/>
    </row>
    <row r="43" spans="1:45" ht="15" customHeight="1" x14ac:dyDescent="0.2">
      <c r="A43" s="2"/>
      <c r="B43" s="261">
        <v>2007</v>
      </c>
      <c r="C43" s="84" t="s">
        <v>92</v>
      </c>
      <c r="D43" s="240" t="s">
        <v>89</v>
      </c>
      <c r="E43" s="84"/>
      <c r="F43" s="84">
        <v>25</v>
      </c>
      <c r="G43" s="84">
        <v>25</v>
      </c>
      <c r="H43" s="262">
        <f t="shared" si="3"/>
        <v>0.2</v>
      </c>
      <c r="I43" s="262">
        <f t="shared" si="4"/>
        <v>0.16</v>
      </c>
      <c r="J43" s="262">
        <f t="shared" si="5"/>
        <v>0.36</v>
      </c>
      <c r="K43" s="263">
        <f t="shared" si="6"/>
        <v>2</v>
      </c>
      <c r="L43" s="38"/>
      <c r="M43" s="251" t="s">
        <v>201</v>
      </c>
      <c r="N43" s="84"/>
      <c r="O43" s="84"/>
      <c r="P43" s="279" t="s">
        <v>320</v>
      </c>
      <c r="Q43" s="279" t="s">
        <v>271</v>
      </c>
      <c r="R43" s="279" t="s">
        <v>287</v>
      </c>
      <c r="S43" s="279" t="s">
        <v>304</v>
      </c>
      <c r="T43" s="262"/>
      <c r="U43" s="263" t="s">
        <v>254</v>
      </c>
      <c r="V43" s="38"/>
      <c r="W43" s="265" t="s">
        <v>202</v>
      </c>
      <c r="X43" s="240"/>
      <c r="Y43" s="266" t="s">
        <v>237</v>
      </c>
      <c r="Z43" s="266"/>
      <c r="AA43" s="266"/>
      <c r="AB43" s="266"/>
      <c r="AC43" s="266"/>
      <c r="AD43" s="266"/>
      <c r="AE43" s="266"/>
      <c r="AF43" s="266"/>
      <c r="AG43" s="266" t="s">
        <v>238</v>
      </c>
      <c r="AH43" s="263">
        <v>0.69930069930069927</v>
      </c>
      <c r="AI43" s="259" t="s">
        <v>403</v>
      </c>
      <c r="AJ43" s="133"/>
      <c r="AK43" s="133"/>
      <c r="AL43" s="282" t="s">
        <v>404</v>
      </c>
      <c r="AM43" s="282" t="s">
        <v>405</v>
      </c>
      <c r="AN43" s="282" t="s">
        <v>406</v>
      </c>
      <c r="AO43" s="282"/>
      <c r="AP43" s="257"/>
      <c r="AQ43" s="260"/>
      <c r="AR43" s="24"/>
      <c r="AS43" s="24"/>
    </row>
    <row r="44" spans="1:45" ht="15" customHeight="1" x14ac:dyDescent="0.2">
      <c r="A44" s="2"/>
      <c r="B44" s="261">
        <v>2008</v>
      </c>
      <c r="C44" s="84" t="s">
        <v>78</v>
      </c>
      <c r="D44" s="240" t="s">
        <v>89</v>
      </c>
      <c r="E44" s="84"/>
      <c r="F44" s="84">
        <v>26</v>
      </c>
      <c r="G44" s="84">
        <v>15</v>
      </c>
      <c r="H44" s="262">
        <f t="shared" si="3"/>
        <v>1.5333333333333334</v>
      </c>
      <c r="I44" s="262">
        <f t="shared" si="4"/>
        <v>0.13333333333333333</v>
      </c>
      <c r="J44" s="262">
        <f t="shared" si="5"/>
        <v>1.6666666666666667</v>
      </c>
      <c r="K44" s="263">
        <f t="shared" si="6"/>
        <v>2.1333333333333333</v>
      </c>
      <c r="L44" s="38"/>
      <c r="M44" s="251" t="s">
        <v>203</v>
      </c>
      <c r="N44" s="84"/>
      <c r="O44" s="84"/>
      <c r="P44" s="279" t="s">
        <v>321</v>
      </c>
      <c r="Q44" s="279" t="s">
        <v>272</v>
      </c>
      <c r="R44" s="279" t="s">
        <v>288</v>
      </c>
      <c r="S44" s="279" t="s">
        <v>298</v>
      </c>
      <c r="T44" s="262"/>
      <c r="U44" s="263" t="s">
        <v>255</v>
      </c>
      <c r="V44" s="38"/>
      <c r="W44" s="265" t="s">
        <v>204</v>
      </c>
      <c r="X44" s="242"/>
      <c r="Y44" s="266" t="s">
        <v>244</v>
      </c>
      <c r="Z44" s="266"/>
      <c r="AA44" s="266"/>
      <c r="AB44" s="266"/>
      <c r="AC44" s="266"/>
      <c r="AD44" s="266"/>
      <c r="AE44" s="266"/>
      <c r="AF44" s="266"/>
      <c r="AG44" s="266" t="s">
        <v>239</v>
      </c>
      <c r="AH44" s="263">
        <v>0.85959885386819479</v>
      </c>
      <c r="AI44" s="240" t="s">
        <v>408</v>
      </c>
      <c r="AJ44" s="240"/>
      <c r="AK44" s="240"/>
      <c r="AL44" s="283">
        <v>0.87</v>
      </c>
      <c r="AM44" s="283">
        <v>0.59</v>
      </c>
      <c r="AN44" s="283">
        <f>PRODUCT(AL44-AM44)</f>
        <v>0.28000000000000003</v>
      </c>
      <c r="AO44" s="241"/>
      <c r="AP44" s="240"/>
      <c r="AQ44" s="243"/>
      <c r="AR44" s="24"/>
      <c r="AS44" s="24"/>
    </row>
    <row r="45" spans="1:45" ht="15" customHeight="1" x14ac:dyDescent="0.2">
      <c r="A45" s="2"/>
      <c r="B45" s="261">
        <v>2009</v>
      </c>
      <c r="C45" s="84" t="s">
        <v>90</v>
      </c>
      <c r="D45" s="240" t="s">
        <v>89</v>
      </c>
      <c r="E45" s="84"/>
      <c r="F45" s="84">
        <v>27</v>
      </c>
      <c r="G45" s="84">
        <v>21</v>
      </c>
      <c r="H45" s="262">
        <f t="shared" si="3"/>
        <v>1.0476190476190477</v>
      </c>
      <c r="I45" s="262">
        <f t="shared" si="4"/>
        <v>0.2857142857142857</v>
      </c>
      <c r="J45" s="262">
        <f t="shared" si="5"/>
        <v>1.3333333333333333</v>
      </c>
      <c r="K45" s="263">
        <f t="shared" si="6"/>
        <v>2.3333333333333335</v>
      </c>
      <c r="L45" s="38"/>
      <c r="M45" s="251" t="s">
        <v>205</v>
      </c>
      <c r="N45" s="84"/>
      <c r="O45" s="84"/>
      <c r="P45" s="279" t="s">
        <v>322</v>
      </c>
      <c r="Q45" s="279" t="s">
        <v>263</v>
      </c>
      <c r="R45" s="279" t="s">
        <v>289</v>
      </c>
      <c r="S45" s="279" t="s">
        <v>305</v>
      </c>
      <c r="T45" s="262"/>
      <c r="U45" s="263" t="s">
        <v>256</v>
      </c>
      <c r="V45" s="38"/>
      <c r="W45" s="265"/>
      <c r="X45" s="242"/>
      <c r="Y45" s="242"/>
      <c r="Z45" s="240"/>
      <c r="AA45" s="240"/>
      <c r="AB45" s="240"/>
      <c r="AC45" s="242"/>
      <c r="AD45" s="240"/>
      <c r="AE45" s="240"/>
      <c r="AF45" s="240"/>
      <c r="AG45" s="242"/>
      <c r="AH45" s="243"/>
      <c r="AI45" s="240"/>
      <c r="AJ45" s="240"/>
      <c r="AK45" s="240"/>
      <c r="AL45" s="240"/>
      <c r="AM45" s="242"/>
      <c r="AN45" s="240"/>
      <c r="AO45" s="240"/>
      <c r="AP45" s="240"/>
      <c r="AQ45" s="243"/>
      <c r="AR45" s="24"/>
      <c r="AS45" s="24"/>
    </row>
    <row r="46" spans="1:45" ht="15" customHeight="1" x14ac:dyDescent="0.2">
      <c r="A46" s="2"/>
      <c r="B46" s="261">
        <v>2010</v>
      </c>
      <c r="C46" s="84" t="s">
        <v>91</v>
      </c>
      <c r="D46" s="240" t="s">
        <v>89</v>
      </c>
      <c r="E46" s="84"/>
      <c r="F46" s="84">
        <v>28</v>
      </c>
      <c r="G46" s="84">
        <v>24</v>
      </c>
      <c r="H46" s="262">
        <f t="shared" si="3"/>
        <v>0.75</v>
      </c>
      <c r="I46" s="262">
        <f t="shared" si="4"/>
        <v>0.41666666666666669</v>
      </c>
      <c r="J46" s="262">
        <f t="shared" si="5"/>
        <v>1.1666666666666667</v>
      </c>
      <c r="K46" s="263">
        <f t="shared" si="6"/>
        <v>3.125</v>
      </c>
      <c r="L46" s="38"/>
      <c r="M46" s="251" t="s">
        <v>206</v>
      </c>
      <c r="N46" s="84"/>
      <c r="O46" s="84"/>
      <c r="P46" s="279" t="s">
        <v>323</v>
      </c>
      <c r="Q46" s="279" t="s">
        <v>273</v>
      </c>
      <c r="R46" s="279" t="s">
        <v>290</v>
      </c>
      <c r="S46" s="279" t="s">
        <v>306</v>
      </c>
      <c r="T46" s="262"/>
      <c r="U46" s="263" t="s">
        <v>257</v>
      </c>
      <c r="V46" s="38"/>
      <c r="W46" s="265"/>
      <c r="X46" s="242"/>
      <c r="Y46" s="242"/>
      <c r="Z46" s="240"/>
      <c r="AA46" s="240"/>
      <c r="AB46" s="240"/>
      <c r="AC46" s="242"/>
      <c r="AD46" s="240"/>
      <c r="AE46" s="240"/>
      <c r="AF46" s="240"/>
      <c r="AG46" s="242"/>
      <c r="AH46" s="243"/>
      <c r="AI46" s="240"/>
      <c r="AJ46" s="240"/>
      <c r="AK46" s="240"/>
      <c r="AL46" s="240"/>
      <c r="AM46" s="242"/>
      <c r="AN46" s="240"/>
      <c r="AO46" s="240"/>
      <c r="AP46" s="240"/>
      <c r="AQ46" s="243"/>
      <c r="AR46" s="24"/>
      <c r="AS46" s="24"/>
    </row>
    <row r="47" spans="1:45" ht="15" customHeight="1" x14ac:dyDescent="0.2">
      <c r="A47" s="2"/>
      <c r="B47" s="261">
        <v>2011</v>
      </c>
      <c r="C47" s="84" t="s">
        <v>66</v>
      </c>
      <c r="D47" s="240" t="s">
        <v>89</v>
      </c>
      <c r="E47" s="84"/>
      <c r="F47" s="84">
        <v>29</v>
      </c>
      <c r="G47" s="84">
        <v>16</v>
      </c>
      <c r="H47" s="262">
        <f t="shared" si="3"/>
        <v>1.5</v>
      </c>
      <c r="I47" s="268">
        <f t="shared" si="4"/>
        <v>0.5625</v>
      </c>
      <c r="J47" s="268">
        <f t="shared" si="5"/>
        <v>2.0625</v>
      </c>
      <c r="K47" s="263">
        <f t="shared" si="6"/>
        <v>2.5625</v>
      </c>
      <c r="L47" s="38"/>
      <c r="M47" s="251" t="s">
        <v>208</v>
      </c>
      <c r="N47" s="84"/>
      <c r="O47" s="84"/>
      <c r="P47" s="279" t="s">
        <v>324</v>
      </c>
      <c r="Q47" s="279" t="s">
        <v>274</v>
      </c>
      <c r="R47" s="279" t="s">
        <v>291</v>
      </c>
      <c r="S47" s="279" t="s">
        <v>307</v>
      </c>
      <c r="T47" s="262"/>
      <c r="U47" s="263" t="s">
        <v>258</v>
      </c>
      <c r="V47" s="38"/>
      <c r="W47" s="265"/>
      <c r="X47" s="242"/>
      <c r="Y47" s="242"/>
      <c r="Z47" s="240"/>
      <c r="AA47" s="240"/>
      <c r="AB47" s="240"/>
      <c r="AC47" s="242"/>
      <c r="AD47" s="240"/>
      <c r="AE47" s="240"/>
      <c r="AF47" s="240"/>
      <c r="AG47" s="242"/>
      <c r="AH47" s="243"/>
      <c r="AI47" s="240"/>
      <c r="AJ47" s="240"/>
      <c r="AK47" s="240"/>
      <c r="AL47" s="240"/>
      <c r="AM47" s="242"/>
      <c r="AN47" s="240"/>
      <c r="AO47" s="240"/>
      <c r="AP47" s="240"/>
      <c r="AQ47" s="243"/>
      <c r="AR47" s="24"/>
      <c r="AS47" s="24"/>
    </row>
    <row r="48" spans="1:45" ht="15" customHeight="1" x14ac:dyDescent="0.2">
      <c r="A48" s="2"/>
      <c r="B48" s="261">
        <v>2012</v>
      </c>
      <c r="C48" s="84" t="s">
        <v>66</v>
      </c>
      <c r="D48" s="240" t="s">
        <v>89</v>
      </c>
      <c r="E48" s="84"/>
      <c r="F48" s="84">
        <v>30</v>
      </c>
      <c r="G48" s="84">
        <v>25</v>
      </c>
      <c r="H48" s="262">
        <f t="shared" si="3"/>
        <v>0.52</v>
      </c>
      <c r="I48" s="262">
        <f t="shared" si="4"/>
        <v>0.16</v>
      </c>
      <c r="J48" s="262">
        <f t="shared" si="5"/>
        <v>0.68</v>
      </c>
      <c r="K48" s="263">
        <f t="shared" si="6"/>
        <v>1.8</v>
      </c>
      <c r="L48" s="38"/>
      <c r="M48" s="251" t="s">
        <v>209</v>
      </c>
      <c r="N48" s="84"/>
      <c r="O48" s="84"/>
      <c r="P48" s="279" t="s">
        <v>325</v>
      </c>
      <c r="Q48" s="279" t="s">
        <v>275</v>
      </c>
      <c r="R48" s="279" t="s">
        <v>292</v>
      </c>
      <c r="S48" s="279" t="s">
        <v>308</v>
      </c>
      <c r="T48" s="262"/>
      <c r="U48" s="263" t="s">
        <v>259</v>
      </c>
      <c r="V48" s="38"/>
      <c r="W48" s="265"/>
      <c r="X48" s="242"/>
      <c r="Y48" s="242"/>
      <c r="Z48" s="240"/>
      <c r="AA48" s="240"/>
      <c r="AB48" s="240"/>
      <c r="AC48" s="242"/>
      <c r="AD48" s="240"/>
      <c r="AE48" s="240"/>
      <c r="AF48" s="240"/>
      <c r="AG48" s="242"/>
      <c r="AH48" s="243"/>
      <c r="AI48" s="259" t="s">
        <v>407</v>
      </c>
      <c r="AJ48" s="133"/>
      <c r="AK48" s="133"/>
      <c r="AL48" s="282" t="s">
        <v>404</v>
      </c>
      <c r="AM48" s="282" t="s">
        <v>405</v>
      </c>
      <c r="AN48" s="282" t="s">
        <v>406</v>
      </c>
      <c r="AO48" s="282"/>
      <c r="AP48" s="257"/>
      <c r="AQ48" s="260"/>
      <c r="AR48" s="24"/>
      <c r="AS48" s="24"/>
    </row>
    <row r="49" spans="1:45" ht="15" customHeight="1" x14ac:dyDescent="0.2">
      <c r="A49" s="2"/>
      <c r="B49" s="261">
        <v>2013</v>
      </c>
      <c r="C49" s="84"/>
      <c r="D49" s="240"/>
      <c r="E49" s="84"/>
      <c r="F49" s="84">
        <v>31</v>
      </c>
      <c r="G49" s="84"/>
      <c r="H49" s="262"/>
      <c r="I49" s="262"/>
      <c r="J49" s="262"/>
      <c r="K49" s="263"/>
      <c r="L49" s="38"/>
      <c r="M49" s="251" t="s">
        <v>210</v>
      </c>
      <c r="N49" s="84"/>
      <c r="O49" s="84"/>
      <c r="P49" s="279" t="s">
        <v>326</v>
      </c>
      <c r="Q49" s="279" t="s">
        <v>276</v>
      </c>
      <c r="R49" s="279" t="s">
        <v>293</v>
      </c>
      <c r="S49" s="279" t="s">
        <v>309</v>
      </c>
      <c r="T49" s="262"/>
      <c r="U49" s="263" t="s">
        <v>260</v>
      </c>
      <c r="V49" s="38"/>
      <c r="W49" s="265"/>
      <c r="X49" s="242"/>
      <c r="Y49" s="242"/>
      <c r="Z49" s="240"/>
      <c r="AA49" s="240"/>
      <c r="AB49" s="240"/>
      <c r="AC49" s="242"/>
      <c r="AD49" s="240"/>
      <c r="AE49" s="240"/>
      <c r="AF49" s="240"/>
      <c r="AG49" s="242"/>
      <c r="AH49" s="243"/>
      <c r="AI49" s="240" t="s">
        <v>408</v>
      </c>
      <c r="AJ49" s="240"/>
      <c r="AK49" s="240"/>
      <c r="AL49" s="283">
        <v>0.2</v>
      </c>
      <c r="AM49" s="283">
        <v>0.11</v>
      </c>
      <c r="AN49" s="283">
        <f>PRODUCT(AL49-AM49)</f>
        <v>9.0000000000000011E-2</v>
      </c>
      <c r="AO49" s="241"/>
      <c r="AP49" s="240"/>
      <c r="AQ49" s="243"/>
      <c r="AR49" s="24"/>
      <c r="AS49" s="24"/>
    </row>
    <row r="50" spans="1:45" ht="15" customHeight="1" x14ac:dyDescent="0.2">
      <c r="A50" s="2"/>
      <c r="B50" s="261">
        <v>2014</v>
      </c>
      <c r="C50" s="84"/>
      <c r="D50" s="240"/>
      <c r="E50" s="84"/>
      <c r="F50" s="84">
        <v>32</v>
      </c>
      <c r="G50" s="84"/>
      <c r="H50" s="262"/>
      <c r="I50" s="262"/>
      <c r="J50" s="262"/>
      <c r="K50" s="263"/>
      <c r="L50" s="38"/>
      <c r="M50" s="251" t="s">
        <v>211</v>
      </c>
      <c r="N50" s="84"/>
      <c r="O50" s="84"/>
      <c r="P50" s="279" t="s">
        <v>327</v>
      </c>
      <c r="Q50" s="279" t="s">
        <v>277</v>
      </c>
      <c r="R50" s="279" t="s">
        <v>294</v>
      </c>
      <c r="S50" s="279" t="s">
        <v>310</v>
      </c>
      <c r="T50" s="262"/>
      <c r="U50" s="263" t="s">
        <v>258</v>
      </c>
      <c r="V50" s="38"/>
      <c r="W50" s="265"/>
      <c r="X50" s="242"/>
      <c r="Y50" s="242"/>
      <c r="Z50" s="240"/>
      <c r="AA50" s="240"/>
      <c r="AB50" s="240"/>
      <c r="AC50" s="242"/>
      <c r="AD50" s="240"/>
      <c r="AE50" s="240"/>
      <c r="AF50" s="240"/>
      <c r="AG50" s="242"/>
      <c r="AH50" s="243"/>
      <c r="AI50" s="240"/>
      <c r="AJ50" s="240"/>
      <c r="AK50" s="240"/>
      <c r="AL50" s="240"/>
      <c r="AM50" s="242"/>
      <c r="AN50" s="240"/>
      <c r="AO50" s="240"/>
      <c r="AP50" s="240"/>
      <c r="AQ50" s="243"/>
      <c r="AR50" s="24"/>
      <c r="AS50" s="24"/>
    </row>
    <row r="51" spans="1:45" ht="15" customHeight="1" x14ac:dyDescent="0.2">
      <c r="A51" s="2"/>
      <c r="B51" s="261">
        <v>2015</v>
      </c>
      <c r="C51" s="84"/>
      <c r="D51" s="240"/>
      <c r="E51" s="84"/>
      <c r="F51" s="84">
        <v>33</v>
      </c>
      <c r="G51" s="84"/>
      <c r="H51" s="262"/>
      <c r="I51" s="262"/>
      <c r="J51" s="262"/>
      <c r="K51" s="263"/>
      <c r="L51" s="38"/>
      <c r="M51" s="251" t="s">
        <v>212</v>
      </c>
      <c r="N51" s="84"/>
      <c r="O51" s="84"/>
      <c r="P51" s="279" t="s">
        <v>328</v>
      </c>
      <c r="Q51" s="279" t="s">
        <v>278</v>
      </c>
      <c r="R51" s="279" t="s">
        <v>295</v>
      </c>
      <c r="S51" s="279" t="s">
        <v>311</v>
      </c>
      <c r="T51" s="262"/>
      <c r="U51" s="263" t="s">
        <v>261</v>
      </c>
      <c r="V51" s="38"/>
      <c r="W51" s="265"/>
      <c r="X51" s="242"/>
      <c r="Y51" s="242"/>
      <c r="Z51" s="240"/>
      <c r="AA51" s="240"/>
      <c r="AB51" s="240"/>
      <c r="AC51" s="242"/>
      <c r="AD51" s="240"/>
      <c r="AE51" s="240"/>
      <c r="AF51" s="240"/>
      <c r="AG51" s="242"/>
      <c r="AH51" s="243"/>
      <c r="AI51" s="240"/>
      <c r="AJ51" s="240"/>
      <c r="AK51" s="240"/>
      <c r="AL51" s="240"/>
      <c r="AM51" s="242"/>
      <c r="AN51" s="240"/>
      <c r="AO51" s="240"/>
      <c r="AP51" s="240"/>
      <c r="AQ51" s="243"/>
      <c r="AR51" s="24"/>
      <c r="AS51" s="24"/>
    </row>
    <row r="52" spans="1:45" ht="15" customHeight="1" x14ac:dyDescent="0.2">
      <c r="A52" s="2"/>
      <c r="B52" s="261">
        <v>2016</v>
      </c>
      <c r="C52" s="84" t="s">
        <v>171</v>
      </c>
      <c r="D52" s="240" t="s">
        <v>89</v>
      </c>
      <c r="E52" s="84"/>
      <c r="F52" s="84">
        <v>34</v>
      </c>
      <c r="G52" s="84"/>
      <c r="H52" s="262"/>
      <c r="I52" s="262"/>
      <c r="J52" s="262"/>
      <c r="K52" s="263"/>
      <c r="L52" s="38"/>
      <c r="M52" s="251" t="s">
        <v>213</v>
      </c>
      <c r="N52" s="84"/>
      <c r="O52" s="84"/>
      <c r="P52" s="279" t="s">
        <v>329</v>
      </c>
      <c r="Q52" s="279" t="s">
        <v>279</v>
      </c>
      <c r="R52" s="279" t="s">
        <v>296</v>
      </c>
      <c r="S52" s="279" t="s">
        <v>312</v>
      </c>
      <c r="T52" s="262"/>
      <c r="U52" s="263" t="s">
        <v>262</v>
      </c>
      <c r="V52" s="38"/>
      <c r="W52" s="265"/>
      <c r="X52" s="242"/>
      <c r="Y52" s="242"/>
      <c r="Z52" s="240"/>
      <c r="AA52" s="240"/>
      <c r="AB52" s="240"/>
      <c r="AC52" s="242"/>
      <c r="AD52" s="240"/>
      <c r="AE52" s="240"/>
      <c r="AF52" s="240"/>
      <c r="AG52" s="242"/>
      <c r="AH52" s="243"/>
      <c r="AI52" s="240"/>
      <c r="AJ52" s="240"/>
      <c r="AK52" s="240"/>
      <c r="AL52" s="240"/>
      <c r="AM52" s="242"/>
      <c r="AN52" s="240"/>
      <c r="AO52" s="240"/>
      <c r="AP52" s="240"/>
      <c r="AQ52" s="243"/>
      <c r="AR52" s="24"/>
      <c r="AS52" s="24"/>
    </row>
    <row r="53" spans="1:45" ht="15" customHeight="1" x14ac:dyDescent="0.2">
      <c r="A53" s="2"/>
      <c r="B53" s="261">
        <v>2017</v>
      </c>
      <c r="C53" s="84" t="s">
        <v>71</v>
      </c>
      <c r="D53" s="240" t="s">
        <v>89</v>
      </c>
      <c r="E53" s="84"/>
      <c r="F53" s="84">
        <v>35</v>
      </c>
      <c r="G53" s="84">
        <v>32</v>
      </c>
      <c r="H53" s="268">
        <f>PRODUCT((F21+G21)/E21)</f>
        <v>1.625</v>
      </c>
      <c r="I53" s="262">
        <f>PRODUCT(H21/E21)</f>
        <v>0.15625</v>
      </c>
      <c r="J53" s="262">
        <f>PRODUCT(F21+G21+H21)/E21</f>
        <v>1.78125</v>
      </c>
      <c r="K53" s="263">
        <f>PRODUCT(I21/E21)</f>
        <v>2.96875</v>
      </c>
      <c r="L53" s="38"/>
      <c r="M53" s="251" t="s">
        <v>214</v>
      </c>
      <c r="N53" s="84"/>
      <c r="O53" s="84"/>
      <c r="P53" s="279" t="s">
        <v>330</v>
      </c>
      <c r="Q53" s="279" t="s">
        <v>280</v>
      </c>
      <c r="R53" s="279" t="s">
        <v>269</v>
      </c>
      <c r="S53" s="279" t="s">
        <v>313</v>
      </c>
      <c r="T53" s="262"/>
      <c r="U53" s="263" t="s">
        <v>263</v>
      </c>
      <c r="V53" s="38"/>
      <c r="W53" s="265"/>
      <c r="X53" s="242"/>
      <c r="Y53" s="242"/>
      <c r="Z53" s="240"/>
      <c r="AA53" s="240"/>
      <c r="AB53" s="240"/>
      <c r="AC53" s="242"/>
      <c r="AD53" s="240"/>
      <c r="AE53" s="240"/>
      <c r="AF53" s="240"/>
      <c r="AG53" s="242"/>
      <c r="AH53" s="243"/>
      <c r="AI53" s="240"/>
      <c r="AJ53" s="240"/>
      <c r="AK53" s="240"/>
      <c r="AL53" s="240"/>
      <c r="AM53" s="242"/>
      <c r="AN53" s="240"/>
      <c r="AO53" s="240"/>
      <c r="AP53" s="240"/>
      <c r="AQ53" s="243"/>
      <c r="AR53" s="24"/>
      <c r="AS53" s="24"/>
    </row>
    <row r="54" spans="1:45" ht="15" customHeight="1" x14ac:dyDescent="0.2">
      <c r="A54" s="2"/>
      <c r="B54" s="261">
        <v>2018</v>
      </c>
      <c r="C54" s="84" t="s">
        <v>92</v>
      </c>
      <c r="D54" s="240" t="s">
        <v>89</v>
      </c>
      <c r="E54" s="84"/>
      <c r="F54" s="84">
        <v>36</v>
      </c>
      <c r="G54" s="84">
        <v>32</v>
      </c>
      <c r="H54" s="262">
        <f>PRODUCT((F22+G22)/E22)</f>
        <v>1.5</v>
      </c>
      <c r="I54" s="262">
        <f>PRODUCT(H22/E22)</f>
        <v>0.125</v>
      </c>
      <c r="J54" s="262">
        <f>PRODUCT(F22+G22+H22)/E22</f>
        <v>1.625</v>
      </c>
      <c r="K54" s="263">
        <f>PRODUCT(I22/E22)</f>
        <v>3.21875</v>
      </c>
      <c r="L54" s="38"/>
      <c r="M54" s="251" t="s">
        <v>215</v>
      </c>
      <c r="N54" s="84"/>
      <c r="O54" s="84"/>
      <c r="P54" s="279" t="s">
        <v>331</v>
      </c>
      <c r="Q54" s="279" t="s">
        <v>281</v>
      </c>
      <c r="R54" s="279" t="s">
        <v>297</v>
      </c>
      <c r="S54" s="279" t="s">
        <v>314</v>
      </c>
      <c r="T54" s="262"/>
      <c r="U54" s="263" t="s">
        <v>264</v>
      </c>
      <c r="V54" s="38"/>
      <c r="W54" s="265"/>
      <c r="X54" s="242"/>
      <c r="Y54" s="242"/>
      <c r="Z54" s="240"/>
      <c r="AA54" s="240"/>
      <c r="AB54" s="240"/>
      <c r="AC54" s="242"/>
      <c r="AD54" s="240"/>
      <c r="AE54" s="240"/>
      <c r="AF54" s="240"/>
      <c r="AG54" s="242"/>
      <c r="AH54" s="243"/>
      <c r="AI54" s="240"/>
      <c r="AJ54" s="240"/>
      <c r="AK54" s="240"/>
      <c r="AL54" s="240"/>
      <c r="AM54" s="242"/>
      <c r="AN54" s="240"/>
      <c r="AO54" s="240"/>
      <c r="AP54" s="240"/>
      <c r="AQ54" s="243"/>
      <c r="AR54" s="24"/>
      <c r="AS54" s="24"/>
    </row>
    <row r="55" spans="1:45" ht="15" customHeight="1" x14ac:dyDescent="0.2">
      <c r="A55" s="2"/>
      <c r="B55" s="261">
        <v>2019</v>
      </c>
      <c r="C55" s="84" t="s">
        <v>92</v>
      </c>
      <c r="D55" s="240" t="s">
        <v>89</v>
      </c>
      <c r="E55" s="84"/>
      <c r="F55" s="84">
        <v>37</v>
      </c>
      <c r="G55" s="84">
        <v>30</v>
      </c>
      <c r="H55" s="262">
        <f>PRODUCT((F23+G23)/E23)</f>
        <v>1.5666666666666667</v>
      </c>
      <c r="I55" s="262">
        <f>PRODUCT(H23/E23)</f>
        <v>0.23333333333333334</v>
      </c>
      <c r="J55" s="262">
        <f>PRODUCT(F23+G23+H23)/E23</f>
        <v>1.8</v>
      </c>
      <c r="K55" s="269">
        <f>PRODUCT(I23/E23)</f>
        <v>3.2666666666666666</v>
      </c>
      <c r="L55" s="38"/>
      <c r="M55" s="251" t="s">
        <v>216</v>
      </c>
      <c r="N55" s="84"/>
      <c r="O55" s="84"/>
      <c r="P55" s="6" t="s">
        <v>191</v>
      </c>
      <c r="Q55" s="6" t="s">
        <v>190</v>
      </c>
      <c r="R55" s="6" t="s">
        <v>298</v>
      </c>
      <c r="S55" s="6" t="s">
        <v>278</v>
      </c>
      <c r="T55" s="268"/>
      <c r="U55" s="269" t="s">
        <v>265</v>
      </c>
      <c r="V55" s="38"/>
      <c r="W55" s="265"/>
      <c r="X55" s="242"/>
      <c r="Y55" s="242"/>
      <c r="Z55" s="240"/>
      <c r="AA55" s="240"/>
      <c r="AB55" s="240"/>
      <c r="AC55" s="242"/>
      <c r="AD55" s="240"/>
      <c r="AE55" s="240"/>
      <c r="AF55" s="240"/>
      <c r="AG55" s="242"/>
      <c r="AH55" s="243"/>
      <c r="AI55" s="240"/>
      <c r="AJ55" s="240"/>
      <c r="AK55" s="240"/>
      <c r="AL55" s="240"/>
      <c r="AM55" s="242"/>
      <c r="AN55" s="240"/>
      <c r="AO55" s="240"/>
      <c r="AP55" s="240"/>
      <c r="AQ55" s="243"/>
      <c r="AR55" s="24"/>
      <c r="AS55" s="24"/>
    </row>
    <row r="56" spans="1:45" ht="15" customHeight="1" x14ac:dyDescent="0.2">
      <c r="A56" s="2"/>
      <c r="B56" s="261">
        <v>2020</v>
      </c>
      <c r="C56" s="84" t="s">
        <v>142</v>
      </c>
      <c r="D56" s="240" t="s">
        <v>89</v>
      </c>
      <c r="E56" s="84"/>
      <c r="F56" s="84">
        <v>38</v>
      </c>
      <c r="G56" s="84">
        <v>5</v>
      </c>
      <c r="H56" s="262">
        <f>PRODUCT((F24+G24)/E24)</f>
        <v>1.2</v>
      </c>
      <c r="I56" s="262">
        <f>PRODUCT(H24/E24)</f>
        <v>0</v>
      </c>
      <c r="J56" s="262">
        <f>PRODUCT(F24+G24+H24)/E24</f>
        <v>1.2</v>
      </c>
      <c r="K56" s="263">
        <f>PRODUCT(I24/E24)</f>
        <v>2.6</v>
      </c>
      <c r="L56" s="38"/>
      <c r="M56" s="251" t="s">
        <v>421</v>
      </c>
      <c r="N56" s="84"/>
      <c r="O56" s="84"/>
      <c r="P56" s="84" t="s">
        <v>191</v>
      </c>
      <c r="Q56" s="84" t="s">
        <v>190</v>
      </c>
      <c r="R56" s="262" t="s">
        <v>422</v>
      </c>
      <c r="S56" s="262" t="s">
        <v>276</v>
      </c>
      <c r="T56" s="262"/>
      <c r="U56" s="263" t="s">
        <v>352</v>
      </c>
      <c r="V56" s="38"/>
      <c r="W56" s="265"/>
      <c r="X56" s="242"/>
      <c r="Y56" s="242"/>
      <c r="Z56" s="240"/>
      <c r="AA56" s="240"/>
      <c r="AB56" s="240"/>
      <c r="AC56" s="242"/>
      <c r="AD56" s="240"/>
      <c r="AE56" s="240"/>
      <c r="AF56" s="240"/>
      <c r="AG56" s="242"/>
      <c r="AH56" s="243"/>
      <c r="AI56" s="240"/>
      <c r="AJ56" s="240"/>
      <c r="AK56" s="240"/>
      <c r="AL56" s="240"/>
      <c r="AM56" s="242"/>
      <c r="AN56" s="240"/>
      <c r="AO56" s="240"/>
      <c r="AP56" s="240"/>
      <c r="AQ56" s="243"/>
      <c r="AR56" s="24"/>
      <c r="AS56" s="24"/>
    </row>
    <row r="57" spans="1:45" ht="15" customHeight="1" x14ac:dyDescent="0.2">
      <c r="A57" s="2"/>
      <c r="B57" s="261"/>
      <c r="C57" s="84"/>
      <c r="D57" s="240"/>
      <c r="E57" s="84"/>
      <c r="F57" s="84"/>
      <c r="G57" s="84"/>
      <c r="H57" s="262"/>
      <c r="I57" s="262"/>
      <c r="J57" s="262"/>
      <c r="K57" s="263"/>
      <c r="L57" s="38"/>
      <c r="M57" s="251"/>
      <c r="N57" s="84"/>
      <c r="O57" s="84"/>
      <c r="P57" s="84"/>
      <c r="Q57" s="84"/>
      <c r="R57" s="262"/>
      <c r="S57" s="262"/>
      <c r="T57" s="262"/>
      <c r="U57" s="263"/>
      <c r="V57" s="38"/>
      <c r="W57" s="265"/>
      <c r="X57" s="242"/>
      <c r="Y57" s="242"/>
      <c r="Z57" s="240"/>
      <c r="AA57" s="240"/>
      <c r="AB57" s="240"/>
      <c r="AC57" s="242"/>
      <c r="AD57" s="240"/>
      <c r="AE57" s="240"/>
      <c r="AF57" s="240"/>
      <c r="AG57" s="242"/>
      <c r="AH57" s="243"/>
      <c r="AI57" s="240"/>
      <c r="AJ57" s="240"/>
      <c r="AK57" s="240"/>
      <c r="AL57" s="240"/>
      <c r="AM57" s="242"/>
      <c r="AN57" s="240"/>
      <c r="AO57" s="240"/>
      <c r="AP57" s="240"/>
      <c r="AQ57" s="243"/>
      <c r="AR57" s="24"/>
      <c r="AS57" s="24"/>
    </row>
    <row r="58" spans="1:45" ht="15" customHeight="1" x14ac:dyDescent="0.2">
      <c r="A58" s="2"/>
      <c r="B58" s="253" t="s">
        <v>409</v>
      </c>
      <c r="C58" s="254"/>
      <c r="D58" s="257"/>
      <c r="E58" s="254"/>
      <c r="F58" s="254"/>
      <c r="G58" s="254"/>
      <c r="H58" s="284"/>
      <c r="I58" s="284"/>
      <c r="J58" s="284"/>
      <c r="K58" s="285"/>
      <c r="L58" s="38"/>
      <c r="M58" s="253" t="s">
        <v>410</v>
      </c>
      <c r="N58" s="254"/>
      <c r="O58" s="257"/>
      <c r="P58" s="254"/>
      <c r="Q58" s="254"/>
      <c r="R58" s="254"/>
      <c r="S58" s="284"/>
      <c r="T58" s="284"/>
      <c r="U58" s="285"/>
      <c r="V58" s="38"/>
      <c r="W58" s="265"/>
      <c r="X58" s="242"/>
      <c r="Y58" s="242"/>
      <c r="Z58" s="240"/>
      <c r="AA58" s="240"/>
      <c r="AB58" s="240"/>
      <c r="AC58" s="242"/>
      <c r="AD58" s="240"/>
      <c r="AE58" s="240"/>
      <c r="AF58" s="240"/>
      <c r="AG58" s="242"/>
      <c r="AH58" s="243"/>
      <c r="AI58" s="240"/>
      <c r="AJ58" s="240"/>
      <c r="AK58" s="240"/>
      <c r="AL58" s="240"/>
      <c r="AM58" s="242"/>
      <c r="AN58" s="240"/>
      <c r="AO58" s="240"/>
      <c r="AP58" s="240"/>
      <c r="AQ58" s="243"/>
      <c r="AR58" s="24"/>
      <c r="AS58" s="24"/>
    </row>
    <row r="59" spans="1:45" ht="15" customHeight="1" x14ac:dyDescent="0.2">
      <c r="A59" s="2"/>
      <c r="B59" s="251">
        <v>3512</v>
      </c>
      <c r="C59" s="266" t="s">
        <v>416</v>
      </c>
      <c r="D59" s="240"/>
      <c r="E59" s="84"/>
      <c r="F59" s="84"/>
      <c r="G59" s="84"/>
      <c r="H59" s="262"/>
      <c r="I59" s="262"/>
      <c r="J59" s="262"/>
      <c r="K59" s="263"/>
      <c r="L59" s="38"/>
      <c r="M59" s="251"/>
      <c r="N59" s="266"/>
      <c r="O59" s="84"/>
      <c r="P59" s="84"/>
      <c r="Q59" s="84"/>
      <c r="R59" s="84"/>
      <c r="S59" s="84"/>
      <c r="T59" s="262"/>
      <c r="U59" s="263"/>
      <c r="V59" s="38"/>
      <c r="W59" s="265"/>
      <c r="X59" s="242"/>
      <c r="Y59" s="242"/>
      <c r="Z59" s="240"/>
      <c r="AA59" s="240"/>
      <c r="AB59" s="240"/>
      <c r="AC59" s="242"/>
      <c r="AD59" s="240"/>
      <c r="AE59" s="240"/>
      <c r="AF59" s="240"/>
      <c r="AG59" s="242"/>
      <c r="AH59" s="243"/>
      <c r="AI59" s="240"/>
      <c r="AJ59" s="240"/>
      <c r="AK59" s="240"/>
      <c r="AL59" s="240"/>
      <c r="AM59" s="242"/>
      <c r="AN59" s="240"/>
      <c r="AO59" s="240"/>
      <c r="AP59" s="240"/>
      <c r="AQ59" s="243"/>
      <c r="AR59" s="24"/>
      <c r="AS59" s="24"/>
    </row>
    <row r="60" spans="1:45" ht="15" customHeight="1" x14ac:dyDescent="0.2">
      <c r="A60" s="2"/>
      <c r="B60" s="261"/>
      <c r="C60" s="84"/>
      <c r="D60" s="240"/>
      <c r="E60" s="84"/>
      <c r="F60" s="84"/>
      <c r="G60" s="84"/>
      <c r="H60" s="262"/>
      <c r="I60" s="262"/>
      <c r="J60" s="262"/>
      <c r="K60" s="263"/>
      <c r="L60" s="38"/>
      <c r="M60" s="251"/>
      <c r="N60" s="266"/>
      <c r="O60" s="84"/>
      <c r="P60" s="84"/>
      <c r="Q60" s="84"/>
      <c r="R60" s="84"/>
      <c r="S60" s="84"/>
      <c r="T60" s="262"/>
      <c r="U60" s="263"/>
      <c r="V60" s="38"/>
      <c r="W60" s="265"/>
      <c r="X60" s="242"/>
      <c r="Y60" s="242"/>
      <c r="Z60" s="240"/>
      <c r="AA60" s="240"/>
      <c r="AB60" s="240"/>
      <c r="AC60" s="242"/>
      <c r="AD60" s="240"/>
      <c r="AE60" s="240"/>
      <c r="AF60" s="240"/>
      <c r="AG60" s="242"/>
      <c r="AH60" s="243"/>
      <c r="AI60" s="240"/>
      <c r="AJ60" s="240"/>
      <c r="AK60" s="240"/>
      <c r="AL60" s="240"/>
      <c r="AM60" s="242"/>
      <c r="AN60" s="240"/>
      <c r="AO60" s="240"/>
      <c r="AP60" s="240"/>
      <c r="AQ60" s="243"/>
      <c r="AR60" s="24"/>
      <c r="AS60" s="24"/>
    </row>
    <row r="61" spans="1:45" ht="15" customHeight="1" x14ac:dyDescent="0.2">
      <c r="A61" s="2"/>
      <c r="B61" s="253" t="s">
        <v>411</v>
      </c>
      <c r="C61" s="254"/>
      <c r="D61" s="257"/>
      <c r="E61" s="254"/>
      <c r="F61" s="254"/>
      <c r="G61" s="254"/>
      <c r="H61" s="284"/>
      <c r="I61" s="284"/>
      <c r="J61" s="284"/>
      <c r="K61" s="285"/>
      <c r="L61" s="38"/>
      <c r="M61" s="251"/>
      <c r="N61" s="266"/>
      <c r="O61" s="84"/>
      <c r="P61" s="84"/>
      <c r="Q61" s="84"/>
      <c r="R61" s="84"/>
      <c r="S61" s="84"/>
      <c r="T61" s="262"/>
      <c r="U61" s="263"/>
      <c r="V61" s="38"/>
      <c r="W61" s="265"/>
      <c r="X61" s="242"/>
      <c r="Y61" s="242"/>
      <c r="Z61" s="240"/>
      <c r="AA61" s="240"/>
      <c r="AB61" s="240"/>
      <c r="AC61" s="242"/>
      <c r="AD61" s="240"/>
      <c r="AE61" s="240"/>
      <c r="AF61" s="240"/>
      <c r="AG61" s="242"/>
      <c r="AH61" s="243"/>
      <c r="AI61" s="240"/>
      <c r="AJ61" s="240"/>
      <c r="AK61" s="240"/>
      <c r="AL61" s="240"/>
      <c r="AM61" s="242"/>
      <c r="AN61" s="240"/>
      <c r="AO61" s="240"/>
      <c r="AP61" s="240"/>
      <c r="AQ61" s="243"/>
      <c r="AR61" s="24"/>
      <c r="AS61" s="24"/>
    </row>
    <row r="62" spans="1:45" ht="15" customHeight="1" x14ac:dyDescent="0.2">
      <c r="A62" s="2"/>
      <c r="B62" s="251">
        <v>4166</v>
      </c>
      <c r="C62" s="266" t="s">
        <v>417</v>
      </c>
      <c r="D62" s="240"/>
      <c r="E62" s="84"/>
      <c r="F62" s="84"/>
      <c r="G62" s="84"/>
      <c r="H62" s="262"/>
      <c r="I62" s="262"/>
      <c r="J62" s="262"/>
      <c r="K62" s="263"/>
      <c r="L62" s="38"/>
      <c r="M62" s="251"/>
      <c r="N62" s="240"/>
      <c r="O62" s="84"/>
      <c r="P62" s="84"/>
      <c r="Q62" s="84"/>
      <c r="R62" s="84"/>
      <c r="S62" s="84"/>
      <c r="T62" s="262"/>
      <c r="U62" s="263"/>
      <c r="V62" s="38"/>
      <c r="W62" s="265"/>
      <c r="X62" s="242"/>
      <c r="Y62" s="242"/>
      <c r="Z62" s="240"/>
      <c r="AA62" s="240"/>
      <c r="AB62" s="240"/>
      <c r="AC62" s="242"/>
      <c r="AD62" s="240"/>
      <c r="AE62" s="240"/>
      <c r="AF62" s="240"/>
      <c r="AG62" s="242"/>
      <c r="AH62" s="243"/>
      <c r="AI62" s="240"/>
      <c r="AJ62" s="240"/>
      <c r="AK62" s="240"/>
      <c r="AL62" s="240"/>
      <c r="AM62" s="242"/>
      <c r="AN62" s="240"/>
      <c r="AO62" s="240"/>
      <c r="AP62" s="240"/>
      <c r="AQ62" s="243"/>
      <c r="AR62" s="24"/>
      <c r="AS62" s="24"/>
    </row>
    <row r="63" spans="1:45" ht="15" customHeight="1" x14ac:dyDescent="0.2">
      <c r="A63" s="2"/>
      <c r="B63" s="261"/>
      <c r="C63" s="84"/>
      <c r="D63" s="240"/>
      <c r="E63" s="84"/>
      <c r="F63" s="84"/>
      <c r="G63" s="84"/>
      <c r="H63" s="262"/>
      <c r="I63" s="262"/>
      <c r="J63" s="262"/>
      <c r="K63" s="263"/>
      <c r="L63" s="38"/>
      <c r="M63" s="251"/>
      <c r="N63" s="84"/>
      <c r="O63" s="84"/>
      <c r="P63" s="84"/>
      <c r="Q63" s="84"/>
      <c r="R63" s="84"/>
      <c r="S63" s="84"/>
      <c r="T63" s="84"/>
      <c r="U63" s="263"/>
      <c r="V63" s="38"/>
      <c r="W63" s="265"/>
      <c r="X63" s="242"/>
      <c r="Y63" s="242"/>
      <c r="Z63" s="240"/>
      <c r="AA63" s="240"/>
      <c r="AB63" s="240"/>
      <c r="AC63" s="242"/>
      <c r="AD63" s="240"/>
      <c r="AE63" s="240"/>
      <c r="AF63" s="240"/>
      <c r="AG63" s="242"/>
      <c r="AH63" s="243"/>
      <c r="AI63" s="240"/>
      <c r="AJ63" s="240"/>
      <c r="AK63" s="240"/>
      <c r="AL63" s="240"/>
      <c r="AM63" s="242"/>
      <c r="AN63" s="240"/>
      <c r="AO63" s="240"/>
      <c r="AP63" s="240"/>
      <c r="AQ63" s="243"/>
      <c r="AR63" s="24"/>
      <c r="AS63" s="24"/>
    </row>
    <row r="64" spans="1:45" ht="15" customHeight="1" x14ac:dyDescent="0.2">
      <c r="A64" s="2"/>
      <c r="B64" s="286" t="s">
        <v>412</v>
      </c>
      <c r="C64" s="133" t="s">
        <v>413</v>
      </c>
      <c r="D64" s="133"/>
      <c r="E64" s="254" t="s">
        <v>3</v>
      </c>
      <c r="F64" s="254"/>
      <c r="G64" s="254" t="s">
        <v>414</v>
      </c>
      <c r="H64" s="284"/>
      <c r="I64" s="287" t="s">
        <v>415</v>
      </c>
      <c r="J64" s="284"/>
      <c r="K64" s="285"/>
      <c r="L64" s="38"/>
      <c r="M64" s="251"/>
      <c r="N64" s="84"/>
      <c r="O64" s="84"/>
      <c r="P64" s="84"/>
      <c r="Q64" s="84"/>
      <c r="R64" s="84"/>
      <c r="S64" s="84"/>
      <c r="T64" s="84"/>
      <c r="U64" s="263"/>
      <c r="V64" s="38"/>
      <c r="W64" s="265"/>
      <c r="X64" s="242"/>
      <c r="Y64" s="242"/>
      <c r="Z64" s="240"/>
      <c r="AA64" s="240"/>
      <c r="AB64" s="240"/>
      <c r="AC64" s="242"/>
      <c r="AD64" s="240"/>
      <c r="AE64" s="240"/>
      <c r="AF64" s="240"/>
      <c r="AG64" s="242"/>
      <c r="AH64" s="243"/>
      <c r="AI64" s="240"/>
      <c r="AJ64" s="240"/>
      <c r="AK64" s="240"/>
      <c r="AL64" s="240"/>
      <c r="AM64" s="242"/>
      <c r="AN64" s="240"/>
      <c r="AO64" s="240"/>
      <c r="AP64" s="240"/>
      <c r="AQ64" s="243"/>
      <c r="AR64" s="24"/>
      <c r="AS64" s="24"/>
    </row>
    <row r="65" spans="1:45" ht="15" customHeight="1" x14ac:dyDescent="0.2">
      <c r="A65" s="2"/>
      <c r="B65" s="288"/>
      <c r="C65" s="289" t="s">
        <v>424</v>
      </c>
      <c r="D65" s="84"/>
      <c r="E65" s="84">
        <v>468</v>
      </c>
      <c r="F65" s="84"/>
      <c r="G65" s="84">
        <v>1368.83547008547</v>
      </c>
      <c r="H65" s="84"/>
      <c r="I65" s="262"/>
      <c r="J65" s="262"/>
      <c r="K65" s="263"/>
      <c r="L65" s="38"/>
      <c r="M65" s="251"/>
      <c r="N65" s="84"/>
      <c r="O65" s="84"/>
      <c r="P65" s="84"/>
      <c r="Q65" s="84"/>
      <c r="R65" s="84"/>
      <c r="S65" s="84"/>
      <c r="T65" s="84"/>
      <c r="U65" s="263"/>
      <c r="V65" s="38"/>
      <c r="W65" s="265"/>
      <c r="X65" s="242"/>
      <c r="Y65" s="242"/>
      <c r="Z65" s="240"/>
      <c r="AA65" s="240"/>
      <c r="AB65" s="240"/>
      <c r="AC65" s="242"/>
      <c r="AD65" s="240"/>
      <c r="AE65" s="240"/>
      <c r="AF65" s="240"/>
      <c r="AG65" s="242"/>
      <c r="AH65" s="243"/>
      <c r="AI65" s="240"/>
      <c r="AJ65" s="240"/>
      <c r="AK65" s="240"/>
      <c r="AL65" s="240"/>
      <c r="AM65" s="242"/>
      <c r="AN65" s="240"/>
      <c r="AO65" s="240"/>
      <c r="AP65" s="240"/>
      <c r="AQ65" s="243"/>
      <c r="AR65" s="24"/>
      <c r="AS65" s="24"/>
    </row>
    <row r="66" spans="1:45" s="9" customFormat="1" ht="15" customHeight="1" x14ac:dyDescent="0.25">
      <c r="A66" s="23"/>
      <c r="B66" s="244"/>
      <c r="C66" s="246"/>
      <c r="D66" s="246"/>
      <c r="E66" s="246"/>
      <c r="F66" s="246"/>
      <c r="G66" s="246"/>
      <c r="H66" s="270"/>
      <c r="I66" s="270"/>
      <c r="J66" s="270"/>
      <c r="K66" s="271"/>
      <c r="L66" s="38"/>
      <c r="M66" s="244"/>
      <c r="N66" s="246"/>
      <c r="O66" s="246"/>
      <c r="P66" s="246"/>
      <c r="Q66" s="246"/>
      <c r="R66" s="246"/>
      <c r="S66" s="246"/>
      <c r="T66" s="246"/>
      <c r="U66" s="271"/>
      <c r="V66" s="38"/>
      <c r="W66" s="244"/>
      <c r="X66" s="246"/>
      <c r="Y66" s="246"/>
      <c r="Z66" s="246"/>
      <c r="AA66" s="246"/>
      <c r="AB66" s="246"/>
      <c r="AC66" s="246"/>
      <c r="AD66" s="246"/>
      <c r="AE66" s="246"/>
      <c r="AF66" s="270"/>
      <c r="AG66" s="270"/>
      <c r="AH66" s="271"/>
      <c r="AI66" s="246"/>
      <c r="AJ66" s="246"/>
      <c r="AK66" s="246"/>
      <c r="AL66" s="246"/>
      <c r="AM66" s="246"/>
      <c r="AN66" s="246"/>
      <c r="AO66" s="246"/>
      <c r="AP66" s="246"/>
      <c r="AQ66" s="249"/>
      <c r="AR66" s="35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72"/>
      <c r="AG67" s="273"/>
      <c r="AH67" s="273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ht="15" customHeight="1" x14ac:dyDescent="0.2">
      <c r="A68" s="2"/>
      <c r="B68" s="253" t="s">
        <v>217</v>
      </c>
      <c r="C68" s="254"/>
      <c r="D68" s="254"/>
      <c r="E68" s="254"/>
      <c r="F68" s="254" t="s">
        <v>195</v>
      </c>
      <c r="G68" s="254" t="s">
        <v>3</v>
      </c>
      <c r="H68" s="254" t="s">
        <v>5</v>
      </c>
      <c r="I68" s="254" t="s">
        <v>6</v>
      </c>
      <c r="J68" s="254" t="s">
        <v>196</v>
      </c>
      <c r="K68" s="255" t="s">
        <v>16</v>
      </c>
      <c r="L68" s="35"/>
      <c r="M68" s="256" t="s">
        <v>197</v>
      </c>
      <c r="N68" s="257"/>
      <c r="O68" s="257"/>
      <c r="P68" s="254" t="s">
        <v>3</v>
      </c>
      <c r="Q68" s="254" t="s">
        <v>5</v>
      </c>
      <c r="R68" s="254" t="s">
        <v>6</v>
      </c>
      <c r="S68" s="254" t="s">
        <v>196</v>
      </c>
      <c r="T68" s="257"/>
      <c r="U68" s="255" t="s">
        <v>16</v>
      </c>
      <c r="V68" s="35"/>
      <c r="W68" s="256" t="s">
        <v>218</v>
      </c>
      <c r="X68" s="257"/>
      <c r="Y68" s="257"/>
      <c r="Z68" s="257"/>
      <c r="AA68" s="257"/>
      <c r="AB68" s="257"/>
      <c r="AC68" s="257"/>
      <c r="AD68" s="257"/>
      <c r="AE68" s="257"/>
      <c r="AF68" s="274"/>
      <c r="AG68" s="274"/>
      <c r="AH68" s="275"/>
      <c r="AI68" s="259" t="s">
        <v>401</v>
      </c>
      <c r="AJ68" s="133"/>
      <c r="AK68" s="133"/>
      <c r="AL68" s="282" t="s">
        <v>3</v>
      </c>
      <c r="AM68" s="282" t="s">
        <v>5</v>
      </c>
      <c r="AN68" s="282" t="s">
        <v>6</v>
      </c>
      <c r="AO68" s="257"/>
      <c r="AP68" s="257"/>
      <c r="AQ68" s="260"/>
      <c r="AR68" s="24"/>
      <c r="AS68" s="24"/>
    </row>
    <row r="69" spans="1:45" ht="15" customHeight="1" x14ac:dyDescent="0.2">
      <c r="A69" s="2"/>
      <c r="B69" s="261">
        <v>2002</v>
      </c>
      <c r="C69" s="84" t="s">
        <v>60</v>
      </c>
      <c r="D69" s="240" t="s">
        <v>89</v>
      </c>
      <c r="E69" s="84"/>
      <c r="F69" s="84">
        <v>20</v>
      </c>
      <c r="G69" s="84">
        <v>9</v>
      </c>
      <c r="H69" s="262">
        <f>PRODUCT((V6+W6)/U6)</f>
        <v>0.44444444444444442</v>
      </c>
      <c r="I69" s="262">
        <f>PRODUCT(X6/U6)</f>
        <v>0.1111111111111111</v>
      </c>
      <c r="J69" s="262">
        <f>PRODUCT(V6+W6+X6)/U6</f>
        <v>0.55555555555555558</v>
      </c>
      <c r="K69" s="263">
        <f>PRODUCT(Y6/U6)</f>
        <v>1.2222222222222223</v>
      </c>
      <c r="L69" s="38"/>
      <c r="M69" s="251" t="s">
        <v>245</v>
      </c>
      <c r="N69" s="84"/>
      <c r="O69" s="84">
        <v>20</v>
      </c>
      <c r="P69" s="84" t="s">
        <v>389</v>
      </c>
      <c r="Q69" s="84" t="s">
        <v>265</v>
      </c>
      <c r="R69" s="84" t="s">
        <v>345</v>
      </c>
      <c r="S69" s="84" t="s">
        <v>362</v>
      </c>
      <c r="T69" s="276"/>
      <c r="U69" s="263" t="s">
        <v>375</v>
      </c>
      <c r="V69" s="38"/>
      <c r="W69" s="265"/>
      <c r="X69" s="242"/>
      <c r="Y69" s="242"/>
      <c r="Z69" s="240"/>
      <c r="AA69" s="240"/>
      <c r="AB69" s="240"/>
      <c r="AC69" s="242"/>
      <c r="AD69" s="240"/>
      <c r="AE69" s="240"/>
      <c r="AF69" s="240"/>
      <c r="AG69" s="242"/>
      <c r="AH69" s="243"/>
      <c r="AI69" s="240" t="s">
        <v>408</v>
      </c>
      <c r="AJ69" s="240"/>
      <c r="AK69" s="240"/>
      <c r="AL69" s="241">
        <v>109</v>
      </c>
      <c r="AM69" s="241">
        <v>64</v>
      </c>
      <c r="AN69" s="241">
        <v>12</v>
      </c>
      <c r="AO69" s="240"/>
      <c r="AP69" s="240"/>
      <c r="AQ69" s="243"/>
      <c r="AR69" s="24"/>
      <c r="AS69" s="24"/>
    </row>
    <row r="70" spans="1:45" ht="15" customHeight="1" x14ac:dyDescent="0.2">
      <c r="A70" s="2"/>
      <c r="B70" s="261">
        <v>2003</v>
      </c>
      <c r="C70" s="84" t="s">
        <v>90</v>
      </c>
      <c r="D70" s="240" t="s">
        <v>89</v>
      </c>
      <c r="E70" s="84"/>
      <c r="F70" s="84">
        <v>21</v>
      </c>
      <c r="G70" s="84">
        <v>14</v>
      </c>
      <c r="H70" s="262">
        <f>PRODUCT((V7+W7)/U7)</f>
        <v>0.2857142857142857</v>
      </c>
      <c r="I70" s="262">
        <f>PRODUCT(X7/U7)</f>
        <v>0.14285714285714285</v>
      </c>
      <c r="J70" s="262">
        <f>PRODUCT(V7+W7+X7)/U7</f>
        <v>0.42857142857142855</v>
      </c>
      <c r="K70" s="263">
        <f>PRODUCT(Y7/U7)</f>
        <v>1.2857142857142858</v>
      </c>
      <c r="L70" s="38"/>
      <c r="M70" s="251" t="s">
        <v>246</v>
      </c>
      <c r="N70" s="84"/>
      <c r="O70" s="84">
        <v>20</v>
      </c>
      <c r="P70" s="84" t="s">
        <v>390</v>
      </c>
      <c r="Q70" s="84" t="s">
        <v>332</v>
      </c>
      <c r="R70" s="84" t="s">
        <v>346</v>
      </c>
      <c r="S70" s="84" t="s">
        <v>355</v>
      </c>
      <c r="T70" s="276"/>
      <c r="U70" s="263" t="s">
        <v>376</v>
      </c>
      <c r="V70" s="38"/>
      <c r="W70" s="265"/>
      <c r="X70" s="242"/>
      <c r="Y70" s="242"/>
      <c r="Z70" s="240"/>
      <c r="AA70" s="240"/>
      <c r="AB70" s="240"/>
      <c r="AC70" s="242"/>
      <c r="AD70" s="240"/>
      <c r="AE70" s="240"/>
      <c r="AF70" s="240"/>
      <c r="AG70" s="242"/>
      <c r="AH70" s="243"/>
      <c r="AI70" s="240" t="s">
        <v>402</v>
      </c>
      <c r="AJ70" s="240"/>
      <c r="AK70" s="240"/>
      <c r="AL70" s="241"/>
      <c r="AM70" s="283">
        <f>PRODUCT(AM69/AL69)</f>
        <v>0.58715596330275233</v>
      </c>
      <c r="AN70" s="283">
        <f>PRODUCT(AN69/AL69)</f>
        <v>0.11009174311926606</v>
      </c>
      <c r="AO70" s="240"/>
      <c r="AP70" s="240"/>
      <c r="AQ70" s="243"/>
      <c r="AR70" s="24"/>
      <c r="AS70" s="24"/>
    </row>
    <row r="71" spans="1:45" ht="15" customHeight="1" x14ac:dyDescent="0.2">
      <c r="A71" s="2"/>
      <c r="B71" s="261">
        <v>2004</v>
      </c>
      <c r="C71" s="84" t="s">
        <v>71</v>
      </c>
      <c r="D71" s="240" t="s">
        <v>89</v>
      </c>
      <c r="E71" s="84"/>
      <c r="F71" s="84">
        <v>22</v>
      </c>
      <c r="G71" s="84"/>
      <c r="H71" s="262"/>
      <c r="I71" s="262"/>
      <c r="J71" s="262"/>
      <c r="K71" s="263"/>
      <c r="L71" s="38"/>
      <c r="M71" s="251" t="s">
        <v>247</v>
      </c>
      <c r="N71" s="84"/>
      <c r="O71" s="84">
        <v>21</v>
      </c>
      <c r="P71" s="84" t="s">
        <v>391</v>
      </c>
      <c r="Q71" s="84" t="s">
        <v>333</v>
      </c>
      <c r="R71" s="84" t="s">
        <v>347</v>
      </c>
      <c r="S71" s="84" t="s">
        <v>363</v>
      </c>
      <c r="T71" s="276"/>
      <c r="U71" s="263" t="s">
        <v>377</v>
      </c>
      <c r="V71" s="38"/>
      <c r="W71" s="265"/>
      <c r="X71" s="242"/>
      <c r="Y71" s="242"/>
      <c r="Z71" s="240"/>
      <c r="AA71" s="240"/>
      <c r="AB71" s="240"/>
      <c r="AC71" s="242"/>
      <c r="AD71" s="240"/>
      <c r="AE71" s="240"/>
      <c r="AF71" s="240"/>
      <c r="AG71" s="242"/>
      <c r="AH71" s="243"/>
      <c r="AI71" s="240"/>
      <c r="AJ71" s="240"/>
      <c r="AK71" s="240"/>
      <c r="AL71" s="240"/>
      <c r="AM71" s="242"/>
      <c r="AN71" s="240"/>
      <c r="AO71" s="240"/>
      <c r="AP71" s="240"/>
      <c r="AQ71" s="243"/>
      <c r="AR71" s="24"/>
      <c r="AS71" s="24"/>
    </row>
    <row r="72" spans="1:45" ht="15" customHeight="1" x14ac:dyDescent="0.2">
      <c r="A72" s="2"/>
      <c r="B72" s="261">
        <v>2005</v>
      </c>
      <c r="C72" s="84" t="s">
        <v>91</v>
      </c>
      <c r="D72" s="240" t="s">
        <v>89</v>
      </c>
      <c r="E72" s="84"/>
      <c r="F72" s="84">
        <v>23</v>
      </c>
      <c r="G72" s="84">
        <v>7</v>
      </c>
      <c r="H72" s="262">
        <f t="shared" ref="H72:H79" si="7">PRODUCT((V9+W9)/U9)</f>
        <v>0.2857142857142857</v>
      </c>
      <c r="I72" s="262">
        <f t="shared" ref="I72:I79" si="8">PRODUCT(X9/U9)</f>
        <v>0.2857142857142857</v>
      </c>
      <c r="J72" s="262">
        <f t="shared" ref="J72:J79" si="9">PRODUCT(V9+W9+X9)/U9</f>
        <v>0.5714285714285714</v>
      </c>
      <c r="K72" s="263">
        <f t="shared" ref="K72:K79" si="10">PRODUCT(Y9/U9)</f>
        <v>1.8571428571428572</v>
      </c>
      <c r="L72" s="38"/>
      <c r="M72" s="251" t="s">
        <v>248</v>
      </c>
      <c r="N72" s="84"/>
      <c r="O72" s="84"/>
      <c r="P72" s="84" t="s">
        <v>392</v>
      </c>
      <c r="Q72" s="84" t="s">
        <v>278</v>
      </c>
      <c r="R72" s="84" t="s">
        <v>348</v>
      </c>
      <c r="S72" s="84" t="s">
        <v>364</v>
      </c>
      <c r="T72" s="276"/>
      <c r="U72" s="263" t="s">
        <v>322</v>
      </c>
      <c r="V72" s="38"/>
      <c r="W72" s="265"/>
      <c r="X72" s="242"/>
      <c r="Y72" s="242"/>
      <c r="Z72" s="240"/>
      <c r="AA72" s="240"/>
      <c r="AB72" s="240"/>
      <c r="AC72" s="242"/>
      <c r="AD72" s="240"/>
      <c r="AE72" s="240"/>
      <c r="AF72" s="240"/>
      <c r="AG72" s="242"/>
      <c r="AH72" s="243"/>
      <c r="AI72" s="240"/>
      <c r="AJ72" s="240"/>
      <c r="AK72" s="240"/>
      <c r="AL72" s="240"/>
      <c r="AM72" s="242"/>
      <c r="AN72" s="240"/>
      <c r="AO72" s="240"/>
      <c r="AP72" s="240"/>
      <c r="AQ72" s="243"/>
      <c r="AR72" s="24"/>
      <c r="AS72" s="24"/>
    </row>
    <row r="73" spans="1:45" ht="15" customHeight="1" x14ac:dyDescent="0.2">
      <c r="A73" s="2"/>
      <c r="B73" s="261">
        <v>2006</v>
      </c>
      <c r="C73" s="84" t="s">
        <v>60</v>
      </c>
      <c r="D73" s="240" t="s">
        <v>89</v>
      </c>
      <c r="E73" s="84"/>
      <c r="F73" s="84">
        <v>24</v>
      </c>
      <c r="G73" s="84">
        <v>17</v>
      </c>
      <c r="H73" s="262">
        <f t="shared" si="7"/>
        <v>0.11764705882352941</v>
      </c>
      <c r="I73" s="262">
        <f t="shared" si="8"/>
        <v>5.8823529411764705E-2</v>
      </c>
      <c r="J73" s="262">
        <f t="shared" si="9"/>
        <v>0.17647058823529413</v>
      </c>
      <c r="K73" s="263">
        <f t="shared" si="10"/>
        <v>1.588235294117647</v>
      </c>
      <c r="L73" s="38"/>
      <c r="M73" s="251" t="s">
        <v>219</v>
      </c>
      <c r="N73" s="84"/>
      <c r="O73" s="84"/>
      <c r="P73" s="84" t="s">
        <v>393</v>
      </c>
      <c r="Q73" s="84" t="s">
        <v>334</v>
      </c>
      <c r="R73" s="84" t="s">
        <v>349</v>
      </c>
      <c r="S73" s="84" t="s">
        <v>365</v>
      </c>
      <c r="T73" s="276"/>
      <c r="U73" s="263" t="s">
        <v>378</v>
      </c>
      <c r="V73" s="38"/>
      <c r="W73" s="265"/>
      <c r="X73" s="242"/>
      <c r="Y73" s="242"/>
      <c r="Z73" s="240"/>
      <c r="AA73" s="240"/>
      <c r="AB73" s="240"/>
      <c r="AC73" s="242"/>
      <c r="AD73" s="240"/>
      <c r="AE73" s="240"/>
      <c r="AF73" s="240"/>
      <c r="AG73" s="242"/>
      <c r="AH73" s="243"/>
      <c r="AI73" s="240"/>
      <c r="AJ73" s="240"/>
      <c r="AK73" s="240"/>
      <c r="AL73" s="240"/>
      <c r="AM73" s="242"/>
      <c r="AN73" s="240"/>
      <c r="AO73" s="240"/>
      <c r="AP73" s="240"/>
      <c r="AQ73" s="243"/>
      <c r="AR73" s="24"/>
      <c r="AS73" s="24"/>
    </row>
    <row r="74" spans="1:45" ht="15" customHeight="1" x14ac:dyDescent="0.2">
      <c r="A74" s="2"/>
      <c r="B74" s="261">
        <v>2007</v>
      </c>
      <c r="C74" s="84" t="s">
        <v>92</v>
      </c>
      <c r="D74" s="240" t="s">
        <v>89</v>
      </c>
      <c r="E74" s="84"/>
      <c r="F74" s="84">
        <v>25</v>
      </c>
      <c r="G74" s="84">
        <v>7</v>
      </c>
      <c r="H74" s="262">
        <f t="shared" si="7"/>
        <v>0.5714285714285714</v>
      </c>
      <c r="I74" s="262">
        <f t="shared" si="8"/>
        <v>0</v>
      </c>
      <c r="J74" s="262">
        <f t="shared" si="9"/>
        <v>0.5714285714285714</v>
      </c>
      <c r="K74" s="263">
        <f t="shared" si="10"/>
        <v>2</v>
      </c>
      <c r="L74" s="38"/>
      <c r="M74" s="251" t="s">
        <v>220</v>
      </c>
      <c r="N74" s="84"/>
      <c r="O74" s="84"/>
      <c r="P74" s="84" t="s">
        <v>394</v>
      </c>
      <c r="Q74" s="84" t="s">
        <v>335</v>
      </c>
      <c r="R74" s="84" t="s">
        <v>350</v>
      </c>
      <c r="S74" s="84" t="s">
        <v>366</v>
      </c>
      <c r="T74" s="276"/>
      <c r="U74" s="263" t="s">
        <v>379</v>
      </c>
      <c r="V74" s="38"/>
      <c r="W74" s="265"/>
      <c r="X74" s="242"/>
      <c r="Y74" s="242"/>
      <c r="Z74" s="240"/>
      <c r="AA74" s="240"/>
      <c r="AB74" s="240"/>
      <c r="AC74" s="242"/>
      <c r="AD74" s="240"/>
      <c r="AE74" s="240"/>
      <c r="AF74" s="240"/>
      <c r="AG74" s="242"/>
      <c r="AH74" s="243"/>
      <c r="AI74" s="240"/>
      <c r="AJ74" s="240"/>
      <c r="AK74" s="240"/>
      <c r="AL74" s="240"/>
      <c r="AM74" s="242"/>
      <c r="AN74" s="240"/>
      <c r="AO74" s="240"/>
      <c r="AP74" s="240"/>
      <c r="AQ74" s="243"/>
      <c r="AR74" s="24"/>
      <c r="AS74" s="24"/>
    </row>
    <row r="75" spans="1:45" ht="15" customHeight="1" x14ac:dyDescent="0.2">
      <c r="A75" s="2"/>
      <c r="B75" s="261">
        <v>2008</v>
      </c>
      <c r="C75" s="84" t="s">
        <v>78</v>
      </c>
      <c r="D75" s="240" t="s">
        <v>89</v>
      </c>
      <c r="E75" s="84"/>
      <c r="F75" s="84">
        <v>26</v>
      </c>
      <c r="G75" s="84">
        <v>13</v>
      </c>
      <c r="H75" s="262">
        <f t="shared" si="7"/>
        <v>0.46153846153846156</v>
      </c>
      <c r="I75" s="262">
        <f t="shared" si="8"/>
        <v>0.15384615384615385</v>
      </c>
      <c r="J75" s="262">
        <f t="shared" si="9"/>
        <v>0.61538461538461542</v>
      </c>
      <c r="K75" s="263">
        <f t="shared" si="10"/>
        <v>2.2307692307692308</v>
      </c>
      <c r="L75" s="38"/>
      <c r="M75" s="251" t="s">
        <v>221</v>
      </c>
      <c r="N75" s="84"/>
      <c r="O75" s="84"/>
      <c r="P75" s="84" t="s">
        <v>190</v>
      </c>
      <c r="Q75" s="84" t="s">
        <v>336</v>
      </c>
      <c r="R75" s="84" t="s">
        <v>351</v>
      </c>
      <c r="S75" s="84" t="s">
        <v>367</v>
      </c>
      <c r="T75" s="276"/>
      <c r="U75" s="263" t="s">
        <v>380</v>
      </c>
      <c r="V75" s="38"/>
      <c r="W75" s="265"/>
      <c r="X75" s="242"/>
      <c r="Y75" s="242"/>
      <c r="Z75" s="240"/>
      <c r="AA75" s="240"/>
      <c r="AB75" s="240"/>
      <c r="AC75" s="242"/>
      <c r="AD75" s="240"/>
      <c r="AE75" s="240"/>
      <c r="AF75" s="240"/>
      <c r="AG75" s="242"/>
      <c r="AH75" s="243"/>
      <c r="AI75" s="240"/>
      <c r="AJ75" s="240"/>
      <c r="AK75" s="240"/>
      <c r="AL75" s="240"/>
      <c r="AM75" s="242"/>
      <c r="AN75" s="240"/>
      <c r="AO75" s="240"/>
      <c r="AP75" s="240"/>
      <c r="AQ75" s="243"/>
      <c r="AR75" s="24"/>
      <c r="AS75" s="24"/>
    </row>
    <row r="76" spans="1:45" ht="15" customHeight="1" x14ac:dyDescent="0.2">
      <c r="A76" s="2"/>
      <c r="B76" s="261">
        <v>2009</v>
      </c>
      <c r="C76" s="84" t="s">
        <v>90</v>
      </c>
      <c r="D76" s="240" t="s">
        <v>89</v>
      </c>
      <c r="E76" s="84"/>
      <c r="F76" s="84">
        <v>27</v>
      </c>
      <c r="G76" s="84">
        <v>10</v>
      </c>
      <c r="H76" s="262">
        <f t="shared" si="7"/>
        <v>1.1000000000000001</v>
      </c>
      <c r="I76" s="262">
        <f t="shared" si="8"/>
        <v>0</v>
      </c>
      <c r="J76" s="262">
        <f t="shared" si="9"/>
        <v>1.1000000000000001</v>
      </c>
      <c r="K76" s="263">
        <f t="shared" si="10"/>
        <v>2.5</v>
      </c>
      <c r="L76" s="38"/>
      <c r="M76" s="251" t="s">
        <v>222</v>
      </c>
      <c r="N76" s="84"/>
      <c r="O76" s="84"/>
      <c r="P76" s="84" t="s">
        <v>395</v>
      </c>
      <c r="Q76" s="84" t="s">
        <v>337</v>
      </c>
      <c r="R76" s="84" t="s">
        <v>352</v>
      </c>
      <c r="S76" s="84" t="s">
        <v>335</v>
      </c>
      <c r="T76" s="276"/>
      <c r="U76" s="263" t="s">
        <v>381</v>
      </c>
      <c r="V76" s="38"/>
      <c r="W76" s="265"/>
      <c r="X76" s="242"/>
      <c r="Y76" s="242"/>
      <c r="Z76" s="240"/>
      <c r="AA76" s="240"/>
      <c r="AB76" s="240"/>
      <c r="AC76" s="242"/>
      <c r="AD76" s="240"/>
      <c r="AE76" s="240"/>
      <c r="AF76" s="240"/>
      <c r="AG76" s="242"/>
      <c r="AH76" s="243"/>
      <c r="AI76" s="240"/>
      <c r="AJ76" s="240"/>
      <c r="AK76" s="240"/>
      <c r="AL76" s="240"/>
      <c r="AM76" s="242"/>
      <c r="AN76" s="240"/>
      <c r="AO76" s="240"/>
      <c r="AP76" s="240"/>
      <c r="AQ76" s="243"/>
      <c r="AR76" s="24"/>
      <c r="AS76" s="24"/>
    </row>
    <row r="77" spans="1:45" ht="15" customHeight="1" x14ac:dyDescent="0.2">
      <c r="A77" s="2"/>
      <c r="B77" s="261">
        <v>2010</v>
      </c>
      <c r="C77" s="84" t="s">
        <v>91</v>
      </c>
      <c r="D77" s="240" t="s">
        <v>89</v>
      </c>
      <c r="E77" s="84"/>
      <c r="F77" s="84">
        <v>28</v>
      </c>
      <c r="G77" s="84">
        <v>3</v>
      </c>
      <c r="H77" s="262">
        <f t="shared" si="7"/>
        <v>1</v>
      </c>
      <c r="I77" s="262">
        <f t="shared" si="8"/>
        <v>0</v>
      </c>
      <c r="J77" s="262">
        <f t="shared" si="9"/>
        <v>1</v>
      </c>
      <c r="K77" s="263">
        <f t="shared" si="10"/>
        <v>4.333333333333333</v>
      </c>
      <c r="L77" s="38"/>
      <c r="M77" s="251" t="s">
        <v>223</v>
      </c>
      <c r="N77" s="84"/>
      <c r="O77" s="84"/>
      <c r="P77" s="84" t="s">
        <v>344</v>
      </c>
      <c r="Q77" s="84" t="s">
        <v>338</v>
      </c>
      <c r="R77" s="84" t="s">
        <v>353</v>
      </c>
      <c r="S77" s="84" t="s">
        <v>368</v>
      </c>
      <c r="T77" s="276"/>
      <c r="U77" s="263" t="s">
        <v>382</v>
      </c>
      <c r="V77" s="38"/>
      <c r="W77" s="265"/>
      <c r="X77" s="242"/>
      <c r="Y77" s="242"/>
      <c r="Z77" s="240"/>
      <c r="AA77" s="240"/>
      <c r="AB77" s="240"/>
      <c r="AC77" s="242"/>
      <c r="AD77" s="240"/>
      <c r="AE77" s="240"/>
      <c r="AF77" s="240"/>
      <c r="AG77" s="242"/>
      <c r="AH77" s="243"/>
      <c r="AI77" s="240"/>
      <c r="AJ77" s="240"/>
      <c r="AK77" s="240"/>
      <c r="AL77" s="240"/>
      <c r="AM77" s="242"/>
      <c r="AN77" s="240"/>
      <c r="AO77" s="240"/>
      <c r="AP77" s="240"/>
      <c r="AQ77" s="243"/>
      <c r="AR77" s="24"/>
      <c r="AS77" s="24"/>
    </row>
    <row r="78" spans="1:45" ht="15" customHeight="1" x14ac:dyDescent="0.2">
      <c r="A78" s="2"/>
      <c r="B78" s="261">
        <v>2011</v>
      </c>
      <c r="C78" s="84" t="s">
        <v>66</v>
      </c>
      <c r="D78" s="240" t="s">
        <v>89</v>
      </c>
      <c r="E78" s="84"/>
      <c r="F78" s="84">
        <v>29</v>
      </c>
      <c r="G78" s="84">
        <v>10</v>
      </c>
      <c r="H78" s="268">
        <f t="shared" si="7"/>
        <v>2</v>
      </c>
      <c r="I78" s="262">
        <f t="shared" si="8"/>
        <v>0.2</v>
      </c>
      <c r="J78" s="268">
        <f t="shared" si="9"/>
        <v>2.2000000000000002</v>
      </c>
      <c r="K78" s="263">
        <f t="shared" si="10"/>
        <v>2.6</v>
      </c>
      <c r="L78" s="38"/>
      <c r="M78" s="251" t="s">
        <v>224</v>
      </c>
      <c r="N78" s="84"/>
      <c r="O78" s="84"/>
      <c r="P78" s="84" t="s">
        <v>339</v>
      </c>
      <c r="Q78" s="84" t="s">
        <v>339</v>
      </c>
      <c r="R78" s="84" t="s">
        <v>354</v>
      </c>
      <c r="S78" s="84" t="s">
        <v>369</v>
      </c>
      <c r="T78" s="276"/>
      <c r="U78" s="263" t="s">
        <v>331</v>
      </c>
      <c r="V78" s="38"/>
      <c r="W78" s="265"/>
      <c r="X78" s="242"/>
      <c r="Y78" s="242"/>
      <c r="Z78" s="240"/>
      <c r="AA78" s="240"/>
      <c r="AB78" s="240"/>
      <c r="AC78" s="242"/>
      <c r="AD78" s="240"/>
      <c r="AE78" s="240"/>
      <c r="AF78" s="240"/>
      <c r="AG78" s="242"/>
      <c r="AH78" s="243"/>
      <c r="AI78" s="240"/>
      <c r="AJ78" s="240"/>
      <c r="AK78" s="240"/>
      <c r="AL78" s="240"/>
      <c r="AM78" s="242"/>
      <c r="AN78" s="240"/>
      <c r="AO78" s="240"/>
      <c r="AP78" s="240"/>
      <c r="AQ78" s="243"/>
      <c r="AR78" s="24"/>
      <c r="AS78" s="24"/>
    </row>
    <row r="79" spans="1:45" ht="15" customHeight="1" x14ac:dyDescent="0.2">
      <c r="A79" s="2"/>
      <c r="B79" s="261">
        <v>2012</v>
      </c>
      <c r="C79" s="84" t="s">
        <v>66</v>
      </c>
      <c r="D79" s="240" t="s">
        <v>89</v>
      </c>
      <c r="E79" s="84"/>
      <c r="F79" s="84">
        <v>30</v>
      </c>
      <c r="G79" s="84">
        <v>11</v>
      </c>
      <c r="H79" s="262">
        <f t="shared" si="7"/>
        <v>9.0909090909090912E-2</v>
      </c>
      <c r="I79" s="262">
        <f t="shared" si="8"/>
        <v>0</v>
      </c>
      <c r="J79" s="262">
        <f t="shared" si="9"/>
        <v>9.0909090909090912E-2</v>
      </c>
      <c r="K79" s="263">
        <f t="shared" si="10"/>
        <v>1</v>
      </c>
      <c r="L79" s="38"/>
      <c r="M79" s="251" t="s">
        <v>225</v>
      </c>
      <c r="N79" s="84"/>
      <c r="O79" s="84"/>
      <c r="P79" s="280" t="s">
        <v>396</v>
      </c>
      <c r="Q79" s="280" t="s">
        <v>340</v>
      </c>
      <c r="R79" s="280" t="s">
        <v>355</v>
      </c>
      <c r="S79" s="280" t="s">
        <v>370</v>
      </c>
      <c r="T79" s="281"/>
      <c r="U79" s="269" t="s">
        <v>383</v>
      </c>
      <c r="V79" s="38"/>
      <c r="W79" s="277"/>
      <c r="X79" s="250"/>
      <c r="Y79" s="250"/>
      <c r="Z79" s="250"/>
      <c r="AA79" s="250"/>
      <c r="AB79" s="250"/>
      <c r="AC79" s="250"/>
      <c r="AD79" s="250"/>
      <c r="AE79" s="250"/>
      <c r="AF79" s="276"/>
      <c r="AG79" s="276"/>
      <c r="AH79" s="278"/>
      <c r="AI79" s="240"/>
      <c r="AJ79" s="240"/>
      <c r="AK79" s="240"/>
      <c r="AL79" s="240"/>
      <c r="AM79" s="242"/>
      <c r="AN79" s="240"/>
      <c r="AO79" s="240"/>
      <c r="AP79" s="240"/>
      <c r="AQ79" s="243"/>
      <c r="AR79" s="24"/>
      <c r="AS79" s="24"/>
    </row>
    <row r="80" spans="1:45" ht="15" customHeight="1" x14ac:dyDescent="0.2">
      <c r="A80" s="2"/>
      <c r="B80" s="261">
        <v>2013</v>
      </c>
      <c r="C80" s="84"/>
      <c r="D80" s="240"/>
      <c r="E80" s="84"/>
      <c r="F80" s="84">
        <v>31</v>
      </c>
      <c r="G80" s="84"/>
      <c r="H80" s="262"/>
      <c r="I80" s="262"/>
      <c r="J80" s="262"/>
      <c r="K80" s="263"/>
      <c r="L80" s="38"/>
      <c r="M80" s="251" t="s">
        <v>226</v>
      </c>
      <c r="N80" s="84"/>
      <c r="O80" s="84"/>
      <c r="P80" s="84" t="s">
        <v>397</v>
      </c>
      <c r="Q80" s="84" t="s">
        <v>193</v>
      </c>
      <c r="R80" s="84" t="s">
        <v>356</v>
      </c>
      <c r="S80" s="84" t="s">
        <v>371</v>
      </c>
      <c r="T80" s="276"/>
      <c r="U80" s="263" t="s">
        <v>331</v>
      </c>
      <c r="V80" s="38"/>
      <c r="W80" s="277"/>
      <c r="X80" s="250"/>
      <c r="Y80" s="250"/>
      <c r="Z80" s="250"/>
      <c r="AA80" s="250"/>
      <c r="AB80" s="250"/>
      <c r="AC80" s="250"/>
      <c r="AD80" s="250"/>
      <c r="AE80" s="250"/>
      <c r="AF80" s="276"/>
      <c r="AG80" s="276"/>
      <c r="AH80" s="278"/>
      <c r="AI80" s="240"/>
      <c r="AJ80" s="240"/>
      <c r="AK80" s="240"/>
      <c r="AL80" s="240"/>
      <c r="AM80" s="242"/>
      <c r="AN80" s="240"/>
      <c r="AO80" s="240"/>
      <c r="AP80" s="240"/>
      <c r="AQ80" s="243"/>
      <c r="AR80" s="24"/>
      <c r="AS80" s="24"/>
    </row>
    <row r="81" spans="1:45" ht="15" customHeight="1" x14ac:dyDescent="0.2">
      <c r="A81" s="2"/>
      <c r="B81" s="261">
        <v>2014</v>
      </c>
      <c r="C81" s="84"/>
      <c r="D81" s="240"/>
      <c r="E81" s="84"/>
      <c r="F81" s="84">
        <v>32</v>
      </c>
      <c r="G81" s="84"/>
      <c r="H81" s="262"/>
      <c r="I81" s="262"/>
      <c r="J81" s="262"/>
      <c r="K81" s="263"/>
      <c r="L81" s="38"/>
      <c r="M81" s="251" t="s">
        <v>227</v>
      </c>
      <c r="N81" s="84"/>
      <c r="O81" s="84"/>
      <c r="P81" s="84" t="s">
        <v>397</v>
      </c>
      <c r="Q81" s="84" t="s">
        <v>341</v>
      </c>
      <c r="R81" s="84" t="s">
        <v>357</v>
      </c>
      <c r="S81" s="84" t="s">
        <v>372</v>
      </c>
      <c r="T81" s="276"/>
      <c r="U81" s="263" t="s">
        <v>280</v>
      </c>
      <c r="V81" s="38"/>
      <c r="W81" s="277"/>
      <c r="X81" s="250"/>
      <c r="Y81" s="250"/>
      <c r="Z81" s="250"/>
      <c r="AA81" s="250"/>
      <c r="AB81" s="250"/>
      <c r="AC81" s="250"/>
      <c r="AD81" s="250"/>
      <c r="AE81" s="250"/>
      <c r="AF81" s="276"/>
      <c r="AG81" s="276"/>
      <c r="AH81" s="278"/>
      <c r="AI81" s="240"/>
      <c r="AJ81" s="240"/>
      <c r="AK81" s="240"/>
      <c r="AL81" s="240"/>
      <c r="AM81" s="242"/>
      <c r="AN81" s="240"/>
      <c r="AO81" s="240"/>
      <c r="AP81" s="240"/>
      <c r="AQ81" s="243"/>
      <c r="AR81" s="24"/>
      <c r="AS81" s="24"/>
    </row>
    <row r="82" spans="1:45" ht="15" customHeight="1" x14ac:dyDescent="0.2">
      <c r="A82" s="2"/>
      <c r="B82" s="261">
        <v>2015</v>
      </c>
      <c r="C82" s="84"/>
      <c r="D82" s="240"/>
      <c r="E82" s="84"/>
      <c r="F82" s="84">
        <v>33</v>
      </c>
      <c r="G82" s="84"/>
      <c r="H82" s="262"/>
      <c r="I82" s="262"/>
      <c r="J82" s="262"/>
      <c r="K82" s="263"/>
      <c r="L82" s="38"/>
      <c r="M82" s="251" t="s">
        <v>228</v>
      </c>
      <c r="N82" s="84"/>
      <c r="O82" s="84"/>
      <c r="P82" s="84" t="s">
        <v>398</v>
      </c>
      <c r="Q82" s="84" t="s">
        <v>342</v>
      </c>
      <c r="R82" s="84" t="s">
        <v>350</v>
      </c>
      <c r="S82" s="84" t="s">
        <v>373</v>
      </c>
      <c r="T82" s="276"/>
      <c r="U82" s="263" t="s">
        <v>384</v>
      </c>
      <c r="V82" s="38"/>
      <c r="W82" s="277"/>
      <c r="X82" s="250"/>
      <c r="Y82" s="250"/>
      <c r="Z82" s="250"/>
      <c r="AA82" s="250"/>
      <c r="AB82" s="250"/>
      <c r="AC82" s="250"/>
      <c r="AD82" s="250"/>
      <c r="AE82" s="250"/>
      <c r="AF82" s="276"/>
      <c r="AG82" s="276"/>
      <c r="AH82" s="278"/>
      <c r="AI82" s="240"/>
      <c r="AJ82" s="240"/>
      <c r="AK82" s="240"/>
      <c r="AL82" s="240"/>
      <c r="AM82" s="242"/>
      <c r="AN82" s="240"/>
      <c r="AO82" s="240"/>
      <c r="AP82" s="240"/>
      <c r="AQ82" s="243"/>
      <c r="AR82" s="24"/>
      <c r="AS82" s="24"/>
    </row>
    <row r="83" spans="1:45" ht="15" customHeight="1" x14ac:dyDescent="0.2">
      <c r="A83" s="2"/>
      <c r="B83" s="261">
        <v>2016</v>
      </c>
      <c r="C83" s="84" t="s">
        <v>171</v>
      </c>
      <c r="D83" s="240" t="s">
        <v>89</v>
      </c>
      <c r="E83" s="84"/>
      <c r="F83" s="84">
        <v>34</v>
      </c>
      <c r="G83" s="84"/>
      <c r="H83" s="262"/>
      <c r="I83" s="262"/>
      <c r="J83" s="262"/>
      <c r="K83" s="263"/>
      <c r="L83" s="38"/>
      <c r="M83" s="251" t="s">
        <v>229</v>
      </c>
      <c r="N83" s="84"/>
      <c r="O83" s="84"/>
      <c r="P83" s="84" t="s">
        <v>399</v>
      </c>
      <c r="Q83" s="84" t="s">
        <v>343</v>
      </c>
      <c r="R83" s="84" t="s">
        <v>358</v>
      </c>
      <c r="S83" s="84" t="s">
        <v>374</v>
      </c>
      <c r="T83" s="276"/>
      <c r="U83" s="263" t="s">
        <v>385</v>
      </c>
      <c r="V83" s="38"/>
      <c r="W83" s="277"/>
      <c r="X83" s="250"/>
      <c r="Y83" s="250"/>
      <c r="Z83" s="250"/>
      <c r="AA83" s="250"/>
      <c r="AB83" s="250"/>
      <c r="AC83" s="250"/>
      <c r="AD83" s="250"/>
      <c r="AE83" s="250"/>
      <c r="AF83" s="276"/>
      <c r="AG83" s="276"/>
      <c r="AH83" s="278"/>
      <c r="AI83" s="240"/>
      <c r="AJ83" s="240"/>
      <c r="AK83" s="240"/>
      <c r="AL83" s="240"/>
      <c r="AM83" s="242"/>
      <c r="AN83" s="240"/>
      <c r="AO83" s="240"/>
      <c r="AP83" s="240"/>
      <c r="AQ83" s="243"/>
      <c r="AR83" s="24"/>
      <c r="AS83" s="24"/>
    </row>
    <row r="84" spans="1:45" ht="15" customHeight="1" x14ac:dyDescent="0.2">
      <c r="A84" s="2"/>
      <c r="B84" s="261">
        <v>2017</v>
      </c>
      <c r="C84" s="84" t="s">
        <v>71</v>
      </c>
      <c r="D84" s="240" t="s">
        <v>89</v>
      </c>
      <c r="E84" s="84"/>
      <c r="F84" s="84">
        <v>35</v>
      </c>
      <c r="G84" s="84"/>
      <c r="H84" s="262"/>
      <c r="I84" s="262"/>
      <c r="J84" s="262"/>
      <c r="K84" s="263"/>
      <c r="L84" s="38"/>
      <c r="M84" s="251" t="s">
        <v>230</v>
      </c>
      <c r="N84" s="84"/>
      <c r="O84" s="84"/>
      <c r="P84" s="84" t="s">
        <v>400</v>
      </c>
      <c r="Q84" s="84" t="s">
        <v>344</v>
      </c>
      <c r="R84" s="84" t="s">
        <v>359</v>
      </c>
      <c r="S84" s="84" t="s">
        <v>374</v>
      </c>
      <c r="T84" s="276"/>
      <c r="U84" s="263" t="s">
        <v>386</v>
      </c>
      <c r="V84" s="38"/>
      <c r="W84" s="277"/>
      <c r="X84" s="250"/>
      <c r="Y84" s="250"/>
      <c r="Z84" s="250"/>
      <c r="AA84" s="250"/>
      <c r="AB84" s="250"/>
      <c r="AC84" s="250"/>
      <c r="AD84" s="250"/>
      <c r="AE84" s="250"/>
      <c r="AF84" s="276"/>
      <c r="AG84" s="276"/>
      <c r="AH84" s="278"/>
      <c r="AI84" s="240"/>
      <c r="AJ84" s="240"/>
      <c r="AK84" s="240"/>
      <c r="AL84" s="240"/>
      <c r="AM84" s="242"/>
      <c r="AN84" s="240"/>
      <c r="AO84" s="240"/>
      <c r="AP84" s="240"/>
      <c r="AQ84" s="243"/>
      <c r="AR84" s="24"/>
      <c r="AS84" s="24"/>
    </row>
    <row r="85" spans="1:45" ht="15" customHeight="1" x14ac:dyDescent="0.2">
      <c r="A85" s="2"/>
      <c r="B85" s="261">
        <v>2018</v>
      </c>
      <c r="C85" s="84" t="s">
        <v>92</v>
      </c>
      <c r="D85" s="240" t="s">
        <v>89</v>
      </c>
      <c r="E85" s="84"/>
      <c r="F85" s="84">
        <v>36</v>
      </c>
      <c r="G85" s="84">
        <v>3</v>
      </c>
      <c r="H85" s="262">
        <f>PRODUCT((V22+W22)/U22)</f>
        <v>1.3333333333333333</v>
      </c>
      <c r="I85" s="262">
        <f>PRODUCT(X22/U22)</f>
        <v>0</v>
      </c>
      <c r="J85" s="262">
        <f>PRODUCT(V22+W22+X22)/U22</f>
        <v>1.3333333333333333</v>
      </c>
      <c r="K85" s="269">
        <f>PRODUCT(Y22/U22)</f>
        <v>5.666666666666667</v>
      </c>
      <c r="L85" s="38"/>
      <c r="M85" s="251" t="s">
        <v>231</v>
      </c>
      <c r="N85" s="84"/>
      <c r="O85" s="84"/>
      <c r="P85" s="84" t="s">
        <v>400</v>
      </c>
      <c r="Q85" s="84" t="s">
        <v>179</v>
      </c>
      <c r="R85" s="84" t="s">
        <v>360</v>
      </c>
      <c r="S85" s="84" t="s">
        <v>374</v>
      </c>
      <c r="T85" s="276"/>
      <c r="U85" s="263" t="s">
        <v>387</v>
      </c>
      <c r="V85" s="38"/>
      <c r="W85" s="277"/>
      <c r="X85" s="250"/>
      <c r="Y85" s="250"/>
      <c r="Z85" s="250"/>
      <c r="AA85" s="250"/>
      <c r="AB85" s="250"/>
      <c r="AC85" s="250"/>
      <c r="AD85" s="250"/>
      <c r="AE85" s="250"/>
      <c r="AF85" s="276"/>
      <c r="AG85" s="276"/>
      <c r="AH85" s="278"/>
      <c r="AI85" s="240"/>
      <c r="AJ85" s="240"/>
      <c r="AK85" s="240"/>
      <c r="AL85" s="240"/>
      <c r="AM85" s="242"/>
      <c r="AN85" s="240"/>
      <c r="AO85" s="240"/>
      <c r="AP85" s="240"/>
      <c r="AQ85" s="243"/>
      <c r="AR85" s="24"/>
      <c r="AS85" s="24"/>
    </row>
    <row r="86" spans="1:45" ht="15" customHeight="1" x14ac:dyDescent="0.2">
      <c r="A86" s="2"/>
      <c r="B86" s="261">
        <v>2019</v>
      </c>
      <c r="C86" s="84" t="s">
        <v>92</v>
      </c>
      <c r="D86" s="240" t="s">
        <v>89</v>
      </c>
      <c r="E86" s="84"/>
      <c r="F86" s="84">
        <v>37</v>
      </c>
      <c r="G86" s="84">
        <v>3</v>
      </c>
      <c r="H86" s="262">
        <f t="shared" ref="H86:H87" si="11">PRODUCT((V23+W23)/U23)</f>
        <v>0.66666666666666663</v>
      </c>
      <c r="I86" s="268">
        <f t="shared" ref="I86:I87" si="12">PRODUCT(X23/U23)</f>
        <v>0.66666666666666663</v>
      </c>
      <c r="J86" s="262">
        <f t="shared" ref="J86:J87" si="13">PRODUCT(V23+W23+X23)/U23</f>
        <v>1.3333333333333333</v>
      </c>
      <c r="K86" s="263">
        <f t="shared" ref="K86:K87" si="14">PRODUCT(Y23/U23)</f>
        <v>1.3333333333333333</v>
      </c>
      <c r="L86" s="38"/>
      <c r="M86" s="251" t="s">
        <v>232</v>
      </c>
      <c r="N86" s="84"/>
      <c r="O86" s="84"/>
      <c r="P86" s="84" t="s">
        <v>193</v>
      </c>
      <c r="Q86" s="84" t="s">
        <v>179</v>
      </c>
      <c r="R86" s="84" t="s">
        <v>361</v>
      </c>
      <c r="S86" s="84" t="s">
        <v>374</v>
      </c>
      <c r="T86" s="276"/>
      <c r="U86" s="263" t="s">
        <v>388</v>
      </c>
      <c r="V86" s="38"/>
      <c r="W86" s="277"/>
      <c r="X86" s="250"/>
      <c r="Y86" s="250"/>
      <c r="Z86" s="250"/>
      <c r="AA86" s="250"/>
      <c r="AB86" s="250"/>
      <c r="AC86" s="250"/>
      <c r="AD86" s="250"/>
      <c r="AE86" s="250"/>
      <c r="AF86" s="276"/>
      <c r="AG86" s="276"/>
      <c r="AH86" s="278"/>
      <c r="AI86" s="240"/>
      <c r="AJ86" s="240"/>
      <c r="AK86" s="240"/>
      <c r="AL86" s="240"/>
      <c r="AM86" s="242"/>
      <c r="AN86" s="240"/>
      <c r="AO86" s="240"/>
      <c r="AP86" s="240"/>
      <c r="AQ86" s="243"/>
      <c r="AR86" s="24"/>
      <c r="AS86" s="24"/>
    </row>
    <row r="87" spans="1:45" ht="15" customHeight="1" x14ac:dyDescent="0.2">
      <c r="A87" s="2"/>
      <c r="B87" s="261">
        <v>2020</v>
      </c>
      <c r="C87" s="84" t="s">
        <v>142</v>
      </c>
      <c r="D87" s="240" t="s">
        <v>89</v>
      </c>
      <c r="E87" s="84"/>
      <c r="F87" s="84">
        <v>38</v>
      </c>
      <c r="G87" s="84">
        <v>2</v>
      </c>
      <c r="H87" s="262">
        <f t="shared" si="11"/>
        <v>0.5</v>
      </c>
      <c r="I87" s="262">
        <f t="shared" si="12"/>
        <v>0</v>
      </c>
      <c r="J87" s="262">
        <f t="shared" si="13"/>
        <v>0.5</v>
      </c>
      <c r="K87" s="263">
        <f t="shared" si="14"/>
        <v>2</v>
      </c>
      <c r="L87" s="38"/>
      <c r="M87" s="251" t="s">
        <v>423</v>
      </c>
      <c r="N87" s="84"/>
      <c r="O87" s="84"/>
      <c r="P87" s="84"/>
      <c r="Q87" s="84"/>
      <c r="R87" s="84"/>
      <c r="S87" s="84"/>
      <c r="T87" s="276"/>
      <c r="U87" s="263"/>
      <c r="V87" s="38"/>
      <c r="W87" s="277"/>
      <c r="X87" s="250"/>
      <c r="Y87" s="250"/>
      <c r="Z87" s="250"/>
      <c r="AA87" s="250"/>
      <c r="AB87" s="250"/>
      <c r="AC87" s="250"/>
      <c r="AD87" s="250"/>
      <c r="AE87" s="250"/>
      <c r="AF87" s="276"/>
      <c r="AG87" s="276"/>
      <c r="AH87" s="278"/>
      <c r="AI87" s="240"/>
      <c r="AJ87" s="240"/>
      <c r="AK87" s="240"/>
      <c r="AL87" s="240"/>
      <c r="AM87" s="242"/>
      <c r="AN87" s="240"/>
      <c r="AO87" s="240"/>
      <c r="AP87" s="240"/>
      <c r="AQ87" s="243"/>
      <c r="AR87" s="24"/>
      <c r="AS87" s="24"/>
    </row>
    <row r="88" spans="1:45" s="9" customFormat="1" ht="15" customHeight="1" x14ac:dyDescent="0.25">
      <c r="A88" s="23"/>
      <c r="B88" s="244"/>
      <c r="C88" s="246"/>
      <c r="D88" s="246"/>
      <c r="E88" s="246"/>
      <c r="F88" s="246"/>
      <c r="G88" s="246"/>
      <c r="H88" s="270"/>
      <c r="I88" s="270"/>
      <c r="J88" s="270"/>
      <c r="K88" s="271"/>
      <c r="L88" s="38"/>
      <c r="M88" s="244"/>
      <c r="N88" s="246"/>
      <c r="O88" s="246"/>
      <c r="P88" s="246"/>
      <c r="Q88" s="246"/>
      <c r="R88" s="246"/>
      <c r="S88" s="246"/>
      <c r="T88" s="246"/>
      <c r="U88" s="271"/>
      <c r="V88" s="38"/>
      <c r="W88" s="244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9"/>
      <c r="AI88" s="246"/>
      <c r="AJ88" s="246"/>
      <c r="AK88" s="246"/>
      <c r="AL88" s="246"/>
      <c r="AM88" s="246"/>
      <c r="AN88" s="246"/>
      <c r="AO88" s="246"/>
      <c r="AP88" s="246"/>
      <c r="AQ88" s="249"/>
      <c r="AR88" s="35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24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9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  <row r="209" spans="33:36" ht="15" customHeight="1" x14ac:dyDescent="0.25">
      <c r="AG209" s="24"/>
      <c r="AH209" s="57"/>
      <c r="AI209" s="35"/>
      <c r="AJ209" s="35"/>
    </row>
    <row r="210" spans="33:36" ht="15" customHeight="1" x14ac:dyDescent="0.25">
      <c r="AG210" s="24"/>
      <c r="AH210" s="57"/>
      <c r="AI210" s="35"/>
      <c r="AJ210" s="35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85</v>
      </c>
      <c r="C1" s="6"/>
      <c r="D1" s="89"/>
      <c r="E1" s="99" t="s">
        <v>86</v>
      </c>
      <c r="F1" s="211"/>
      <c r="G1" s="65"/>
      <c r="H1" s="65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1"/>
      <c r="AB1" s="211"/>
      <c r="AC1" s="65"/>
      <c r="AD1" s="65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72</v>
      </c>
      <c r="C2" s="62"/>
      <c r="D2" s="212"/>
      <c r="E2" s="13" t="s">
        <v>12</v>
      </c>
      <c r="F2" s="14"/>
      <c r="G2" s="14"/>
      <c r="H2" s="14"/>
      <c r="I2" s="20"/>
      <c r="J2" s="15"/>
      <c r="K2" s="90"/>
      <c r="L2" s="22" t="s">
        <v>180</v>
      </c>
      <c r="M2" s="14"/>
      <c r="N2" s="14"/>
      <c r="O2" s="21"/>
      <c r="P2" s="19"/>
      <c r="Q2" s="22" t="s">
        <v>181</v>
      </c>
      <c r="R2" s="14"/>
      <c r="S2" s="14"/>
      <c r="T2" s="14"/>
      <c r="U2" s="20"/>
      <c r="V2" s="21"/>
      <c r="W2" s="19"/>
      <c r="X2" s="213" t="s">
        <v>182</v>
      </c>
      <c r="Y2" s="214"/>
      <c r="Z2" s="215"/>
      <c r="AA2" s="13" t="s">
        <v>12</v>
      </c>
      <c r="AB2" s="14"/>
      <c r="AC2" s="14"/>
      <c r="AD2" s="14"/>
      <c r="AE2" s="20"/>
      <c r="AF2" s="15"/>
      <c r="AG2" s="90"/>
      <c r="AH2" s="22" t="s">
        <v>183</v>
      </c>
      <c r="AI2" s="14"/>
      <c r="AJ2" s="14"/>
      <c r="AK2" s="21"/>
      <c r="AL2" s="19"/>
      <c r="AM2" s="22" t="s">
        <v>181</v>
      </c>
      <c r="AN2" s="14"/>
      <c r="AO2" s="14"/>
      <c r="AP2" s="14"/>
      <c r="AQ2" s="20"/>
      <c r="AR2" s="21"/>
      <c r="AS2" s="16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2001</v>
      </c>
      <c r="C4" s="29" t="s">
        <v>64</v>
      </c>
      <c r="D4" s="26" t="s">
        <v>87</v>
      </c>
      <c r="E4" s="25">
        <v>26</v>
      </c>
      <c r="F4" s="25">
        <v>2</v>
      </c>
      <c r="G4" s="25">
        <v>4</v>
      </c>
      <c r="H4" s="27">
        <v>9</v>
      </c>
      <c r="I4" s="25">
        <v>62</v>
      </c>
      <c r="J4" s="28">
        <v>0.46969696969696972</v>
      </c>
      <c r="K4" s="30">
        <v>132</v>
      </c>
      <c r="L4" s="71"/>
      <c r="M4" s="18"/>
      <c r="N4" s="18"/>
      <c r="O4" s="18"/>
      <c r="P4" s="24"/>
      <c r="Q4" s="25"/>
      <c r="R4" s="25"/>
      <c r="S4" s="27"/>
      <c r="T4" s="25"/>
      <c r="U4" s="25"/>
      <c r="V4" s="21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2002</v>
      </c>
      <c r="C5" s="29" t="s">
        <v>88</v>
      </c>
      <c r="D5" s="26" t="s">
        <v>87</v>
      </c>
      <c r="E5" s="25">
        <v>1</v>
      </c>
      <c r="F5" s="25">
        <v>0</v>
      </c>
      <c r="G5" s="25">
        <v>1</v>
      </c>
      <c r="H5" s="27">
        <v>0</v>
      </c>
      <c r="I5" s="25">
        <v>3</v>
      </c>
      <c r="J5" s="28">
        <v>0.5</v>
      </c>
      <c r="K5" s="30">
        <v>6</v>
      </c>
      <c r="L5" s="71"/>
      <c r="M5" s="18"/>
      <c r="N5" s="18"/>
      <c r="O5" s="18"/>
      <c r="P5" s="24"/>
      <c r="Q5" s="25"/>
      <c r="R5" s="25"/>
      <c r="S5" s="27"/>
      <c r="T5" s="25"/>
      <c r="U5" s="25"/>
      <c r="V5" s="21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1"/>
      <c r="M6" s="18"/>
      <c r="N6" s="18"/>
      <c r="O6" s="18"/>
      <c r="P6" s="24"/>
      <c r="Q6" s="25"/>
      <c r="R6" s="25"/>
      <c r="S6" s="27"/>
      <c r="T6" s="25"/>
      <c r="U6" s="25"/>
      <c r="V6" s="216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1"/>
      <c r="M7" s="18"/>
      <c r="N7" s="18"/>
      <c r="O7" s="18"/>
      <c r="P7" s="24"/>
      <c r="Q7" s="25"/>
      <c r="R7" s="25"/>
      <c r="S7" s="27"/>
      <c r="T7" s="25"/>
      <c r="U7" s="25"/>
      <c r="V7" s="216"/>
      <c r="W7" s="30"/>
      <c r="X7" s="25">
        <v>2013</v>
      </c>
      <c r="Y7" s="25" t="s">
        <v>66</v>
      </c>
      <c r="Z7" s="26" t="s">
        <v>93</v>
      </c>
      <c r="AA7" s="25">
        <v>3</v>
      </c>
      <c r="AB7" s="25">
        <v>0</v>
      </c>
      <c r="AC7" s="25">
        <v>9</v>
      </c>
      <c r="AD7" s="25">
        <v>3</v>
      </c>
      <c r="AE7" s="25">
        <v>17</v>
      </c>
      <c r="AF7" s="32">
        <v>0.89470000000000005</v>
      </c>
      <c r="AG7" s="137">
        <v>19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7"/>
      <c r="AS7" s="23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1"/>
      <c r="M8" s="18"/>
      <c r="N8" s="18"/>
      <c r="O8" s="18"/>
      <c r="P8" s="24"/>
      <c r="Q8" s="25"/>
      <c r="R8" s="25"/>
      <c r="S8" s="27"/>
      <c r="T8" s="25"/>
      <c r="U8" s="25"/>
      <c r="V8" s="216"/>
      <c r="W8" s="30"/>
      <c r="X8" s="25">
        <v>2014</v>
      </c>
      <c r="Y8" s="25" t="s">
        <v>56</v>
      </c>
      <c r="Z8" s="26" t="s">
        <v>93</v>
      </c>
      <c r="AA8" s="25">
        <v>1</v>
      </c>
      <c r="AB8" s="25">
        <v>0</v>
      </c>
      <c r="AC8" s="25">
        <v>4</v>
      </c>
      <c r="AD8" s="25">
        <v>1</v>
      </c>
      <c r="AE8" s="25">
        <v>8</v>
      </c>
      <c r="AF8" s="32">
        <v>0.88880000000000003</v>
      </c>
      <c r="AG8" s="137">
        <v>9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7"/>
      <c r="AS8" s="23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1"/>
      <c r="M9" s="18"/>
      <c r="N9" s="18"/>
      <c r="O9" s="18"/>
      <c r="P9" s="24"/>
      <c r="Q9" s="25"/>
      <c r="R9" s="25"/>
      <c r="S9" s="27"/>
      <c r="T9" s="25"/>
      <c r="U9" s="25"/>
      <c r="V9" s="216"/>
      <c r="W9" s="30"/>
      <c r="X9" s="25">
        <v>2015</v>
      </c>
      <c r="Y9" s="25" t="s">
        <v>56</v>
      </c>
      <c r="Z9" s="26" t="s">
        <v>93</v>
      </c>
      <c r="AA9" s="25">
        <v>6</v>
      </c>
      <c r="AB9" s="25">
        <v>1</v>
      </c>
      <c r="AC9" s="25">
        <v>9</v>
      </c>
      <c r="AD9" s="25">
        <v>4</v>
      </c>
      <c r="AE9" s="25">
        <v>27</v>
      </c>
      <c r="AF9" s="32">
        <v>0.71050000000000002</v>
      </c>
      <c r="AG9" s="137">
        <v>38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7"/>
      <c r="AS9" s="23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67" t="s">
        <v>184</v>
      </c>
      <c r="C10" s="70"/>
      <c r="D10" s="69"/>
      <c r="E10" s="68">
        <f>SUM(E4:E9)</f>
        <v>27</v>
      </c>
      <c r="F10" s="68">
        <f>SUM(F4:F9)</f>
        <v>2</v>
      </c>
      <c r="G10" s="68">
        <f>SUM(G4:G9)</f>
        <v>5</v>
      </c>
      <c r="H10" s="68">
        <f>SUM(H4:H9)</f>
        <v>9</v>
      </c>
      <c r="I10" s="68">
        <f>SUM(I4:I9)</f>
        <v>65</v>
      </c>
      <c r="J10" s="218">
        <f>PRODUCT(I10/K10)</f>
        <v>0.47101449275362317</v>
      </c>
      <c r="K10" s="90">
        <f>SUM(K4:K9)</f>
        <v>138</v>
      </c>
      <c r="L10" s="22"/>
      <c r="M10" s="20"/>
      <c r="N10" s="76"/>
      <c r="O10" s="77"/>
      <c r="P10" s="24"/>
      <c r="Q10" s="68">
        <f>SUM(Q4:Q9)</f>
        <v>0</v>
      </c>
      <c r="R10" s="68">
        <f>SUM(R4:R9)</f>
        <v>0</v>
      </c>
      <c r="S10" s="68">
        <f>SUM(S4:S9)</f>
        <v>0</v>
      </c>
      <c r="T10" s="68">
        <f>SUM(T4:T9)</f>
        <v>0</v>
      </c>
      <c r="U10" s="68">
        <f>SUM(U4:U9)</f>
        <v>0</v>
      </c>
      <c r="V10" s="33">
        <v>0</v>
      </c>
      <c r="W10" s="90">
        <f>SUM(W4:W9)</f>
        <v>0</v>
      </c>
      <c r="X10" s="16" t="s">
        <v>184</v>
      </c>
      <c r="Y10" s="17"/>
      <c r="Z10" s="15"/>
      <c r="AA10" s="68">
        <f>SUM(AA4:AA9)</f>
        <v>10</v>
      </c>
      <c r="AB10" s="68">
        <f>SUM(AB4:AB9)</f>
        <v>1</v>
      </c>
      <c r="AC10" s="68">
        <f>SUM(AC4:AC9)</f>
        <v>22</v>
      </c>
      <c r="AD10" s="68">
        <f>SUM(AD4:AD9)</f>
        <v>8</v>
      </c>
      <c r="AE10" s="68">
        <f>SUM(AE4:AE9)</f>
        <v>52</v>
      </c>
      <c r="AF10" s="218">
        <f>PRODUCT(AE10/AG10)</f>
        <v>0.78787878787878785</v>
      </c>
      <c r="AG10" s="90">
        <f>SUM(AG4:AG9)</f>
        <v>66</v>
      </c>
      <c r="AH10" s="22"/>
      <c r="AI10" s="20"/>
      <c r="AJ10" s="76"/>
      <c r="AK10" s="77"/>
      <c r="AL10" s="24"/>
      <c r="AM10" s="68">
        <f>SUM(AM4:AM9)</f>
        <v>0</v>
      </c>
      <c r="AN10" s="68">
        <f>SUM(AN4:AN9)</f>
        <v>0</v>
      </c>
      <c r="AO10" s="68">
        <f>SUM(AO4:AO9)</f>
        <v>0</v>
      </c>
      <c r="AP10" s="68">
        <f>SUM(AP4:AP9)</f>
        <v>0</v>
      </c>
      <c r="AQ10" s="68">
        <f>SUM(AQ4:AQ9)</f>
        <v>0</v>
      </c>
      <c r="AR10" s="218">
        <v>0</v>
      </c>
      <c r="AS10" s="162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19" t="s">
        <v>185</v>
      </c>
      <c r="C12" s="220"/>
      <c r="D12" s="22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186</v>
      </c>
      <c r="O12" s="18" t="s">
        <v>187</v>
      </c>
      <c r="Q12" s="38"/>
      <c r="R12" s="38" t="s">
        <v>62</v>
      </c>
      <c r="S12" s="38"/>
      <c r="T12" s="35" t="s">
        <v>188</v>
      </c>
      <c r="U12" s="24"/>
      <c r="V12" s="30"/>
      <c r="W12" s="30"/>
      <c r="X12" s="222"/>
      <c r="Y12" s="222"/>
      <c r="Z12" s="222"/>
      <c r="AA12" s="222"/>
      <c r="AB12" s="222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222"/>
      <c r="AO12" s="222"/>
      <c r="AP12" s="222"/>
      <c r="AQ12" s="222"/>
      <c r="AR12" s="222"/>
      <c r="AS12" s="222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223">
        <v>476</v>
      </c>
      <c r="F13" s="223">
        <v>12</v>
      </c>
      <c r="G13" s="223">
        <v>370</v>
      </c>
      <c r="H13" s="223">
        <v>94</v>
      </c>
      <c r="I13" s="223">
        <v>1052</v>
      </c>
      <c r="J13" s="224">
        <v>0.432</v>
      </c>
      <c r="K13" s="35">
        <f>PRODUCT(I13/J13)</f>
        <v>2435.1851851851852</v>
      </c>
      <c r="L13" s="225">
        <f>PRODUCT((F13+G13)/E13)</f>
        <v>0.80252100840336138</v>
      </c>
      <c r="M13" s="225">
        <f>PRODUCT(H13/E13)</f>
        <v>0.19747899159663865</v>
      </c>
      <c r="N13" s="225">
        <f>PRODUCT((F13+G13+H13)/E13)</f>
        <v>1</v>
      </c>
      <c r="O13" s="225">
        <f>PRODUCT(I13/E13)</f>
        <v>2.2100840336134455</v>
      </c>
      <c r="Q13" s="38"/>
      <c r="R13" s="38"/>
      <c r="S13" s="38"/>
      <c r="T13" s="35" t="s">
        <v>95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26" t="s">
        <v>72</v>
      </c>
      <c r="C14" s="227"/>
      <c r="D14" s="228"/>
      <c r="E14" s="223">
        <f>PRODUCT(E10+Q10)</f>
        <v>27</v>
      </c>
      <c r="F14" s="223">
        <f>PRODUCT(F10+R10)</f>
        <v>2</v>
      </c>
      <c r="G14" s="223">
        <f>PRODUCT(G10+S10)</f>
        <v>5</v>
      </c>
      <c r="H14" s="223">
        <f>PRODUCT(H10+T10)</f>
        <v>9</v>
      </c>
      <c r="I14" s="223">
        <f>PRODUCT(I10+U10)</f>
        <v>65</v>
      </c>
      <c r="J14" s="224">
        <f>PRODUCT(I14/K14)</f>
        <v>0.47101449275362317</v>
      </c>
      <c r="K14" s="35">
        <f>PRODUCT(K10+W10)</f>
        <v>138</v>
      </c>
      <c r="L14" s="225">
        <f>PRODUCT((F14+G14)/E14)</f>
        <v>0.25925925925925924</v>
      </c>
      <c r="M14" s="225">
        <f>PRODUCT(H14/E14)</f>
        <v>0.33333333333333331</v>
      </c>
      <c r="N14" s="225">
        <f>PRODUCT((F14+G14+H14)/E14)</f>
        <v>0.59259259259259256</v>
      </c>
      <c r="O14" s="225">
        <f>PRODUCT(I14/E14)</f>
        <v>2.4074074074074074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32" t="s">
        <v>182</v>
      </c>
      <c r="C15" s="229"/>
      <c r="D15" s="230"/>
      <c r="E15" s="223">
        <f>PRODUCT(AA10+AM10)</f>
        <v>10</v>
      </c>
      <c r="F15" s="223">
        <f>PRODUCT(AB10+AN10)</f>
        <v>1</v>
      </c>
      <c r="G15" s="223">
        <f>PRODUCT(AC10+AO10)</f>
        <v>22</v>
      </c>
      <c r="H15" s="223">
        <f>PRODUCT(AD10+AP10)</f>
        <v>8</v>
      </c>
      <c r="I15" s="223">
        <f>PRODUCT(AE10+AQ10)</f>
        <v>52</v>
      </c>
      <c r="J15" s="224">
        <f>PRODUCT(I15/K15)</f>
        <v>0.78787878787878785</v>
      </c>
      <c r="K15" s="24">
        <f>PRODUCT(AG10+AS10)</f>
        <v>66</v>
      </c>
      <c r="L15" s="225">
        <f>PRODUCT((F15+G15)/E15)</f>
        <v>2.2999999999999998</v>
      </c>
      <c r="M15" s="225">
        <f>PRODUCT(H15/E15)</f>
        <v>0.8</v>
      </c>
      <c r="N15" s="225">
        <f>PRODUCT((F15+G15+H15)/E15)</f>
        <v>3.1</v>
      </c>
      <c r="O15" s="225">
        <f>PRODUCT(I15/E15)</f>
        <v>5.2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31" t="s">
        <v>184</v>
      </c>
      <c r="C16" s="97"/>
      <c r="D16" s="232"/>
      <c r="E16" s="223">
        <f>SUM(E13:E15)</f>
        <v>513</v>
      </c>
      <c r="F16" s="223">
        <f t="shared" ref="F16:I16" si="0">SUM(F13:F15)</f>
        <v>15</v>
      </c>
      <c r="G16" s="223">
        <f t="shared" si="0"/>
        <v>397</v>
      </c>
      <c r="H16" s="223">
        <f t="shared" si="0"/>
        <v>111</v>
      </c>
      <c r="I16" s="223">
        <f t="shared" si="0"/>
        <v>1169</v>
      </c>
      <c r="J16" s="224">
        <f>PRODUCT(I16/K16)</f>
        <v>0.44293974009935727</v>
      </c>
      <c r="K16" s="35">
        <f>SUM(K13:K15)</f>
        <v>2639.1851851851852</v>
      </c>
      <c r="L16" s="225">
        <f>PRODUCT((F16+G16)/E16)</f>
        <v>0.80311890838206623</v>
      </c>
      <c r="M16" s="225">
        <f>PRODUCT(H16/E16)</f>
        <v>0.21637426900584794</v>
      </c>
      <c r="N16" s="225">
        <f>PRODUCT((F16+G16+H16)/E16)</f>
        <v>1.0194931773879143</v>
      </c>
      <c r="O16" s="225">
        <f>PRODUCT(I16/E16)</f>
        <v>2.2787524366471734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59" customWidth="1"/>
    <col min="3" max="3" width="24.140625" style="60" customWidth="1"/>
    <col min="4" max="4" width="10.5703125" style="72" customWidth="1"/>
    <col min="5" max="5" width="7.5703125" style="72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26" customWidth="1"/>
    <col min="22" max="22" width="11" style="60" customWidth="1"/>
    <col min="23" max="23" width="24.5703125" style="72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3"/>
      <c r="R1" s="123"/>
      <c r="S1" s="123"/>
      <c r="T1" s="123"/>
      <c r="U1" s="12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85</v>
      </c>
      <c r="C2" s="133" t="s">
        <v>86</v>
      </c>
      <c r="D2" s="11"/>
      <c r="E2" s="11"/>
      <c r="F2" s="128"/>
      <c r="G2" s="65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106</v>
      </c>
      <c r="C3" s="22" t="s">
        <v>34</v>
      </c>
      <c r="D3" s="16" t="s">
        <v>35</v>
      </c>
      <c r="E3" s="21" t="s">
        <v>1</v>
      </c>
      <c r="F3" s="143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71" t="s">
        <v>16</v>
      </c>
      <c r="R3" s="71">
        <v>1</v>
      </c>
      <c r="S3" s="71">
        <v>2</v>
      </c>
      <c r="T3" s="71">
        <v>3</v>
      </c>
      <c r="U3" s="71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01" t="s">
        <v>107</v>
      </c>
      <c r="C4" s="102" t="s">
        <v>108</v>
      </c>
      <c r="D4" s="103" t="s">
        <v>65</v>
      </c>
      <c r="E4" s="144" t="s">
        <v>87</v>
      </c>
      <c r="F4" s="90"/>
      <c r="G4" s="104"/>
      <c r="H4" s="105"/>
      <c r="I4" s="104">
        <v>1</v>
      </c>
      <c r="J4" s="106"/>
      <c r="K4" s="106"/>
      <c r="L4" s="106"/>
      <c r="M4" s="106">
        <v>1</v>
      </c>
      <c r="N4" s="104"/>
      <c r="O4" s="105"/>
      <c r="P4" s="105">
        <v>2</v>
      </c>
      <c r="Q4" s="109"/>
      <c r="R4" s="109"/>
      <c r="S4" s="109"/>
      <c r="T4" s="109"/>
      <c r="U4" s="109"/>
      <c r="V4" s="107"/>
      <c r="W4" s="102" t="s">
        <v>109</v>
      </c>
      <c r="X4" s="108" t="s">
        <v>110</v>
      </c>
      <c r="Y4" s="64"/>
      <c r="Z4" s="64"/>
      <c r="AA4" s="64"/>
      <c r="AB4" s="64"/>
      <c r="AC4" s="64"/>
      <c r="AD4" s="64"/>
    </row>
    <row r="5" spans="1:30" x14ac:dyDescent="0.25">
      <c r="A5" s="8"/>
      <c r="B5" s="145" t="s">
        <v>111</v>
      </c>
      <c r="C5" s="146" t="s">
        <v>112</v>
      </c>
      <c r="D5" s="147" t="s">
        <v>113</v>
      </c>
      <c r="E5" s="148" t="s">
        <v>87</v>
      </c>
      <c r="F5" s="100"/>
      <c r="G5" s="149">
        <v>1</v>
      </c>
      <c r="H5" s="150"/>
      <c r="I5" s="149"/>
      <c r="J5" s="151"/>
      <c r="K5" s="151"/>
      <c r="L5" s="152"/>
      <c r="M5" s="151">
        <v>1</v>
      </c>
      <c r="N5" s="149"/>
      <c r="O5" s="150">
        <v>1</v>
      </c>
      <c r="P5" s="150"/>
      <c r="Q5" s="209"/>
      <c r="R5" s="209"/>
      <c r="S5" s="209"/>
      <c r="T5" s="209"/>
      <c r="U5" s="209"/>
      <c r="V5" s="153"/>
      <c r="W5" s="146" t="s">
        <v>114</v>
      </c>
      <c r="X5" s="154" t="s">
        <v>115</v>
      </c>
      <c r="Y5" s="64"/>
      <c r="Z5" s="64"/>
      <c r="AA5" s="64"/>
      <c r="AB5" s="64"/>
      <c r="AC5" s="64"/>
      <c r="AD5" s="64"/>
    </row>
    <row r="6" spans="1:30" x14ac:dyDescent="0.25">
      <c r="A6" s="23"/>
      <c r="B6" s="93"/>
      <c r="C6" s="95"/>
      <c r="D6" s="95"/>
      <c r="E6" s="97"/>
      <c r="F6" s="97"/>
      <c r="G6" s="129"/>
      <c r="H6" s="96"/>
      <c r="I6" s="94"/>
      <c r="J6" s="96"/>
      <c r="K6" s="94"/>
      <c r="L6" s="96"/>
      <c r="M6" s="96"/>
      <c r="N6" s="96"/>
      <c r="O6" s="96"/>
      <c r="P6" s="96"/>
      <c r="Q6" s="130"/>
      <c r="R6" s="130"/>
      <c r="S6" s="130"/>
      <c r="T6" s="130"/>
      <c r="U6" s="130"/>
      <c r="V6" s="96"/>
      <c r="W6" s="96"/>
      <c r="X6" s="98"/>
      <c r="Y6" s="64"/>
      <c r="Z6" s="64"/>
      <c r="AA6" s="64"/>
      <c r="AB6" s="64"/>
      <c r="AC6" s="64"/>
      <c r="AD6" s="64"/>
    </row>
    <row r="7" spans="1:30" x14ac:dyDescent="0.25">
      <c r="A7" s="8"/>
      <c r="B7" s="22" t="s">
        <v>73</v>
      </c>
      <c r="C7" s="22" t="s">
        <v>34</v>
      </c>
      <c r="D7" s="16" t="s">
        <v>35</v>
      </c>
      <c r="E7" s="21" t="s">
        <v>1</v>
      </c>
      <c r="F7" s="143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71" t="s">
        <v>16</v>
      </c>
      <c r="R7" s="71">
        <v>1</v>
      </c>
      <c r="S7" s="71">
        <v>2</v>
      </c>
      <c r="T7" s="71">
        <v>3</v>
      </c>
      <c r="U7" s="71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8"/>
      <c r="B8" s="114" t="s">
        <v>116</v>
      </c>
      <c r="C8" s="115" t="s">
        <v>117</v>
      </c>
      <c r="D8" s="116" t="s">
        <v>65</v>
      </c>
      <c r="E8" s="117" t="s">
        <v>87</v>
      </c>
      <c r="F8" s="100"/>
      <c r="G8" s="118">
        <v>1</v>
      </c>
      <c r="H8" s="119"/>
      <c r="I8" s="119"/>
      <c r="J8" s="120"/>
      <c r="K8" s="120"/>
      <c r="L8" s="106" t="s">
        <v>83</v>
      </c>
      <c r="M8" s="120">
        <v>1</v>
      </c>
      <c r="N8" s="118"/>
      <c r="O8" s="119">
        <v>1</v>
      </c>
      <c r="P8" s="119">
        <v>1</v>
      </c>
      <c r="Q8" s="125"/>
      <c r="R8" s="125"/>
      <c r="S8" s="125"/>
      <c r="T8" s="125"/>
      <c r="U8" s="125"/>
      <c r="V8" s="121"/>
      <c r="W8" s="115" t="s">
        <v>118</v>
      </c>
      <c r="X8" s="122" t="s">
        <v>76</v>
      </c>
      <c r="Y8" s="64"/>
      <c r="Z8" s="64"/>
      <c r="AA8" s="64"/>
      <c r="AB8" s="64"/>
      <c r="AC8" s="64"/>
      <c r="AD8" s="64"/>
    </row>
    <row r="9" spans="1:30" x14ac:dyDescent="0.25">
      <c r="A9" s="23"/>
      <c r="B9" s="93"/>
      <c r="C9" s="95"/>
      <c r="D9" s="95"/>
      <c r="E9" s="97"/>
      <c r="F9" s="97"/>
      <c r="G9" s="129"/>
      <c r="H9" s="96"/>
      <c r="I9" s="94"/>
      <c r="J9" s="96"/>
      <c r="K9" s="94"/>
      <c r="L9" s="96"/>
      <c r="M9" s="96"/>
      <c r="N9" s="96"/>
      <c r="O9" s="96"/>
      <c r="P9" s="96"/>
      <c r="Q9" s="130"/>
      <c r="R9" s="130"/>
      <c r="S9" s="130"/>
      <c r="T9" s="130"/>
      <c r="U9" s="130"/>
      <c r="V9" s="96"/>
      <c r="W9" s="96"/>
      <c r="X9" s="98"/>
      <c r="Y9" s="64"/>
      <c r="Z9" s="64"/>
      <c r="AA9" s="64"/>
      <c r="AB9" s="64"/>
      <c r="AC9" s="64"/>
      <c r="AD9" s="64"/>
    </row>
    <row r="10" spans="1:30" x14ac:dyDescent="0.25">
      <c r="A10" s="8"/>
      <c r="B10" s="22" t="s">
        <v>74</v>
      </c>
      <c r="C10" s="22" t="s">
        <v>34</v>
      </c>
      <c r="D10" s="16" t="s">
        <v>35</v>
      </c>
      <c r="E10" s="21" t="s">
        <v>1</v>
      </c>
      <c r="F10" s="143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71" t="s">
        <v>16</v>
      </c>
      <c r="R10" s="71">
        <v>1</v>
      </c>
      <c r="S10" s="71">
        <v>2</v>
      </c>
      <c r="T10" s="71">
        <v>3</v>
      </c>
      <c r="U10" s="71" t="s">
        <v>43</v>
      </c>
      <c r="V10" s="17" t="s">
        <v>21</v>
      </c>
      <c r="W10" s="16" t="s">
        <v>44</v>
      </c>
      <c r="X10" s="16" t="s">
        <v>45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45" t="s">
        <v>119</v>
      </c>
      <c r="C11" s="146" t="s">
        <v>120</v>
      </c>
      <c r="D11" s="147" t="s">
        <v>113</v>
      </c>
      <c r="E11" s="148" t="s">
        <v>89</v>
      </c>
      <c r="F11" s="87"/>
      <c r="G11" s="149">
        <v>1</v>
      </c>
      <c r="H11" s="150"/>
      <c r="I11" s="150"/>
      <c r="J11" s="151"/>
      <c r="K11" s="151" t="s">
        <v>121</v>
      </c>
      <c r="L11" s="152"/>
      <c r="M11" s="151">
        <v>1</v>
      </c>
      <c r="N11" s="149"/>
      <c r="O11" s="150"/>
      <c r="P11" s="150"/>
      <c r="Q11" s="209" t="s">
        <v>67</v>
      </c>
      <c r="R11" s="209"/>
      <c r="S11" s="209"/>
      <c r="T11" s="209" t="s">
        <v>69</v>
      </c>
      <c r="U11" s="209" t="s">
        <v>148</v>
      </c>
      <c r="V11" s="153">
        <v>0.33300000000000002</v>
      </c>
      <c r="W11" s="146" t="s">
        <v>122</v>
      </c>
      <c r="X11" s="154" t="s">
        <v>123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45" t="s">
        <v>124</v>
      </c>
      <c r="C12" s="146" t="s">
        <v>125</v>
      </c>
      <c r="D12" s="147" t="s">
        <v>113</v>
      </c>
      <c r="E12" s="148" t="s">
        <v>89</v>
      </c>
      <c r="F12" s="90"/>
      <c r="G12" s="149"/>
      <c r="H12" s="150"/>
      <c r="I12" s="150">
        <v>1</v>
      </c>
      <c r="J12" s="151" t="s">
        <v>126</v>
      </c>
      <c r="K12" s="151">
        <v>7</v>
      </c>
      <c r="L12" s="152"/>
      <c r="M12" s="151">
        <v>1</v>
      </c>
      <c r="N12" s="149"/>
      <c r="O12" s="150">
        <v>2</v>
      </c>
      <c r="P12" s="150">
        <v>1</v>
      </c>
      <c r="Q12" s="209" t="s">
        <v>149</v>
      </c>
      <c r="R12" s="209" t="s">
        <v>67</v>
      </c>
      <c r="S12" s="209" t="s">
        <v>63</v>
      </c>
      <c r="T12" s="209" t="s">
        <v>63</v>
      </c>
      <c r="U12" s="209" t="s">
        <v>75</v>
      </c>
      <c r="V12" s="153">
        <v>0.375</v>
      </c>
      <c r="W12" s="146" t="s">
        <v>127</v>
      </c>
      <c r="X12" s="154" t="s">
        <v>128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91"/>
      <c r="F13" s="100"/>
      <c r="G13" s="18"/>
      <c r="H13" s="18"/>
      <c r="I13" s="18">
        <f>SUM(I10:I12)</f>
        <v>1</v>
      </c>
      <c r="J13" s="17"/>
      <c r="K13" s="17"/>
      <c r="L13" s="17"/>
      <c r="M13" s="18">
        <f t="shared" ref="M13:P13" si="0">SUM(M10:M12)</f>
        <v>2</v>
      </c>
      <c r="N13" s="18"/>
      <c r="O13" s="18"/>
      <c r="P13" s="18">
        <f t="shared" si="0"/>
        <v>1</v>
      </c>
      <c r="Q13" s="71" t="s">
        <v>150</v>
      </c>
      <c r="R13" s="71" t="s">
        <v>67</v>
      </c>
      <c r="S13" s="71" t="s">
        <v>63</v>
      </c>
      <c r="T13" s="71" t="s">
        <v>79</v>
      </c>
      <c r="U13" s="71" t="s">
        <v>84</v>
      </c>
      <c r="V13" s="33">
        <v>0.36399999999999999</v>
      </c>
      <c r="W13" s="92"/>
      <c r="X13" s="71"/>
      <c r="Y13" s="64"/>
      <c r="Z13" s="64"/>
      <c r="AA13" s="64"/>
      <c r="AB13" s="64"/>
      <c r="AC13" s="64"/>
      <c r="AD13" s="64"/>
    </row>
    <row r="14" spans="1:30" x14ac:dyDescent="0.25">
      <c r="A14" s="23"/>
      <c r="B14" s="93"/>
      <c r="C14" s="95"/>
      <c r="D14" s="95"/>
      <c r="E14" s="97"/>
      <c r="F14" s="97"/>
      <c r="G14" s="129"/>
      <c r="H14" s="96"/>
      <c r="I14" s="94"/>
      <c r="J14" s="96"/>
      <c r="K14" s="94"/>
      <c r="L14" s="96"/>
      <c r="M14" s="96"/>
      <c r="N14" s="96"/>
      <c r="O14" s="96"/>
      <c r="P14" s="96"/>
      <c r="Q14" s="130"/>
      <c r="R14" s="130"/>
      <c r="S14" s="130"/>
      <c r="T14" s="130"/>
      <c r="U14" s="130"/>
      <c r="V14" s="96"/>
      <c r="W14" s="96"/>
      <c r="X14" s="98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5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8"/>
      <c r="R15" s="88"/>
      <c r="S15" s="88"/>
      <c r="T15" s="88"/>
      <c r="U15" s="88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5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8"/>
      <c r="R16" s="88"/>
      <c r="S16" s="88"/>
      <c r="T16" s="88"/>
      <c r="U16" s="88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5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8"/>
      <c r="R17" s="88"/>
      <c r="S17" s="88"/>
      <c r="T17" s="88"/>
      <c r="U17" s="88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5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8"/>
      <c r="R18" s="88"/>
      <c r="S18" s="88"/>
      <c r="T18" s="88"/>
      <c r="U18" s="88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5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8"/>
      <c r="R19" s="88"/>
      <c r="S19" s="88"/>
      <c r="T19" s="88"/>
      <c r="U19" s="88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5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8"/>
      <c r="R20" s="88"/>
      <c r="S20" s="88"/>
      <c r="T20" s="88"/>
      <c r="U20" s="88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5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8"/>
      <c r="R21" s="88"/>
      <c r="S21" s="88"/>
      <c r="T21" s="88"/>
      <c r="U21" s="88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5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8"/>
      <c r="R22" s="88"/>
      <c r="S22" s="88"/>
      <c r="T22" s="88"/>
      <c r="U22" s="88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5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8"/>
      <c r="R23" s="88"/>
      <c r="S23" s="88"/>
      <c r="T23" s="88"/>
      <c r="U23" s="88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5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8"/>
      <c r="R24" s="88"/>
      <c r="S24" s="88"/>
      <c r="T24" s="88"/>
      <c r="U24" s="88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5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8"/>
      <c r="R25" s="88"/>
      <c r="S25" s="88"/>
      <c r="T25" s="88"/>
      <c r="U25" s="88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5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8"/>
      <c r="R26" s="88"/>
      <c r="S26" s="88"/>
      <c r="T26" s="88"/>
      <c r="U26" s="88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5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8"/>
      <c r="R27" s="88"/>
      <c r="S27" s="88"/>
      <c r="T27" s="88"/>
      <c r="U27" s="88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5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8"/>
      <c r="R28" s="88"/>
      <c r="S28" s="88"/>
      <c r="T28" s="88"/>
      <c r="U28" s="88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5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8"/>
      <c r="R29" s="88"/>
      <c r="S29" s="88"/>
      <c r="T29" s="88"/>
      <c r="U29" s="88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5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8"/>
      <c r="R30" s="88"/>
      <c r="S30" s="88"/>
      <c r="T30" s="88"/>
      <c r="U30" s="88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5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8"/>
      <c r="R31" s="88"/>
      <c r="S31" s="88"/>
      <c r="T31" s="88"/>
      <c r="U31" s="88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8"/>
      <c r="R32" s="88"/>
      <c r="S32" s="88"/>
      <c r="T32" s="88"/>
      <c r="U32" s="88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5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8"/>
      <c r="R33" s="88"/>
      <c r="S33" s="88"/>
      <c r="T33" s="88"/>
      <c r="U33" s="88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5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8"/>
      <c r="R34" s="88"/>
      <c r="S34" s="88"/>
      <c r="T34" s="88"/>
      <c r="U34" s="88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5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8"/>
      <c r="R35" s="88"/>
      <c r="S35" s="88"/>
      <c r="T35" s="88"/>
      <c r="U35" s="88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5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8"/>
      <c r="R36" s="88"/>
      <c r="S36" s="88"/>
      <c r="T36" s="88"/>
      <c r="U36" s="88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8"/>
      <c r="R37" s="88"/>
      <c r="S37" s="88"/>
      <c r="T37" s="88"/>
      <c r="U37" s="88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8"/>
      <c r="R38" s="88"/>
      <c r="S38" s="88"/>
      <c r="T38" s="88"/>
      <c r="U38" s="88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8"/>
      <c r="R39" s="88"/>
      <c r="S39" s="88"/>
      <c r="T39" s="88"/>
      <c r="U39" s="88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8"/>
      <c r="R40" s="88"/>
      <c r="S40" s="88"/>
      <c r="T40" s="88"/>
      <c r="U40" s="88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8"/>
      <c r="R41" s="88"/>
      <c r="S41" s="88"/>
      <c r="T41" s="88"/>
      <c r="U41" s="88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8"/>
      <c r="R42" s="88"/>
      <c r="S42" s="88"/>
      <c r="T42" s="88"/>
      <c r="U42" s="88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8"/>
      <c r="R43" s="88"/>
      <c r="S43" s="88"/>
      <c r="T43" s="88"/>
      <c r="U43" s="88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8"/>
      <c r="R44" s="88"/>
      <c r="S44" s="88"/>
      <c r="T44" s="88"/>
      <c r="U44" s="88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8"/>
      <c r="R45" s="88"/>
      <c r="S45" s="88"/>
      <c r="T45" s="88"/>
      <c r="U45" s="88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8"/>
      <c r="R46" s="88"/>
      <c r="S46" s="88"/>
      <c r="T46" s="88"/>
      <c r="U46" s="88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8"/>
      <c r="R47" s="88"/>
      <c r="S47" s="88"/>
      <c r="T47" s="88"/>
      <c r="U47" s="88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8"/>
      <c r="R48" s="88"/>
      <c r="S48" s="88"/>
      <c r="T48" s="88"/>
      <c r="U48" s="88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8"/>
      <c r="R49" s="88"/>
      <c r="S49" s="88"/>
      <c r="T49" s="88"/>
      <c r="U49" s="88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8"/>
      <c r="R50" s="88"/>
      <c r="S50" s="88"/>
      <c r="T50" s="88"/>
      <c r="U50" s="88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8"/>
      <c r="R51" s="88"/>
      <c r="S51" s="88"/>
      <c r="T51" s="88"/>
      <c r="U51" s="88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8"/>
      <c r="R52" s="88"/>
      <c r="S52" s="88"/>
      <c r="T52" s="88"/>
      <c r="U52" s="88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85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8"/>
      <c r="R53" s="88"/>
      <c r="S53" s="88"/>
      <c r="T53" s="88"/>
      <c r="U53" s="88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85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8"/>
      <c r="R54" s="88"/>
      <c r="S54" s="88"/>
      <c r="T54" s="88"/>
      <c r="U54" s="88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85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8"/>
      <c r="R55" s="88"/>
      <c r="S55" s="88"/>
      <c r="T55" s="88"/>
      <c r="U55" s="88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85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8"/>
      <c r="R56" s="88"/>
      <c r="S56" s="88"/>
      <c r="T56" s="88"/>
      <c r="U56" s="88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8"/>
      <c r="R57" s="88"/>
      <c r="S57" s="88"/>
      <c r="T57" s="88"/>
      <c r="U57" s="88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8"/>
      <c r="R58" s="88"/>
      <c r="S58" s="88"/>
      <c r="T58" s="88"/>
      <c r="U58" s="88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8"/>
      <c r="R59" s="88"/>
      <c r="S59" s="88"/>
      <c r="T59" s="88"/>
      <c r="U59" s="88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85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8"/>
      <c r="R60" s="88"/>
      <c r="S60" s="88"/>
      <c r="T60" s="88"/>
      <c r="U60" s="88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85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8"/>
      <c r="R61" s="88"/>
      <c r="S61" s="88"/>
      <c r="T61" s="88"/>
      <c r="U61" s="88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85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8"/>
      <c r="R62" s="88"/>
      <c r="S62" s="88"/>
      <c r="T62" s="88"/>
      <c r="U62" s="88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85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8"/>
      <c r="R63" s="88"/>
      <c r="S63" s="88"/>
      <c r="T63" s="88"/>
      <c r="U63" s="88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85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88"/>
      <c r="R64" s="88"/>
      <c r="S64" s="88"/>
      <c r="T64" s="88"/>
      <c r="U64" s="88"/>
      <c r="V64" s="35"/>
      <c r="W64" s="58"/>
      <c r="X64" s="35"/>
      <c r="Y64" s="64"/>
      <c r="Z64" s="64"/>
      <c r="AA64" s="64"/>
      <c r="AB64" s="64"/>
      <c r="AC64" s="64"/>
      <c r="AD64" s="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7"/>
      <c r="R69" s="127"/>
      <c r="S69" s="127"/>
      <c r="T69" s="127"/>
      <c r="U69" s="127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7"/>
      <c r="R71" s="127"/>
      <c r="S71" s="127"/>
      <c r="T71" s="127"/>
      <c r="U71" s="127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7"/>
      <c r="R72" s="127"/>
      <c r="S72" s="127"/>
      <c r="T72" s="127"/>
      <c r="U72" s="12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7"/>
      <c r="R73" s="127"/>
      <c r="S73" s="127"/>
      <c r="T73" s="127"/>
      <c r="U73" s="12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7"/>
      <c r="R74" s="127"/>
      <c r="S74" s="127"/>
      <c r="T74" s="127"/>
      <c r="U74" s="12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7"/>
      <c r="R75" s="127"/>
      <c r="S75" s="127"/>
      <c r="T75" s="127"/>
      <c r="U75" s="12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7"/>
      <c r="R76" s="127"/>
      <c r="S76" s="127"/>
      <c r="T76" s="127"/>
      <c r="U76" s="12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7"/>
      <c r="R77" s="127"/>
      <c r="S77" s="127"/>
      <c r="T77" s="127"/>
      <c r="U77" s="12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7"/>
      <c r="R78" s="127"/>
      <c r="S78" s="127"/>
      <c r="T78" s="127"/>
      <c r="U78" s="12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7"/>
      <c r="R79" s="127"/>
      <c r="S79" s="127"/>
      <c r="T79" s="127"/>
      <c r="U79" s="12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7"/>
      <c r="R80" s="127"/>
      <c r="S80" s="127"/>
      <c r="T80" s="127"/>
      <c r="U80" s="12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7"/>
      <c r="R81" s="127"/>
      <c r="S81" s="127"/>
      <c r="T81" s="127"/>
      <c r="U81" s="12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7"/>
      <c r="R82" s="127"/>
      <c r="S82" s="127"/>
      <c r="T82" s="127"/>
      <c r="U82" s="12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7"/>
      <c r="R83" s="127"/>
      <c r="S83" s="127"/>
      <c r="T83" s="127"/>
      <c r="U83" s="12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7"/>
      <c r="R84" s="127"/>
      <c r="S84" s="127"/>
      <c r="T84" s="127"/>
      <c r="U84" s="12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7"/>
      <c r="R85" s="127"/>
      <c r="S85" s="127"/>
      <c r="T85" s="127"/>
      <c r="U85" s="12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7"/>
      <c r="R86" s="127"/>
      <c r="S86" s="127"/>
      <c r="T86" s="127"/>
      <c r="U86" s="12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7"/>
      <c r="R87" s="127"/>
      <c r="S87" s="127"/>
      <c r="T87" s="127"/>
      <c r="U87" s="12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7"/>
      <c r="R88" s="127"/>
      <c r="S88" s="127"/>
      <c r="T88" s="127"/>
      <c r="U88" s="12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7"/>
      <c r="R89" s="127"/>
      <c r="S89" s="127"/>
      <c r="T89" s="127"/>
      <c r="U89" s="12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7"/>
      <c r="R90" s="127"/>
      <c r="S90" s="127"/>
      <c r="T90" s="127"/>
      <c r="U90" s="12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7"/>
      <c r="R91" s="127"/>
      <c r="S91" s="127"/>
      <c r="T91" s="127"/>
      <c r="U91" s="12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7"/>
      <c r="R92" s="127"/>
      <c r="S92" s="127"/>
      <c r="T92" s="127"/>
      <c r="U92" s="12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7"/>
      <c r="R93" s="127"/>
      <c r="S93" s="127"/>
      <c r="T93" s="127"/>
      <c r="U93" s="12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7"/>
      <c r="R94" s="127"/>
      <c r="S94" s="127"/>
      <c r="T94" s="127"/>
      <c r="U94" s="12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7"/>
      <c r="R95" s="127"/>
      <c r="S95" s="127"/>
      <c r="T95" s="127"/>
      <c r="U95" s="12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7"/>
      <c r="R96" s="127"/>
      <c r="S96" s="127"/>
      <c r="T96" s="127"/>
      <c r="U96" s="12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7"/>
      <c r="R97" s="127"/>
      <c r="S97" s="127"/>
      <c r="T97" s="127"/>
      <c r="U97" s="12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7"/>
      <c r="R98" s="127"/>
      <c r="S98" s="127"/>
      <c r="T98" s="127"/>
      <c r="U98" s="12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7"/>
      <c r="R99" s="127"/>
      <c r="S99" s="127"/>
      <c r="T99" s="127"/>
      <c r="U99" s="12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7"/>
      <c r="R100" s="127"/>
      <c r="S100" s="127"/>
      <c r="T100" s="127"/>
      <c r="U100" s="12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7"/>
      <c r="R101" s="127"/>
      <c r="S101" s="127"/>
      <c r="T101" s="127"/>
      <c r="U101" s="12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7"/>
      <c r="R102" s="127"/>
      <c r="S102" s="127"/>
      <c r="T102" s="127"/>
      <c r="U102" s="12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7"/>
      <c r="R103" s="127"/>
      <c r="S103" s="127"/>
      <c r="T103" s="127"/>
      <c r="U103" s="12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7"/>
      <c r="R104" s="127"/>
      <c r="S104" s="127"/>
      <c r="T104" s="127"/>
      <c r="U104" s="12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7"/>
      <c r="R105" s="127"/>
      <c r="S105" s="127"/>
      <c r="T105" s="127"/>
      <c r="U105" s="12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7"/>
      <c r="R106" s="127"/>
      <c r="S106" s="127"/>
      <c r="T106" s="127"/>
      <c r="U106" s="12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7"/>
      <c r="R107" s="127"/>
      <c r="S107" s="127"/>
      <c r="T107" s="127"/>
      <c r="U107" s="12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7"/>
      <c r="R108" s="127"/>
      <c r="S108" s="127"/>
      <c r="T108" s="127"/>
      <c r="U108" s="12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7"/>
      <c r="R109" s="127"/>
      <c r="S109" s="127"/>
      <c r="T109" s="127"/>
      <c r="U109" s="12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7"/>
      <c r="R110" s="127"/>
      <c r="S110" s="127"/>
      <c r="T110" s="127"/>
      <c r="U110" s="12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7"/>
      <c r="R111" s="127"/>
      <c r="S111" s="127"/>
      <c r="T111" s="127"/>
      <c r="U111" s="12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7"/>
      <c r="R112" s="127"/>
      <c r="S112" s="127"/>
      <c r="T112" s="127"/>
      <c r="U112" s="12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7"/>
      <c r="R113" s="127"/>
      <c r="S113" s="127"/>
      <c r="T113" s="127"/>
      <c r="U113" s="12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7"/>
      <c r="R114" s="127"/>
      <c r="S114" s="127"/>
      <c r="T114" s="127"/>
      <c r="U114" s="12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7"/>
      <c r="R115" s="127"/>
      <c r="S115" s="127"/>
      <c r="T115" s="127"/>
      <c r="U115" s="12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7"/>
      <c r="R116" s="127"/>
      <c r="S116" s="127"/>
      <c r="T116" s="127"/>
      <c r="U116" s="12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7"/>
      <c r="R117" s="127"/>
      <c r="S117" s="127"/>
      <c r="T117" s="127"/>
      <c r="U117" s="12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7"/>
      <c r="R118" s="127"/>
      <c r="S118" s="127"/>
      <c r="T118" s="127"/>
      <c r="U118" s="12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7"/>
      <c r="R119" s="127"/>
      <c r="S119" s="127"/>
      <c r="T119" s="127"/>
      <c r="U119" s="12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7"/>
      <c r="R120" s="127"/>
      <c r="S120" s="127"/>
      <c r="T120" s="127"/>
      <c r="U120" s="12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7"/>
      <c r="R121" s="127"/>
      <c r="S121" s="127"/>
      <c r="T121" s="127"/>
      <c r="U121" s="12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7"/>
      <c r="R122" s="127"/>
      <c r="S122" s="127"/>
      <c r="T122" s="127"/>
      <c r="U122" s="12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7"/>
      <c r="R123" s="127"/>
      <c r="S123" s="127"/>
      <c r="T123" s="127"/>
      <c r="U123" s="12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7"/>
      <c r="R124" s="127"/>
      <c r="S124" s="127"/>
      <c r="T124" s="127"/>
      <c r="U124" s="12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7"/>
      <c r="R125" s="127"/>
      <c r="S125" s="127"/>
      <c r="T125" s="127"/>
      <c r="U125" s="12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7"/>
      <c r="R126" s="127"/>
      <c r="S126" s="127"/>
      <c r="T126" s="127"/>
      <c r="U126" s="12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7"/>
      <c r="R127" s="127"/>
      <c r="S127" s="127"/>
      <c r="T127" s="127"/>
      <c r="U127" s="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7"/>
      <c r="R128" s="127"/>
      <c r="S128" s="127"/>
      <c r="T128" s="127"/>
      <c r="U128" s="12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7"/>
      <c r="R129" s="127"/>
      <c r="S129" s="127"/>
      <c r="T129" s="127"/>
      <c r="U129" s="12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7"/>
      <c r="R130" s="127"/>
      <c r="S130" s="127"/>
      <c r="T130" s="127"/>
      <c r="U130" s="12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7"/>
      <c r="R131" s="127"/>
      <c r="S131" s="127"/>
      <c r="T131" s="127"/>
      <c r="U131" s="12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7"/>
      <c r="R132" s="127"/>
      <c r="S132" s="127"/>
      <c r="T132" s="127"/>
      <c r="U132" s="12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7"/>
      <c r="R133" s="127"/>
      <c r="S133" s="127"/>
      <c r="T133" s="127"/>
      <c r="U133" s="12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7"/>
      <c r="R134" s="127"/>
      <c r="S134" s="127"/>
      <c r="T134" s="127"/>
      <c r="U134" s="12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7"/>
      <c r="R135" s="127"/>
      <c r="S135" s="127"/>
      <c r="T135" s="127"/>
      <c r="U135" s="12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7"/>
      <c r="R136" s="127"/>
      <c r="S136" s="127"/>
      <c r="T136" s="127"/>
      <c r="U136" s="12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7"/>
      <c r="R137" s="127"/>
      <c r="S137" s="127"/>
      <c r="T137" s="127"/>
      <c r="U137" s="12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7"/>
      <c r="R138" s="127"/>
      <c r="S138" s="127"/>
      <c r="T138" s="127"/>
      <c r="U138" s="12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7"/>
      <c r="R139" s="127"/>
      <c r="S139" s="127"/>
      <c r="T139" s="127"/>
      <c r="U139" s="12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7"/>
      <c r="R140" s="127"/>
      <c r="S140" s="127"/>
      <c r="T140" s="127"/>
      <c r="U140" s="12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7"/>
      <c r="R141" s="127"/>
      <c r="S141" s="127"/>
      <c r="T141" s="127"/>
      <c r="U141" s="127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7"/>
      <c r="R154" s="127"/>
      <c r="S154" s="127"/>
      <c r="T154" s="127"/>
      <c r="U154" s="127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7"/>
      <c r="R155" s="127"/>
      <c r="S155" s="127"/>
      <c r="T155" s="127"/>
      <c r="U155" s="12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7"/>
      <c r="R156" s="127"/>
      <c r="S156" s="127"/>
      <c r="T156" s="127"/>
      <c r="U156" s="12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7"/>
      <c r="R157" s="127"/>
      <c r="S157" s="127"/>
      <c r="T157" s="127"/>
      <c r="U157" s="127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7"/>
      <c r="R169" s="127"/>
      <c r="S169" s="127"/>
      <c r="T169" s="127"/>
      <c r="U169" s="12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7"/>
      <c r="R170" s="127"/>
      <c r="S170" s="127"/>
      <c r="T170" s="127"/>
      <c r="U170" s="12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7"/>
      <c r="R171" s="127"/>
      <c r="S171" s="127"/>
      <c r="T171" s="127"/>
      <c r="U171" s="12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7"/>
      <c r="R172" s="127"/>
      <c r="S172" s="127"/>
      <c r="T172" s="127"/>
      <c r="U172" s="12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7"/>
      <c r="R173" s="127"/>
      <c r="S173" s="127"/>
      <c r="T173" s="127"/>
      <c r="U173" s="12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7"/>
      <c r="R174" s="127"/>
      <c r="S174" s="127"/>
      <c r="T174" s="127"/>
      <c r="U174" s="12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7"/>
      <c r="R175" s="127"/>
      <c r="S175" s="127"/>
      <c r="T175" s="127"/>
      <c r="U175" s="12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7"/>
      <c r="R176" s="127"/>
      <c r="S176" s="127"/>
      <c r="T176" s="127"/>
      <c r="U176" s="12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7"/>
      <c r="R177" s="127"/>
      <c r="S177" s="127"/>
      <c r="T177" s="127"/>
      <c r="U177" s="12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7"/>
      <c r="R178" s="127"/>
      <c r="S178" s="127"/>
      <c r="T178" s="127"/>
      <c r="U178" s="12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7"/>
      <c r="R179" s="127"/>
      <c r="S179" s="127"/>
      <c r="T179" s="127"/>
      <c r="U179" s="127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7"/>
      <c r="R180" s="127"/>
      <c r="S180" s="127"/>
      <c r="T180" s="127"/>
      <c r="U180" s="127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7"/>
      <c r="R181" s="127"/>
      <c r="S181" s="127"/>
      <c r="T181" s="127"/>
      <c r="U181" s="127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7"/>
      <c r="R182" s="127"/>
      <c r="S182" s="127"/>
      <c r="T182" s="127"/>
      <c r="U182" s="127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7"/>
      <c r="R183" s="127"/>
      <c r="S183" s="127"/>
      <c r="T183" s="127"/>
      <c r="U183" s="127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7"/>
      <c r="R184" s="127"/>
      <c r="S184" s="127"/>
      <c r="T184" s="127"/>
      <c r="U184" s="127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7"/>
      <c r="R185" s="127"/>
      <c r="S185" s="127"/>
      <c r="T185" s="127"/>
      <c r="U185" s="127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7"/>
      <c r="R186" s="127"/>
      <c r="S186" s="127"/>
      <c r="T186" s="127"/>
      <c r="U186" s="127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7"/>
      <c r="R187" s="127"/>
      <c r="S187" s="127"/>
      <c r="T187" s="127"/>
      <c r="U187" s="127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zoomScale="97" zoomScaleNormal="97" workbookViewId="0"/>
  </sheetViews>
  <sheetFormatPr defaultRowHeight="15" x14ac:dyDescent="0.25"/>
  <cols>
    <col min="1" max="1" width="0.7109375" style="164" customWidth="1"/>
    <col min="2" max="2" width="8.28515625" style="205" customWidth="1"/>
    <col min="3" max="3" width="8.28515625" style="206" customWidth="1"/>
    <col min="4" max="4" width="5.85546875" style="205" customWidth="1"/>
    <col min="5" max="8" width="5.7109375" style="207" customWidth="1"/>
    <col min="9" max="9" width="10.7109375" style="207" customWidth="1"/>
    <col min="10" max="10" width="0.5703125" style="207" customWidth="1"/>
    <col min="11" max="13" width="5.7109375" style="207" customWidth="1"/>
    <col min="14" max="14" width="10.7109375" style="207" customWidth="1"/>
    <col min="15" max="17" width="5.7109375" style="207" customWidth="1"/>
    <col min="18" max="18" width="10" style="207" customWidth="1"/>
    <col min="19" max="21" width="3.7109375" style="208" customWidth="1"/>
    <col min="22" max="22" width="0.5703125" style="204" customWidth="1"/>
    <col min="23" max="26" width="16.7109375" style="178" customWidth="1"/>
    <col min="27" max="27" width="15.28515625" style="178" customWidth="1"/>
    <col min="28" max="28" width="16.42578125" style="178" customWidth="1"/>
    <col min="29" max="29" width="16.5703125" style="178" customWidth="1"/>
    <col min="30" max="30" width="37.85546875" style="178" customWidth="1"/>
    <col min="31" max="31" width="24.28515625" style="178" customWidth="1"/>
    <col min="32" max="33" width="5.7109375" style="204" customWidth="1"/>
    <col min="34" max="16384" width="9.140625" style="164"/>
  </cols>
  <sheetData>
    <row r="1" spans="1:33" ht="20.25" customHeight="1" x14ac:dyDescent="0.3">
      <c r="A1" s="35"/>
      <c r="B1" s="155" t="s">
        <v>129</v>
      </c>
      <c r="C1" s="156"/>
      <c r="D1" s="157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59"/>
      <c r="U1" s="159"/>
      <c r="V1" s="160"/>
      <c r="W1" s="161"/>
      <c r="X1" s="161"/>
      <c r="Y1" s="161"/>
      <c r="Z1" s="161"/>
      <c r="AA1" s="162"/>
      <c r="AB1" s="87"/>
      <c r="AC1" s="163"/>
      <c r="AD1" s="163"/>
      <c r="AE1" s="163"/>
      <c r="AF1" s="8"/>
      <c r="AG1" s="8"/>
    </row>
    <row r="2" spans="1:33" s="170" customFormat="1" ht="15.75" x14ac:dyDescent="0.25">
      <c r="A2" s="165"/>
      <c r="B2" s="166" t="s">
        <v>85</v>
      </c>
      <c r="C2" s="167"/>
      <c r="D2" s="168"/>
      <c r="E2" s="168" t="s">
        <v>86</v>
      </c>
      <c r="F2" s="169"/>
      <c r="G2" s="124"/>
      <c r="H2" s="65"/>
      <c r="I2" s="124"/>
      <c r="J2" s="11"/>
      <c r="K2" s="124"/>
      <c r="L2" s="11"/>
      <c r="M2" s="124"/>
      <c r="N2" s="124"/>
      <c r="O2" s="124"/>
      <c r="P2" s="11"/>
      <c r="Q2" s="124"/>
      <c r="R2" s="65"/>
      <c r="S2" s="11"/>
      <c r="T2" s="11"/>
      <c r="U2" s="11"/>
      <c r="V2" s="11"/>
      <c r="W2" s="11"/>
      <c r="X2" s="11"/>
      <c r="Y2" s="11"/>
      <c r="Z2" s="11"/>
      <c r="AA2" s="162"/>
      <c r="AB2" s="87"/>
      <c r="AC2" s="163"/>
      <c r="AD2" s="163"/>
      <c r="AE2" s="163"/>
      <c r="AF2" s="163"/>
      <c r="AG2" s="163"/>
    </row>
    <row r="3" spans="1:33" s="170" customFormat="1" x14ac:dyDescent="0.25">
      <c r="A3" s="165"/>
      <c r="B3" s="25" t="s">
        <v>130</v>
      </c>
      <c r="C3" s="67" t="s">
        <v>12</v>
      </c>
      <c r="D3" s="171"/>
      <c r="E3" s="172"/>
      <c r="F3" s="171"/>
      <c r="G3" s="171"/>
      <c r="H3" s="171"/>
      <c r="I3" s="69"/>
      <c r="J3" s="173"/>
      <c r="K3" s="174" t="s">
        <v>14</v>
      </c>
      <c r="L3" s="68"/>
      <c r="M3" s="70"/>
      <c r="N3" s="69"/>
      <c r="O3" s="174" t="s">
        <v>15</v>
      </c>
      <c r="P3" s="68"/>
      <c r="Q3" s="17"/>
      <c r="R3" s="69"/>
      <c r="S3" s="66" t="s">
        <v>131</v>
      </c>
      <c r="T3" s="171"/>
      <c r="U3" s="69"/>
      <c r="V3" s="173"/>
      <c r="W3" s="73" t="s">
        <v>132</v>
      </c>
      <c r="X3" s="171"/>
      <c r="Y3" s="171"/>
      <c r="Z3" s="171"/>
      <c r="AA3" s="162"/>
      <c r="AB3" s="87"/>
      <c r="AC3" s="163"/>
      <c r="AD3" s="163"/>
      <c r="AE3" s="163"/>
      <c r="AF3" s="163"/>
      <c r="AG3" s="163"/>
    </row>
    <row r="4" spans="1:33" s="178" customFormat="1" x14ac:dyDescent="0.25">
      <c r="A4" s="165"/>
      <c r="B4" s="18" t="s">
        <v>0</v>
      </c>
      <c r="C4" s="16" t="s">
        <v>1</v>
      </c>
      <c r="D4" s="18" t="s">
        <v>4</v>
      </c>
      <c r="E4" s="18" t="s">
        <v>41</v>
      </c>
      <c r="F4" s="18" t="s">
        <v>36</v>
      </c>
      <c r="G4" s="15" t="s">
        <v>37</v>
      </c>
      <c r="H4" s="15" t="s">
        <v>31</v>
      </c>
      <c r="I4" s="18" t="s">
        <v>133</v>
      </c>
      <c r="J4" s="30"/>
      <c r="K4" s="18" t="s">
        <v>41</v>
      </c>
      <c r="L4" s="18" t="s">
        <v>36</v>
      </c>
      <c r="M4" s="175" t="s">
        <v>31</v>
      </c>
      <c r="N4" s="18" t="s">
        <v>133</v>
      </c>
      <c r="O4" s="18" t="s">
        <v>41</v>
      </c>
      <c r="P4" s="18" t="s">
        <v>36</v>
      </c>
      <c r="Q4" s="18" t="s">
        <v>31</v>
      </c>
      <c r="R4" s="18" t="s">
        <v>133</v>
      </c>
      <c r="S4" s="15">
        <v>1</v>
      </c>
      <c r="T4" s="17">
        <v>2</v>
      </c>
      <c r="U4" s="18">
        <v>3</v>
      </c>
      <c r="V4" s="30"/>
      <c r="W4" s="16" t="s">
        <v>134</v>
      </c>
      <c r="X4" s="176" t="s">
        <v>135</v>
      </c>
      <c r="Y4" s="176" t="s">
        <v>136</v>
      </c>
      <c r="Z4" s="177" t="s">
        <v>137</v>
      </c>
      <c r="AA4" s="162"/>
      <c r="AB4" s="87"/>
      <c r="AC4" s="163"/>
      <c r="AD4" s="163"/>
      <c r="AE4" s="163"/>
      <c r="AF4" s="163"/>
      <c r="AG4" s="163"/>
    </row>
    <row r="5" spans="1:33" s="178" customFormat="1" x14ac:dyDescent="0.25">
      <c r="A5" s="165"/>
      <c r="B5" s="25">
        <v>2013</v>
      </c>
      <c r="C5" s="82" t="s">
        <v>89</v>
      </c>
      <c r="D5" s="25" t="s">
        <v>90</v>
      </c>
      <c r="E5" s="25">
        <v>26</v>
      </c>
      <c r="F5" s="25">
        <v>16</v>
      </c>
      <c r="G5" s="25">
        <v>0</v>
      </c>
      <c r="H5" s="25">
        <v>10</v>
      </c>
      <c r="I5" s="32">
        <f>PRODUCT(F5/E5)</f>
        <v>0.61538461538461542</v>
      </c>
      <c r="J5" s="30"/>
      <c r="K5" s="25">
        <v>10</v>
      </c>
      <c r="L5" s="25">
        <v>5</v>
      </c>
      <c r="M5" s="25">
        <v>5</v>
      </c>
      <c r="N5" s="32">
        <f>PRODUCT(L5/K5)</f>
        <v>0.5</v>
      </c>
      <c r="O5" s="25"/>
      <c r="P5" s="25"/>
      <c r="Q5" s="25"/>
      <c r="R5" s="25"/>
      <c r="S5" s="27"/>
      <c r="T5" s="29"/>
      <c r="U5" s="25"/>
      <c r="V5" s="30"/>
      <c r="W5" s="82" t="s">
        <v>138</v>
      </c>
      <c r="X5" s="82" t="s">
        <v>139</v>
      </c>
      <c r="Y5" s="82" t="s">
        <v>140</v>
      </c>
      <c r="Z5" s="10"/>
      <c r="AA5" s="162"/>
      <c r="AB5" s="87"/>
      <c r="AC5" s="163"/>
      <c r="AD5" s="163"/>
      <c r="AE5" s="163"/>
      <c r="AF5" s="163"/>
      <c r="AG5" s="163"/>
    </row>
    <row r="6" spans="1:33" s="178" customFormat="1" x14ac:dyDescent="0.25">
      <c r="A6" s="165"/>
      <c r="B6" s="25">
        <v>2014</v>
      </c>
      <c r="C6" s="82" t="s">
        <v>89</v>
      </c>
      <c r="D6" s="25" t="s">
        <v>91</v>
      </c>
      <c r="E6" s="25">
        <v>30</v>
      </c>
      <c r="F6" s="25">
        <v>17</v>
      </c>
      <c r="G6" s="25">
        <v>0</v>
      </c>
      <c r="H6" s="25">
        <v>13</v>
      </c>
      <c r="I6" s="32">
        <f>PRODUCT(F6/E6)</f>
        <v>0.56666666666666665</v>
      </c>
      <c r="J6" s="30"/>
      <c r="K6" s="25">
        <v>3</v>
      </c>
      <c r="L6" s="25">
        <v>0</v>
      </c>
      <c r="M6" s="25">
        <v>3</v>
      </c>
      <c r="N6" s="32">
        <f>PRODUCT(L6/K6)</f>
        <v>0</v>
      </c>
      <c r="O6" s="25"/>
      <c r="P6" s="25"/>
      <c r="Q6" s="25"/>
      <c r="R6" s="25"/>
      <c r="S6" s="27"/>
      <c r="T6" s="29"/>
      <c r="U6" s="25"/>
      <c r="V6" s="173"/>
      <c r="W6" s="82" t="s">
        <v>141</v>
      </c>
      <c r="X6" s="82"/>
      <c r="Y6" s="82"/>
      <c r="Z6" s="10"/>
      <c r="AA6" s="162"/>
      <c r="AB6" s="87"/>
      <c r="AC6" s="163"/>
      <c r="AD6" s="163"/>
      <c r="AE6" s="163"/>
      <c r="AF6" s="163"/>
      <c r="AG6" s="163"/>
    </row>
    <row r="7" spans="1:33" s="178" customFormat="1" x14ac:dyDescent="0.25">
      <c r="A7" s="165"/>
      <c r="B7" s="25">
        <v>2015</v>
      </c>
      <c r="C7" s="82" t="s">
        <v>89</v>
      </c>
      <c r="D7" s="25" t="s">
        <v>142</v>
      </c>
      <c r="E7" s="25">
        <v>30</v>
      </c>
      <c r="F7" s="25">
        <v>12</v>
      </c>
      <c r="G7" s="25">
        <v>0</v>
      </c>
      <c r="H7" s="25">
        <v>18</v>
      </c>
      <c r="I7" s="32">
        <f>PRODUCT(F7/E7)</f>
        <v>0.4</v>
      </c>
      <c r="J7" s="30"/>
      <c r="K7" s="25">
        <v>4</v>
      </c>
      <c r="L7" s="25">
        <v>1</v>
      </c>
      <c r="M7" s="25">
        <v>3</v>
      </c>
      <c r="N7" s="32">
        <f>PRODUCT(L7/K7)</f>
        <v>0.25</v>
      </c>
      <c r="O7" s="25"/>
      <c r="P7" s="25"/>
      <c r="Q7" s="25"/>
      <c r="R7" s="25"/>
      <c r="S7" s="27"/>
      <c r="T7" s="29"/>
      <c r="U7" s="25"/>
      <c r="V7" s="173"/>
      <c r="W7" s="82" t="s">
        <v>143</v>
      </c>
      <c r="X7" s="82"/>
      <c r="Y7" s="82"/>
      <c r="Z7" s="10"/>
      <c r="AA7" s="162"/>
      <c r="AB7" s="87"/>
      <c r="AC7" s="163"/>
      <c r="AD7" s="163"/>
      <c r="AE7" s="163"/>
      <c r="AF7" s="163"/>
      <c r="AG7" s="163"/>
    </row>
    <row r="8" spans="1:33" s="178" customFormat="1" x14ac:dyDescent="0.25">
      <c r="A8" s="165"/>
      <c r="B8" s="25">
        <v>2016</v>
      </c>
      <c r="C8" s="82" t="s">
        <v>89</v>
      </c>
      <c r="D8" s="25" t="s">
        <v>171</v>
      </c>
      <c r="E8" s="25">
        <v>28</v>
      </c>
      <c r="F8" s="25">
        <v>9</v>
      </c>
      <c r="G8" s="25">
        <v>0</v>
      </c>
      <c r="H8" s="25">
        <v>19</v>
      </c>
      <c r="I8" s="32">
        <f>PRODUCT(F8/E8)</f>
        <v>0.32142857142857145</v>
      </c>
      <c r="J8" s="30"/>
      <c r="K8" s="25"/>
      <c r="L8" s="25"/>
      <c r="M8" s="25"/>
      <c r="N8" s="32"/>
      <c r="O8" s="25">
        <v>4</v>
      </c>
      <c r="P8" s="25">
        <v>2</v>
      </c>
      <c r="Q8" s="25">
        <v>2</v>
      </c>
      <c r="R8" s="32">
        <f>PRODUCT(P8/O8)</f>
        <v>0.5</v>
      </c>
      <c r="S8" s="27"/>
      <c r="T8" s="29"/>
      <c r="U8" s="25"/>
      <c r="V8" s="173"/>
      <c r="W8" s="82"/>
      <c r="X8" s="82"/>
      <c r="Y8" s="82"/>
      <c r="Z8" s="10"/>
      <c r="AA8" s="162"/>
      <c r="AB8" s="87"/>
      <c r="AC8" s="163"/>
      <c r="AD8" s="163"/>
      <c r="AE8" s="163"/>
      <c r="AF8" s="163"/>
      <c r="AG8" s="163"/>
    </row>
    <row r="9" spans="1:33" s="170" customFormat="1" x14ac:dyDescent="0.25">
      <c r="A9" s="165"/>
      <c r="B9" s="176" t="s">
        <v>7</v>
      </c>
      <c r="C9" s="22"/>
      <c r="D9" s="179"/>
      <c r="E9" s="175">
        <f>SUM(E5:E8)</f>
        <v>114</v>
      </c>
      <c r="F9" s="175">
        <f t="shared" ref="F9:H9" si="0">SUM(F5:F8)</f>
        <v>54</v>
      </c>
      <c r="G9" s="175">
        <f t="shared" si="0"/>
        <v>0</v>
      </c>
      <c r="H9" s="175">
        <f t="shared" si="0"/>
        <v>60</v>
      </c>
      <c r="I9" s="180">
        <f>PRODUCT(F9/E9)</f>
        <v>0.47368421052631576</v>
      </c>
      <c r="J9" s="30"/>
      <c r="K9" s="175">
        <f t="shared" ref="K9" si="1">SUM(K5:K8)</f>
        <v>17</v>
      </c>
      <c r="L9" s="175">
        <f t="shared" ref="L9:M9" si="2">SUM(L5:L8)</f>
        <v>6</v>
      </c>
      <c r="M9" s="175">
        <f t="shared" si="2"/>
        <v>11</v>
      </c>
      <c r="N9" s="180">
        <f>PRODUCT(L9/K9)</f>
        <v>0.35294117647058826</v>
      </c>
      <c r="O9" s="175">
        <f>SUM(O8:O8)</f>
        <v>4</v>
      </c>
      <c r="P9" s="175">
        <f>SUM(P8:P8)</f>
        <v>2</v>
      </c>
      <c r="Q9" s="175">
        <f>SUM(Q8:Q8)</f>
        <v>2</v>
      </c>
      <c r="R9" s="180">
        <f>PRODUCT(P9/O9)</f>
        <v>0.5</v>
      </c>
      <c r="S9" s="175">
        <f>SUM(S8:S8)</f>
        <v>0</v>
      </c>
      <c r="T9" s="175">
        <f>SUM(T8:T8)</f>
        <v>0</v>
      </c>
      <c r="U9" s="175">
        <f>SUM(U8:U8)</f>
        <v>0</v>
      </c>
      <c r="V9" s="181"/>
      <c r="W9" s="71" t="s">
        <v>144</v>
      </c>
      <c r="X9" s="71" t="s">
        <v>145</v>
      </c>
      <c r="Y9" s="71" t="s">
        <v>145</v>
      </c>
      <c r="Z9" s="78"/>
      <c r="AA9" s="162"/>
      <c r="AB9" s="87"/>
      <c r="AC9" s="163"/>
      <c r="AD9" s="163"/>
      <c r="AE9" s="163"/>
      <c r="AF9" s="163"/>
      <c r="AG9" s="163"/>
    </row>
    <row r="10" spans="1:33" s="178" customFormat="1" x14ac:dyDescent="0.25">
      <c r="A10" s="165"/>
      <c r="B10" s="182"/>
      <c r="C10" s="183"/>
      <c r="D10" s="184"/>
      <c r="E10" s="184"/>
      <c r="F10" s="184"/>
      <c r="G10" s="184"/>
      <c r="H10" s="184"/>
      <c r="I10" s="184"/>
      <c r="J10" s="185"/>
      <c r="K10" s="184"/>
      <c r="L10" s="184"/>
      <c r="M10" s="184"/>
      <c r="N10" s="184"/>
      <c r="O10" s="184"/>
      <c r="P10" s="184"/>
      <c r="Q10" s="184"/>
      <c r="R10" s="184"/>
      <c r="S10" s="186"/>
      <c r="T10" s="186"/>
      <c r="U10" s="186"/>
      <c r="V10" s="187"/>
      <c r="W10" s="187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</row>
    <row r="11" spans="1:33" s="178" customFormat="1" x14ac:dyDescent="0.25">
      <c r="A11" s="165"/>
      <c r="B11" s="66" t="s">
        <v>24</v>
      </c>
      <c r="C11" s="188"/>
      <c r="D11" s="189"/>
      <c r="E11" s="68" t="s">
        <v>41</v>
      </c>
      <c r="F11" s="68" t="s">
        <v>36</v>
      </c>
      <c r="G11" s="69" t="s">
        <v>37</v>
      </c>
      <c r="H11" s="69" t="s">
        <v>31</v>
      </c>
      <c r="I11" s="68" t="s">
        <v>133</v>
      </c>
      <c r="J11" s="24"/>
      <c r="K11" s="190" t="s">
        <v>132</v>
      </c>
      <c r="L11" s="179"/>
      <c r="M11" s="179"/>
      <c r="N11" s="18" t="s">
        <v>146</v>
      </c>
      <c r="O11" s="18" t="s">
        <v>41</v>
      </c>
      <c r="P11" s="18" t="s">
        <v>36</v>
      </c>
      <c r="Q11" s="18" t="s">
        <v>31</v>
      </c>
      <c r="R11" s="18" t="s">
        <v>133</v>
      </c>
      <c r="S11" s="191"/>
      <c r="T11" s="191"/>
      <c r="U11" s="191"/>
      <c r="V11" s="30"/>
      <c r="W11" s="165" t="s">
        <v>147</v>
      </c>
      <c r="X11" s="165" t="s">
        <v>95</v>
      </c>
      <c r="Y11" s="191"/>
      <c r="Z11" s="163"/>
      <c r="AA11" s="163"/>
      <c r="AB11" s="163"/>
      <c r="AC11" s="163"/>
      <c r="AD11" s="163"/>
      <c r="AE11" s="163"/>
      <c r="AF11" s="163"/>
      <c r="AG11" s="163"/>
    </row>
    <row r="12" spans="1:33" s="178" customFormat="1" ht="14.25" x14ac:dyDescent="0.2">
      <c r="A12" s="165"/>
      <c r="B12" s="192" t="s">
        <v>12</v>
      </c>
      <c r="C12" s="65"/>
      <c r="D12" s="135"/>
      <c r="E12" s="25">
        <f>PRODUCT(E9)</f>
        <v>114</v>
      </c>
      <c r="F12" s="25">
        <f>PRODUCT(F9)</f>
        <v>54</v>
      </c>
      <c r="G12" s="25">
        <f>PRODUCT(G9)</f>
        <v>0</v>
      </c>
      <c r="H12" s="25">
        <f>PRODUCT(H9)</f>
        <v>60</v>
      </c>
      <c r="I12" s="32">
        <f>PRODUCT(F12/E12)</f>
        <v>0.47368421052631576</v>
      </c>
      <c r="J12" s="24"/>
      <c r="K12" s="192" t="s">
        <v>52</v>
      </c>
      <c r="L12" s="65"/>
      <c r="M12" s="65"/>
      <c r="N12" s="193" t="s">
        <v>144</v>
      </c>
      <c r="O12" s="25">
        <v>10</v>
      </c>
      <c r="P12" s="25">
        <v>4</v>
      </c>
      <c r="Q12" s="25">
        <v>6</v>
      </c>
      <c r="R12" s="32">
        <f>PRODUCT(P12/O12)</f>
        <v>0.4</v>
      </c>
      <c r="S12" s="191"/>
      <c r="T12" s="191"/>
      <c r="U12" s="191"/>
      <c r="V12" s="24"/>
      <c r="W12" s="24"/>
      <c r="X12" s="165"/>
      <c r="Y12" s="163"/>
      <c r="Z12" s="163"/>
      <c r="AA12" s="163"/>
      <c r="AB12" s="163"/>
      <c r="AC12" s="163"/>
      <c r="AD12" s="163"/>
      <c r="AE12" s="163"/>
      <c r="AF12" s="163"/>
      <c r="AG12" s="163"/>
    </row>
    <row r="13" spans="1:33" s="178" customFormat="1" ht="14.25" x14ac:dyDescent="0.2">
      <c r="A13" s="165"/>
      <c r="B13" s="194" t="s">
        <v>14</v>
      </c>
      <c r="C13" s="195"/>
      <c r="D13" s="196"/>
      <c r="E13" s="25">
        <f>SUM(K9)</f>
        <v>17</v>
      </c>
      <c r="F13" s="25">
        <f>SUM(L9)</f>
        <v>6</v>
      </c>
      <c r="G13" s="25">
        <v>0</v>
      </c>
      <c r="H13" s="25">
        <f>SUM(M9)</f>
        <v>11</v>
      </c>
      <c r="I13" s="32">
        <f>PRODUCT(F13/E13)</f>
        <v>0.35294117647058826</v>
      </c>
      <c r="J13" s="24"/>
      <c r="K13" s="197" t="s">
        <v>53</v>
      </c>
      <c r="L13" s="86"/>
      <c r="M13" s="86"/>
      <c r="N13" s="193" t="s">
        <v>145</v>
      </c>
      <c r="O13" s="25">
        <v>5</v>
      </c>
      <c r="P13" s="25">
        <v>2</v>
      </c>
      <c r="Q13" s="25">
        <v>3</v>
      </c>
      <c r="R13" s="32">
        <f>PRODUCT(P13/O13)</f>
        <v>0.4</v>
      </c>
      <c r="S13" s="191"/>
      <c r="T13" s="191"/>
      <c r="U13" s="191"/>
      <c r="V13" s="24"/>
      <c r="W13" s="24"/>
      <c r="X13" s="165"/>
      <c r="Y13" s="163"/>
      <c r="Z13" s="163"/>
      <c r="AA13" s="163"/>
      <c r="AB13" s="163"/>
      <c r="AC13" s="163"/>
      <c r="AD13" s="163"/>
      <c r="AE13" s="163"/>
      <c r="AF13" s="163"/>
      <c r="AG13" s="163"/>
    </row>
    <row r="14" spans="1:33" s="178" customFormat="1" ht="14.25" x14ac:dyDescent="0.2">
      <c r="A14" s="165"/>
      <c r="B14" s="192" t="s">
        <v>15</v>
      </c>
      <c r="C14" s="65"/>
      <c r="D14" s="135"/>
      <c r="E14" s="25">
        <f>PRODUCT(O9)</f>
        <v>4</v>
      </c>
      <c r="F14" s="25">
        <f>PRODUCT(P9)</f>
        <v>2</v>
      </c>
      <c r="G14" s="25"/>
      <c r="H14" s="25">
        <f>PRODUCT(Q9)</f>
        <v>2</v>
      </c>
      <c r="I14" s="32">
        <f>PRODUCT(F14/E14)</f>
        <v>0.5</v>
      </c>
      <c r="J14" s="24"/>
      <c r="K14" s="192" t="s">
        <v>54</v>
      </c>
      <c r="L14" s="65"/>
      <c r="M14" s="11"/>
      <c r="N14" s="193" t="s">
        <v>145</v>
      </c>
      <c r="O14" s="25">
        <v>2</v>
      </c>
      <c r="P14" s="25">
        <v>0</v>
      </c>
      <c r="Q14" s="25">
        <v>2</v>
      </c>
      <c r="R14" s="32">
        <v>0</v>
      </c>
      <c r="S14" s="191"/>
      <c r="T14" s="191"/>
      <c r="U14" s="191"/>
      <c r="V14" s="24"/>
      <c r="W14" s="24"/>
      <c r="X14" s="165"/>
      <c r="Y14" s="163"/>
      <c r="Z14" s="163"/>
      <c r="AA14" s="163"/>
      <c r="AB14" s="163"/>
      <c r="AC14" s="163"/>
      <c r="AD14" s="163"/>
      <c r="AE14" s="163"/>
      <c r="AF14" s="163"/>
      <c r="AG14" s="163"/>
    </row>
    <row r="15" spans="1:33" s="178" customFormat="1" ht="14.25" x14ac:dyDescent="0.2">
      <c r="A15" s="165"/>
      <c r="B15" s="73" t="s">
        <v>25</v>
      </c>
      <c r="C15" s="20"/>
      <c r="D15" s="198"/>
      <c r="E15" s="18">
        <f>SUM(E12:E14)</f>
        <v>135</v>
      </c>
      <c r="F15" s="18">
        <f>SUM(F12:F14)</f>
        <v>62</v>
      </c>
      <c r="G15" s="18">
        <v>0</v>
      </c>
      <c r="H15" s="18">
        <f>SUM(H12:H14)</f>
        <v>73</v>
      </c>
      <c r="I15" s="33">
        <f>PRODUCT(F15/E15)</f>
        <v>0.45925925925925926</v>
      </c>
      <c r="J15" s="24"/>
      <c r="K15" s="73" t="s">
        <v>25</v>
      </c>
      <c r="L15" s="198"/>
      <c r="M15" s="198"/>
      <c r="N15" s="18"/>
      <c r="O15" s="18">
        <f>SUM(O12:O14)</f>
        <v>17</v>
      </c>
      <c r="P15" s="18">
        <f>SUM(P12:P14)</f>
        <v>6</v>
      </c>
      <c r="Q15" s="18">
        <f>SUM(Q12:Q14)</f>
        <v>11</v>
      </c>
      <c r="R15" s="33">
        <f>PRODUCT(P15/O15)</f>
        <v>0.35294117647058826</v>
      </c>
      <c r="S15" s="191"/>
      <c r="T15" s="191"/>
      <c r="U15" s="191"/>
      <c r="V15" s="24"/>
      <c r="W15" s="24"/>
      <c r="X15" s="165"/>
      <c r="Y15" s="163"/>
      <c r="Z15" s="163"/>
      <c r="AA15" s="163"/>
      <c r="AB15" s="163"/>
      <c r="AC15" s="163"/>
      <c r="AD15" s="163"/>
      <c r="AE15" s="163"/>
      <c r="AF15" s="163"/>
      <c r="AG15" s="163"/>
    </row>
    <row r="16" spans="1:33" s="178" customFormat="1" ht="14.25" x14ac:dyDescent="0.2">
      <c r="A16" s="191"/>
      <c r="B16" s="165"/>
      <c r="C16" s="58"/>
      <c r="D16" s="165"/>
      <c r="E16" s="165"/>
      <c r="F16" s="165"/>
      <c r="G16" s="165"/>
      <c r="H16" s="165"/>
      <c r="I16" s="165"/>
      <c r="J16" s="186"/>
      <c r="K16" s="165"/>
      <c r="L16" s="165"/>
      <c r="M16" s="24"/>
      <c r="N16" s="24"/>
      <c r="O16" s="165"/>
      <c r="P16" s="24"/>
      <c r="Q16" s="24"/>
      <c r="R16" s="24"/>
      <c r="S16" s="191"/>
      <c r="T16" s="191"/>
      <c r="U16" s="191"/>
      <c r="V16" s="24"/>
      <c r="W16" s="24"/>
      <c r="X16" s="165"/>
      <c r="Y16" s="163"/>
      <c r="Z16" s="163"/>
      <c r="AA16" s="163"/>
      <c r="AB16" s="163"/>
      <c r="AC16" s="163"/>
      <c r="AD16" s="163"/>
      <c r="AE16" s="163"/>
      <c r="AF16" s="163"/>
      <c r="AG16" s="163"/>
    </row>
    <row r="17" spans="1:33" s="178" customFormat="1" ht="14.25" x14ac:dyDescent="0.2">
      <c r="A17" s="165"/>
      <c r="B17" s="165" t="s">
        <v>147</v>
      </c>
      <c r="C17" s="58" t="s">
        <v>95</v>
      </c>
      <c r="D17" s="165"/>
      <c r="E17" s="165"/>
      <c r="F17" s="165"/>
      <c r="G17" s="165"/>
      <c r="H17" s="165"/>
      <c r="I17" s="165"/>
      <c r="J17" s="165"/>
      <c r="K17" s="165"/>
      <c r="L17" s="165"/>
      <c r="M17" s="24"/>
      <c r="N17" s="24"/>
      <c r="O17" s="165"/>
      <c r="P17" s="24"/>
      <c r="Q17" s="24"/>
      <c r="R17" s="24"/>
      <c r="S17" s="191"/>
      <c r="T17" s="191"/>
      <c r="U17" s="191"/>
      <c r="V17" s="24"/>
      <c r="W17" s="24"/>
      <c r="X17" s="58"/>
      <c r="Y17" s="163"/>
      <c r="Z17" s="163"/>
      <c r="AA17" s="163"/>
      <c r="AB17" s="163"/>
      <c r="AC17" s="163"/>
      <c r="AD17" s="163"/>
      <c r="AE17" s="163"/>
      <c r="AF17" s="163"/>
      <c r="AG17" s="163"/>
    </row>
    <row r="18" spans="1:33" s="199" customFormat="1" ht="14.25" x14ac:dyDescent="0.2">
      <c r="A18" s="165"/>
      <c r="B18" s="165"/>
      <c r="C18" s="58"/>
      <c r="D18" s="165"/>
      <c r="E18" s="165"/>
      <c r="F18" s="165"/>
      <c r="G18" s="165"/>
      <c r="H18" s="165"/>
      <c r="I18" s="165"/>
      <c r="J18" s="165"/>
      <c r="K18" s="165"/>
      <c r="L18" s="165"/>
      <c r="M18" s="24"/>
      <c r="N18" s="24"/>
      <c r="O18" s="165"/>
      <c r="P18" s="24"/>
      <c r="Q18" s="24"/>
      <c r="R18" s="24"/>
      <c r="S18" s="165"/>
      <c r="T18" s="165"/>
      <c r="U18" s="165"/>
      <c r="V18" s="24"/>
      <c r="W18" s="24"/>
      <c r="X18" s="58"/>
      <c r="Y18" s="163"/>
      <c r="Z18" s="163"/>
      <c r="AA18" s="163"/>
      <c r="AB18" s="163"/>
      <c r="AC18" s="163"/>
      <c r="AD18" s="163"/>
      <c r="AE18" s="163"/>
      <c r="AF18" s="163"/>
      <c r="AG18" s="163"/>
    </row>
    <row r="19" spans="1:33" s="199" customFormat="1" ht="14.25" x14ac:dyDescent="0.2">
      <c r="A19" s="165"/>
      <c r="B19" s="165"/>
      <c r="C19" s="58"/>
      <c r="D19" s="165"/>
      <c r="E19" s="165"/>
      <c r="F19" s="165"/>
      <c r="G19" s="165"/>
      <c r="H19" s="165"/>
      <c r="I19" s="165"/>
      <c r="J19" s="165"/>
      <c r="K19" s="165"/>
      <c r="L19" s="165"/>
      <c r="M19" s="24"/>
      <c r="N19" s="24"/>
      <c r="O19" s="165"/>
      <c r="P19" s="24"/>
      <c r="Q19" s="24"/>
      <c r="R19" s="24"/>
      <c r="S19" s="165"/>
      <c r="T19" s="165"/>
      <c r="U19" s="165"/>
      <c r="V19" s="24"/>
      <c r="W19" s="24"/>
      <c r="X19" s="24"/>
      <c r="Y19" s="163"/>
      <c r="Z19" s="163"/>
      <c r="AA19" s="163"/>
      <c r="AB19" s="163"/>
      <c r="AC19" s="163"/>
      <c r="AD19" s="163"/>
      <c r="AE19" s="163"/>
      <c r="AF19" s="163"/>
      <c r="AG19" s="163"/>
    </row>
    <row r="20" spans="1:33" s="199" customFormat="1" ht="14.25" x14ac:dyDescent="0.2">
      <c r="A20" s="165"/>
      <c r="B20" s="165"/>
      <c r="C20" s="58"/>
      <c r="D20" s="165"/>
      <c r="E20" s="165"/>
      <c r="F20" s="165"/>
      <c r="G20" s="165"/>
      <c r="H20" s="165"/>
      <c r="I20" s="165"/>
      <c r="J20" s="165"/>
      <c r="K20" s="165"/>
      <c r="L20" s="165"/>
      <c r="M20" s="24"/>
      <c r="N20" s="24"/>
      <c r="O20" s="165"/>
      <c r="P20" s="24"/>
      <c r="Q20" s="24"/>
      <c r="R20" s="24"/>
      <c r="S20" s="165"/>
      <c r="T20" s="165"/>
      <c r="U20" s="165"/>
      <c r="V20" s="24"/>
      <c r="W20" s="24"/>
      <c r="X20" s="24"/>
      <c r="Y20" s="163"/>
      <c r="Z20" s="163"/>
      <c r="AA20" s="163"/>
      <c r="AB20" s="163"/>
      <c r="AC20" s="163"/>
      <c r="AD20" s="163"/>
      <c r="AE20" s="163"/>
      <c r="AF20" s="163"/>
      <c r="AG20" s="163"/>
    </row>
    <row r="21" spans="1:33" s="203" customFormat="1" ht="14.25" x14ac:dyDescent="0.2">
      <c r="A21" s="35"/>
      <c r="B21" s="200"/>
      <c r="C21" s="201"/>
      <c r="D21" s="200"/>
      <c r="E21" s="200"/>
      <c r="F21" s="200"/>
      <c r="G21" s="200"/>
      <c r="H21" s="200"/>
      <c r="I21" s="200"/>
      <c r="J21" s="200"/>
      <c r="K21" s="200"/>
      <c r="L21" s="200"/>
      <c r="M21" s="202"/>
      <c r="N21" s="202"/>
      <c r="O21" s="200"/>
      <c r="P21" s="202"/>
      <c r="Q21" s="202"/>
      <c r="R21" s="202"/>
      <c r="S21" s="200"/>
      <c r="T21" s="200"/>
      <c r="U21" s="200"/>
      <c r="V21" s="24"/>
      <c r="W21" s="24"/>
      <c r="X21" s="24"/>
      <c r="Y21" s="163"/>
      <c r="Z21" s="163"/>
      <c r="AA21" s="163"/>
      <c r="AB21" s="163"/>
      <c r="AC21" s="163"/>
      <c r="AD21" s="163"/>
      <c r="AE21" s="163"/>
      <c r="AF21" s="8"/>
      <c r="AG21" s="8"/>
    </row>
    <row r="22" spans="1:33" s="203" customFormat="1" ht="14.25" x14ac:dyDescent="0.2">
      <c r="A22" s="35"/>
      <c r="B22" s="200"/>
      <c r="C22" s="201"/>
      <c r="D22" s="200"/>
      <c r="E22" s="200"/>
      <c r="F22" s="200"/>
      <c r="G22" s="200"/>
      <c r="H22" s="200"/>
      <c r="I22" s="200"/>
      <c r="J22" s="200"/>
      <c r="K22" s="200"/>
      <c r="L22" s="200"/>
      <c r="M22" s="202"/>
      <c r="N22" s="202"/>
      <c r="O22" s="200"/>
      <c r="P22" s="202"/>
      <c r="Q22" s="202"/>
      <c r="R22" s="202"/>
      <c r="S22" s="200"/>
      <c r="T22" s="200"/>
      <c r="U22" s="200"/>
      <c r="V22" s="24"/>
      <c r="W22" s="24"/>
      <c r="X22" s="24"/>
      <c r="Y22" s="163"/>
      <c r="Z22" s="163"/>
      <c r="AA22" s="163"/>
      <c r="AB22" s="163"/>
      <c r="AC22" s="163"/>
      <c r="AD22" s="163"/>
      <c r="AE22" s="163"/>
      <c r="AF22" s="8"/>
      <c r="AG22" s="8"/>
    </row>
    <row r="23" spans="1:33" s="203" customFormat="1" ht="14.25" x14ac:dyDescent="0.2">
      <c r="A23" s="35"/>
      <c r="B23" s="200"/>
      <c r="C23" s="201"/>
      <c r="D23" s="200"/>
      <c r="E23" s="200"/>
      <c r="F23" s="200"/>
      <c r="G23" s="200"/>
      <c r="H23" s="200"/>
      <c r="I23" s="200"/>
      <c r="J23" s="200"/>
      <c r="K23" s="200"/>
      <c r="L23" s="200"/>
      <c r="M23" s="202"/>
      <c r="N23" s="202"/>
      <c r="O23" s="200"/>
      <c r="P23" s="202"/>
      <c r="Q23" s="202"/>
      <c r="R23" s="202"/>
      <c r="S23" s="200"/>
      <c r="T23" s="200"/>
      <c r="U23" s="200"/>
      <c r="V23" s="24"/>
      <c r="W23" s="24"/>
      <c r="X23" s="24"/>
      <c r="Y23" s="163"/>
      <c r="Z23" s="163"/>
      <c r="AA23" s="163"/>
      <c r="AB23" s="163"/>
      <c r="AC23" s="163"/>
      <c r="AD23" s="163"/>
      <c r="AE23" s="163"/>
      <c r="AF23" s="8"/>
      <c r="AG23" s="8"/>
    </row>
    <row r="24" spans="1:33" s="203" customFormat="1" ht="14.25" x14ac:dyDescent="0.2">
      <c r="A24" s="35"/>
      <c r="B24" s="200"/>
      <c r="C24" s="201"/>
      <c r="D24" s="200"/>
      <c r="E24" s="200"/>
      <c r="F24" s="200"/>
      <c r="G24" s="200"/>
      <c r="H24" s="200"/>
      <c r="I24" s="200"/>
      <c r="J24" s="200"/>
      <c r="K24" s="200"/>
      <c r="L24" s="200"/>
      <c r="M24" s="202"/>
      <c r="N24" s="202"/>
      <c r="O24" s="200"/>
      <c r="P24" s="202"/>
      <c r="Q24" s="202"/>
      <c r="R24" s="202"/>
      <c r="S24" s="200"/>
      <c r="T24" s="200"/>
      <c r="U24" s="200"/>
      <c r="V24" s="24"/>
      <c r="W24" s="24"/>
      <c r="X24" s="24"/>
      <c r="Y24" s="163"/>
      <c r="Z24" s="163"/>
      <c r="AA24" s="163"/>
      <c r="AB24" s="163"/>
      <c r="AC24" s="163"/>
      <c r="AD24" s="163"/>
      <c r="AE24" s="163"/>
      <c r="AF24" s="8"/>
      <c r="AG24" s="8"/>
    </row>
    <row r="25" spans="1:33" s="203" customFormat="1" ht="14.25" x14ac:dyDescent="0.2">
      <c r="A25" s="35"/>
      <c r="B25" s="200"/>
      <c r="C25" s="201"/>
      <c r="D25" s="200"/>
      <c r="E25" s="200"/>
      <c r="F25" s="200"/>
      <c r="G25" s="200"/>
      <c r="H25" s="200"/>
      <c r="I25" s="200"/>
      <c r="J25" s="200"/>
      <c r="K25" s="200"/>
      <c r="L25" s="200"/>
      <c r="M25" s="202"/>
      <c r="N25" s="202"/>
      <c r="O25" s="200"/>
      <c r="P25" s="202"/>
      <c r="Q25" s="202"/>
      <c r="R25" s="202"/>
      <c r="S25" s="200"/>
      <c r="T25" s="200"/>
      <c r="U25" s="200"/>
      <c r="V25" s="24"/>
      <c r="W25" s="24"/>
      <c r="X25" s="24"/>
      <c r="Y25" s="163"/>
      <c r="Z25" s="163"/>
      <c r="AA25" s="163"/>
      <c r="AB25" s="163"/>
      <c r="AC25" s="163"/>
      <c r="AD25" s="163"/>
      <c r="AE25" s="163"/>
      <c r="AF25" s="8"/>
      <c r="AG25" s="8"/>
    </row>
    <row r="26" spans="1:33" s="203" customFormat="1" ht="14.25" x14ac:dyDescent="0.2">
      <c r="A26" s="35"/>
      <c r="B26" s="200"/>
      <c r="C26" s="201"/>
      <c r="D26" s="200"/>
      <c r="E26" s="200"/>
      <c r="F26" s="200"/>
      <c r="G26" s="200"/>
      <c r="H26" s="200"/>
      <c r="I26" s="200"/>
      <c r="J26" s="200"/>
      <c r="K26" s="200"/>
      <c r="L26" s="200"/>
      <c r="M26" s="202"/>
      <c r="N26" s="202"/>
      <c r="O26" s="200"/>
      <c r="P26" s="202"/>
      <c r="Q26" s="202"/>
      <c r="R26" s="202"/>
      <c r="S26" s="200"/>
      <c r="T26" s="200"/>
      <c r="U26" s="200"/>
      <c r="V26" s="24"/>
      <c r="W26" s="24"/>
      <c r="X26" s="24"/>
      <c r="Y26" s="163"/>
      <c r="Z26" s="163"/>
      <c r="AA26" s="163"/>
      <c r="AB26" s="163"/>
      <c r="AC26" s="163"/>
      <c r="AD26" s="163"/>
      <c r="AE26" s="163"/>
      <c r="AF26" s="8"/>
      <c r="AG26" s="8"/>
    </row>
    <row r="27" spans="1:33" s="203" customFormat="1" ht="14.25" x14ac:dyDescent="0.2">
      <c r="A27" s="35"/>
      <c r="B27" s="200"/>
      <c r="C27" s="201"/>
      <c r="D27" s="200"/>
      <c r="E27" s="200"/>
      <c r="F27" s="200"/>
      <c r="G27" s="200"/>
      <c r="H27" s="200"/>
      <c r="I27" s="200"/>
      <c r="J27" s="200"/>
      <c r="K27" s="200"/>
      <c r="L27" s="200"/>
      <c r="M27" s="202"/>
      <c r="N27" s="202"/>
      <c r="O27" s="200"/>
      <c r="P27" s="202"/>
      <c r="Q27" s="202"/>
      <c r="R27" s="202"/>
      <c r="S27" s="200"/>
      <c r="T27" s="200"/>
      <c r="U27" s="200"/>
      <c r="V27" s="24"/>
      <c r="W27" s="24"/>
      <c r="X27" s="24"/>
      <c r="Y27" s="163"/>
      <c r="Z27" s="163"/>
      <c r="AA27" s="163"/>
      <c r="AB27" s="163"/>
      <c r="AC27" s="163"/>
      <c r="AD27" s="163"/>
      <c r="AE27" s="163"/>
      <c r="AF27" s="8"/>
      <c r="AG27" s="8"/>
    </row>
    <row r="28" spans="1:33" s="203" customFormat="1" ht="14.25" x14ac:dyDescent="0.2">
      <c r="A28" s="35"/>
      <c r="B28" s="200"/>
      <c r="C28" s="201"/>
      <c r="D28" s="200"/>
      <c r="E28" s="200"/>
      <c r="F28" s="200"/>
      <c r="G28" s="200"/>
      <c r="H28" s="200"/>
      <c r="I28" s="200"/>
      <c r="J28" s="200"/>
      <c r="K28" s="200"/>
      <c r="L28" s="200"/>
      <c r="M28" s="202"/>
      <c r="N28" s="202"/>
      <c r="O28" s="200"/>
      <c r="P28" s="202"/>
      <c r="Q28" s="202"/>
      <c r="R28" s="202"/>
      <c r="S28" s="200"/>
      <c r="T28" s="200"/>
      <c r="U28" s="200"/>
      <c r="V28" s="24"/>
      <c r="W28" s="24"/>
      <c r="X28" s="24"/>
      <c r="Y28" s="163"/>
      <c r="Z28" s="163"/>
      <c r="AA28" s="163"/>
      <c r="AB28" s="163"/>
      <c r="AC28" s="163"/>
      <c r="AD28" s="163"/>
      <c r="AE28" s="163"/>
      <c r="AF28" s="8"/>
      <c r="AG28" s="8"/>
    </row>
    <row r="29" spans="1:33" s="203" customFormat="1" ht="14.25" x14ac:dyDescent="0.2">
      <c r="A29" s="35"/>
      <c r="B29" s="200"/>
      <c r="C29" s="201"/>
      <c r="D29" s="200"/>
      <c r="E29" s="200"/>
      <c r="F29" s="200"/>
      <c r="G29" s="200"/>
      <c r="H29" s="200"/>
      <c r="I29" s="200"/>
      <c r="J29" s="200"/>
      <c r="K29" s="200"/>
      <c r="L29" s="200"/>
      <c r="M29" s="202"/>
      <c r="N29" s="202"/>
      <c r="O29" s="200"/>
      <c r="P29" s="202"/>
      <c r="Q29" s="202"/>
      <c r="R29" s="202"/>
      <c r="S29" s="200"/>
      <c r="T29" s="200"/>
      <c r="U29" s="200"/>
      <c r="V29" s="24"/>
      <c r="W29" s="24"/>
      <c r="X29" s="24"/>
      <c r="Y29" s="163"/>
      <c r="Z29" s="163"/>
      <c r="AA29" s="163"/>
      <c r="AB29" s="163"/>
      <c r="AC29" s="163"/>
      <c r="AD29" s="163"/>
      <c r="AE29" s="163"/>
      <c r="AF29" s="8"/>
      <c r="AG29" s="8"/>
    </row>
    <row r="30" spans="1:33" s="203" customFormat="1" ht="14.25" x14ac:dyDescent="0.2">
      <c r="A30" s="35"/>
      <c r="B30" s="200"/>
      <c r="C30" s="201"/>
      <c r="D30" s="200"/>
      <c r="E30" s="200"/>
      <c r="F30" s="200"/>
      <c r="G30" s="200"/>
      <c r="H30" s="200"/>
      <c r="I30" s="200"/>
      <c r="J30" s="200"/>
      <c r="K30" s="200"/>
      <c r="L30" s="200"/>
      <c r="M30" s="202"/>
      <c r="N30" s="202"/>
      <c r="O30" s="200"/>
      <c r="P30" s="202"/>
      <c r="Q30" s="202"/>
      <c r="R30" s="202"/>
      <c r="S30" s="200"/>
      <c r="T30" s="200"/>
      <c r="U30" s="200"/>
      <c r="V30" s="24"/>
      <c r="W30" s="24"/>
      <c r="X30" s="24"/>
      <c r="Y30" s="163"/>
      <c r="Z30" s="163"/>
      <c r="AA30" s="163"/>
      <c r="AB30" s="163"/>
      <c r="AC30" s="163"/>
      <c r="AD30" s="163"/>
      <c r="AE30" s="163"/>
      <c r="AF30" s="8"/>
      <c r="AG30" s="8"/>
    </row>
    <row r="31" spans="1:33" s="203" customFormat="1" ht="14.25" x14ac:dyDescent="0.2">
      <c r="A31" s="35"/>
      <c r="B31" s="200"/>
      <c r="C31" s="201"/>
      <c r="D31" s="200"/>
      <c r="E31" s="200"/>
      <c r="F31" s="200"/>
      <c r="G31" s="200"/>
      <c r="H31" s="200"/>
      <c r="I31" s="200"/>
      <c r="J31" s="200"/>
      <c r="K31" s="200"/>
      <c r="L31" s="200"/>
      <c r="M31" s="202"/>
      <c r="N31" s="202"/>
      <c r="O31" s="200"/>
      <c r="P31" s="202"/>
      <c r="Q31" s="202"/>
      <c r="R31" s="202"/>
      <c r="S31" s="200"/>
      <c r="T31" s="200"/>
      <c r="U31" s="200"/>
      <c r="V31" s="24"/>
      <c r="W31" s="24"/>
      <c r="X31" s="24"/>
      <c r="Y31" s="163"/>
      <c r="Z31" s="163"/>
      <c r="AA31" s="163"/>
      <c r="AB31" s="163"/>
      <c r="AC31" s="163"/>
      <c r="AD31" s="163"/>
      <c r="AE31" s="163"/>
      <c r="AF31" s="35"/>
      <c r="AG31" s="35"/>
    </row>
    <row r="32" spans="1:33" s="203" customFormat="1" ht="14.25" x14ac:dyDescent="0.2">
      <c r="A32" s="35"/>
      <c r="B32" s="200"/>
      <c r="C32" s="201"/>
      <c r="D32" s="200"/>
      <c r="E32" s="200"/>
      <c r="F32" s="200"/>
      <c r="G32" s="200"/>
      <c r="H32" s="200"/>
      <c r="I32" s="200"/>
      <c r="J32" s="200"/>
      <c r="K32" s="200"/>
      <c r="L32" s="200"/>
      <c r="M32" s="202"/>
      <c r="N32" s="202"/>
      <c r="O32" s="200"/>
      <c r="P32" s="202"/>
      <c r="Q32" s="202"/>
      <c r="R32" s="202"/>
      <c r="S32" s="200"/>
      <c r="T32" s="200"/>
      <c r="U32" s="200"/>
      <c r="V32" s="24"/>
      <c r="W32" s="24"/>
      <c r="X32" s="24"/>
      <c r="Y32" s="163"/>
      <c r="Z32" s="163"/>
      <c r="AA32" s="163"/>
      <c r="AB32" s="163"/>
      <c r="AC32" s="163"/>
      <c r="AD32" s="163"/>
      <c r="AE32" s="163"/>
      <c r="AF32" s="35"/>
      <c r="AG32" s="35"/>
    </row>
    <row r="33" spans="1:33" s="203" customFormat="1" ht="14.25" x14ac:dyDescent="0.2">
      <c r="A33" s="35"/>
      <c r="B33" s="200"/>
      <c r="C33" s="201"/>
      <c r="D33" s="200"/>
      <c r="E33" s="200"/>
      <c r="F33" s="200"/>
      <c r="G33" s="200"/>
      <c r="H33" s="200"/>
      <c r="I33" s="200"/>
      <c r="J33" s="200"/>
      <c r="K33" s="200"/>
      <c r="L33" s="200"/>
      <c r="M33" s="202"/>
      <c r="N33" s="202"/>
      <c r="O33" s="200"/>
      <c r="P33" s="202"/>
      <c r="Q33" s="202"/>
      <c r="R33" s="202"/>
      <c r="S33" s="200"/>
      <c r="T33" s="200"/>
      <c r="U33" s="200"/>
      <c r="V33" s="24"/>
      <c r="W33" s="24"/>
      <c r="X33" s="24"/>
      <c r="Y33" s="163"/>
      <c r="Z33" s="163"/>
      <c r="AA33" s="163"/>
      <c r="AB33" s="163"/>
      <c r="AC33" s="163"/>
      <c r="AD33" s="163"/>
      <c r="AE33" s="163"/>
      <c r="AF33" s="35"/>
      <c r="AG33" s="35"/>
    </row>
    <row r="34" spans="1:33" s="203" customFormat="1" ht="14.25" x14ac:dyDescent="0.2">
      <c r="A34" s="35"/>
      <c r="B34" s="200"/>
      <c r="C34" s="201"/>
      <c r="D34" s="200"/>
      <c r="E34" s="200"/>
      <c r="F34" s="200"/>
      <c r="G34" s="200"/>
      <c r="H34" s="200"/>
      <c r="I34" s="200"/>
      <c r="J34" s="200"/>
      <c r="K34" s="200"/>
      <c r="L34" s="200"/>
      <c r="M34" s="202"/>
      <c r="N34" s="202"/>
      <c r="O34" s="200"/>
      <c r="P34" s="202"/>
      <c r="Q34" s="202"/>
      <c r="R34" s="202"/>
      <c r="S34" s="200"/>
      <c r="T34" s="200"/>
      <c r="U34" s="200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35"/>
      <c r="AG34" s="35"/>
    </row>
    <row r="35" spans="1:33" s="203" customFormat="1" ht="14.25" x14ac:dyDescent="0.2">
      <c r="A35" s="35"/>
      <c r="B35" s="200"/>
      <c r="C35" s="201"/>
      <c r="D35" s="200"/>
      <c r="E35" s="200"/>
      <c r="F35" s="200"/>
      <c r="G35" s="200"/>
      <c r="H35" s="200"/>
      <c r="I35" s="200"/>
      <c r="J35" s="200"/>
      <c r="K35" s="200"/>
      <c r="L35" s="200"/>
      <c r="M35" s="202"/>
      <c r="N35" s="202"/>
      <c r="O35" s="200"/>
      <c r="P35" s="202"/>
      <c r="Q35" s="202"/>
      <c r="R35" s="202"/>
      <c r="S35" s="200"/>
      <c r="T35" s="200"/>
      <c r="U35" s="200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35"/>
      <c r="AG35" s="35"/>
    </row>
    <row r="36" spans="1:33" s="203" customFormat="1" ht="14.25" x14ac:dyDescent="0.2">
      <c r="A36" s="35"/>
      <c r="B36" s="200"/>
      <c r="C36" s="201"/>
      <c r="D36" s="200"/>
      <c r="E36" s="200"/>
      <c r="F36" s="200"/>
      <c r="G36" s="200"/>
      <c r="H36" s="200"/>
      <c r="I36" s="200"/>
      <c r="J36" s="200"/>
      <c r="K36" s="200"/>
      <c r="L36" s="200"/>
      <c r="M36" s="202"/>
      <c r="N36" s="202"/>
      <c r="O36" s="200"/>
      <c r="P36" s="202"/>
      <c r="Q36" s="202"/>
      <c r="R36" s="202"/>
      <c r="S36" s="200"/>
      <c r="T36" s="200"/>
      <c r="U36" s="200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35"/>
      <c r="AG36" s="35"/>
    </row>
    <row r="37" spans="1:33" s="203" customFormat="1" ht="14.25" x14ac:dyDescent="0.2">
      <c r="A37" s="35"/>
      <c r="B37" s="200"/>
      <c r="C37" s="201"/>
      <c r="D37" s="200"/>
      <c r="E37" s="200"/>
      <c r="F37" s="200"/>
      <c r="G37" s="200"/>
      <c r="H37" s="200"/>
      <c r="I37" s="200"/>
      <c r="J37" s="200"/>
      <c r="K37" s="200"/>
      <c r="L37" s="200"/>
      <c r="M37" s="202"/>
      <c r="N37" s="202"/>
      <c r="O37" s="200"/>
      <c r="P37" s="202"/>
      <c r="Q37" s="202"/>
      <c r="R37" s="202"/>
      <c r="S37" s="200"/>
      <c r="T37" s="200"/>
      <c r="U37" s="200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35"/>
      <c r="AG37" s="35"/>
    </row>
    <row r="38" spans="1:33" s="203" customFormat="1" ht="14.25" x14ac:dyDescent="0.2">
      <c r="A38" s="35"/>
      <c r="B38" s="200"/>
      <c r="C38" s="201"/>
      <c r="D38" s="200"/>
      <c r="E38" s="200"/>
      <c r="F38" s="200"/>
      <c r="G38" s="200"/>
      <c r="H38" s="200"/>
      <c r="I38" s="200"/>
      <c r="J38" s="200"/>
      <c r="K38" s="200"/>
      <c r="L38" s="200"/>
      <c r="M38" s="202"/>
      <c r="N38" s="202"/>
      <c r="O38" s="200"/>
      <c r="P38" s="202"/>
      <c r="Q38" s="202"/>
      <c r="R38" s="202"/>
      <c r="S38" s="200"/>
      <c r="T38" s="200"/>
      <c r="U38" s="200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35"/>
      <c r="AG38" s="35"/>
    </row>
    <row r="39" spans="1:33" s="203" customFormat="1" ht="14.25" x14ac:dyDescent="0.2">
      <c r="A39" s="35"/>
      <c r="B39" s="200"/>
      <c r="C39" s="201"/>
      <c r="D39" s="200"/>
      <c r="E39" s="200"/>
      <c r="F39" s="200"/>
      <c r="G39" s="200"/>
      <c r="H39" s="200"/>
      <c r="I39" s="200"/>
      <c r="J39" s="200"/>
      <c r="K39" s="200"/>
      <c r="L39" s="200"/>
      <c r="M39" s="202"/>
      <c r="N39" s="202"/>
      <c r="O39" s="200"/>
      <c r="P39" s="202"/>
      <c r="Q39" s="202"/>
      <c r="R39" s="202"/>
      <c r="S39" s="200"/>
      <c r="T39" s="200"/>
      <c r="U39" s="200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35"/>
      <c r="AG39" s="35"/>
    </row>
    <row r="40" spans="1:33" s="203" customFormat="1" ht="14.25" x14ac:dyDescent="0.2">
      <c r="A40" s="35"/>
      <c r="B40" s="200"/>
      <c r="C40" s="201"/>
      <c r="D40" s="200"/>
      <c r="E40" s="200"/>
      <c r="F40" s="200"/>
      <c r="G40" s="200"/>
      <c r="H40" s="200"/>
      <c r="I40" s="200"/>
      <c r="J40" s="200"/>
      <c r="K40" s="200"/>
      <c r="L40" s="200"/>
      <c r="M40" s="202"/>
      <c r="N40" s="202"/>
      <c r="O40" s="200"/>
      <c r="P40" s="202"/>
      <c r="Q40" s="202"/>
      <c r="R40" s="202"/>
      <c r="S40" s="200"/>
      <c r="T40" s="200"/>
      <c r="U40" s="200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35"/>
      <c r="AG40" s="35"/>
    </row>
    <row r="41" spans="1:33" s="203" customFormat="1" ht="14.25" x14ac:dyDescent="0.2">
      <c r="A41" s="35"/>
      <c r="B41" s="200"/>
      <c r="C41" s="201"/>
      <c r="D41" s="200"/>
      <c r="E41" s="200"/>
      <c r="F41" s="200"/>
      <c r="G41" s="200"/>
      <c r="H41" s="200"/>
      <c r="I41" s="200"/>
      <c r="J41" s="200"/>
      <c r="K41" s="200"/>
      <c r="L41" s="200"/>
      <c r="M41" s="202"/>
      <c r="N41" s="202"/>
      <c r="O41" s="200"/>
      <c r="P41" s="202"/>
      <c r="Q41" s="202"/>
      <c r="R41" s="202"/>
      <c r="S41" s="200"/>
      <c r="T41" s="200"/>
      <c r="U41" s="200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35"/>
      <c r="AG41" s="35"/>
    </row>
    <row r="42" spans="1:33" s="203" customFormat="1" ht="14.25" x14ac:dyDescent="0.2">
      <c r="A42" s="35"/>
      <c r="B42" s="200"/>
      <c r="C42" s="201"/>
      <c r="D42" s="200"/>
      <c r="E42" s="200"/>
      <c r="F42" s="200"/>
      <c r="G42" s="200"/>
      <c r="H42" s="200"/>
      <c r="I42" s="200"/>
      <c r="J42" s="200"/>
      <c r="K42" s="200"/>
      <c r="L42" s="200"/>
      <c r="M42" s="202"/>
      <c r="N42" s="202"/>
      <c r="O42" s="200"/>
      <c r="P42" s="202"/>
      <c r="Q42" s="202"/>
      <c r="R42" s="202"/>
      <c r="S42" s="200"/>
      <c r="T42" s="200"/>
      <c r="U42" s="200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35"/>
      <c r="AG42" s="35"/>
    </row>
    <row r="43" spans="1:33" s="203" customFormat="1" ht="14.25" x14ac:dyDescent="0.2">
      <c r="A43" s="35"/>
      <c r="B43" s="200"/>
      <c r="C43" s="201"/>
      <c r="D43" s="200"/>
      <c r="E43" s="200"/>
      <c r="F43" s="200"/>
      <c r="G43" s="200"/>
      <c r="H43" s="200"/>
      <c r="I43" s="200"/>
      <c r="J43" s="200"/>
      <c r="K43" s="200"/>
      <c r="L43" s="200"/>
      <c r="M43" s="202"/>
      <c r="N43" s="202"/>
      <c r="O43" s="200"/>
      <c r="P43" s="202"/>
      <c r="Q43" s="202"/>
      <c r="R43" s="202"/>
      <c r="S43" s="200"/>
      <c r="T43" s="200"/>
      <c r="U43" s="200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35"/>
      <c r="AG43" s="35"/>
    </row>
    <row r="44" spans="1:33" s="203" customFormat="1" ht="14.25" x14ac:dyDescent="0.2">
      <c r="A44" s="35"/>
      <c r="B44" s="200"/>
      <c r="C44" s="201"/>
      <c r="D44" s="200"/>
      <c r="E44" s="200"/>
      <c r="F44" s="200"/>
      <c r="G44" s="200"/>
      <c r="H44" s="200"/>
      <c r="I44" s="200"/>
      <c r="J44" s="200"/>
      <c r="K44" s="200"/>
      <c r="L44" s="200"/>
      <c r="M44" s="202"/>
      <c r="N44" s="202"/>
      <c r="O44" s="200"/>
      <c r="P44" s="202"/>
      <c r="Q44" s="202"/>
      <c r="R44" s="202"/>
      <c r="S44" s="200"/>
      <c r="T44" s="200"/>
      <c r="U44" s="200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35"/>
      <c r="AG44" s="35"/>
    </row>
    <row r="45" spans="1:33" s="203" customFormat="1" ht="14.25" x14ac:dyDescent="0.2">
      <c r="A45" s="35"/>
      <c r="B45" s="200"/>
      <c r="C45" s="201"/>
      <c r="D45" s="200"/>
      <c r="E45" s="200"/>
      <c r="F45" s="200"/>
      <c r="G45" s="200"/>
      <c r="H45" s="200"/>
      <c r="I45" s="200"/>
      <c r="J45" s="200"/>
      <c r="K45" s="200"/>
      <c r="L45" s="200"/>
      <c r="M45" s="202"/>
      <c r="N45" s="202"/>
      <c r="O45" s="200"/>
      <c r="P45" s="202"/>
      <c r="Q45" s="202"/>
      <c r="R45" s="202"/>
      <c r="S45" s="200"/>
      <c r="T45" s="200"/>
      <c r="U45" s="200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35"/>
      <c r="AG45" s="35"/>
    </row>
    <row r="46" spans="1:33" s="203" customFormat="1" ht="14.25" x14ac:dyDescent="0.2">
      <c r="A46" s="35"/>
      <c r="B46" s="200"/>
      <c r="C46" s="201"/>
      <c r="D46" s="200"/>
      <c r="E46" s="200"/>
      <c r="F46" s="200"/>
      <c r="G46" s="200"/>
      <c r="H46" s="200"/>
      <c r="I46" s="200"/>
      <c r="J46" s="200"/>
      <c r="K46" s="200"/>
      <c r="L46" s="200"/>
      <c r="M46" s="202"/>
      <c r="N46" s="202"/>
      <c r="O46" s="200"/>
      <c r="P46" s="202"/>
      <c r="Q46" s="202"/>
      <c r="R46" s="202"/>
      <c r="S46" s="200"/>
      <c r="T46" s="200"/>
      <c r="U46" s="200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35"/>
      <c r="AG46" s="35"/>
    </row>
    <row r="47" spans="1:33" s="203" customFormat="1" ht="14.25" x14ac:dyDescent="0.2">
      <c r="A47" s="35"/>
      <c r="B47" s="200"/>
      <c r="C47" s="201"/>
      <c r="D47" s="200"/>
      <c r="E47" s="200"/>
      <c r="F47" s="200"/>
      <c r="G47" s="200"/>
      <c r="H47" s="200"/>
      <c r="I47" s="200"/>
      <c r="J47" s="200"/>
      <c r="K47" s="200"/>
      <c r="L47" s="200"/>
      <c r="M47" s="202"/>
      <c r="N47" s="202"/>
      <c r="O47" s="200"/>
      <c r="P47" s="202"/>
      <c r="Q47" s="202"/>
      <c r="R47" s="202"/>
      <c r="S47" s="200"/>
      <c r="T47" s="200"/>
      <c r="U47" s="200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35"/>
      <c r="AG47" s="35"/>
    </row>
    <row r="48" spans="1:33" s="203" customFormat="1" ht="14.25" x14ac:dyDescent="0.2">
      <c r="A48" s="35"/>
      <c r="B48" s="200"/>
      <c r="C48" s="201"/>
      <c r="D48" s="200"/>
      <c r="E48" s="200"/>
      <c r="F48" s="200"/>
      <c r="G48" s="200"/>
      <c r="H48" s="200"/>
      <c r="I48" s="200"/>
      <c r="J48" s="200"/>
      <c r="K48" s="200"/>
      <c r="L48" s="200"/>
      <c r="M48" s="202"/>
      <c r="N48" s="202"/>
      <c r="O48" s="200"/>
      <c r="P48" s="202"/>
      <c r="Q48" s="202"/>
      <c r="R48" s="202"/>
      <c r="S48" s="200"/>
      <c r="T48" s="200"/>
      <c r="U48" s="200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35"/>
      <c r="AG48" s="35"/>
    </row>
    <row r="49" spans="1:33" s="203" customFormat="1" ht="14.25" x14ac:dyDescent="0.2">
      <c r="A49" s="35"/>
      <c r="B49" s="200"/>
      <c r="C49" s="201"/>
      <c r="D49" s="200"/>
      <c r="E49" s="200"/>
      <c r="F49" s="200"/>
      <c r="G49" s="200"/>
      <c r="H49" s="200"/>
      <c r="I49" s="200"/>
      <c r="J49" s="200"/>
      <c r="K49" s="200"/>
      <c r="L49" s="200"/>
      <c r="M49" s="202"/>
      <c r="N49" s="202"/>
      <c r="O49" s="200"/>
      <c r="P49" s="202"/>
      <c r="Q49" s="202"/>
      <c r="R49" s="202"/>
      <c r="S49" s="200"/>
      <c r="T49" s="200"/>
      <c r="U49" s="200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35"/>
      <c r="AG49" s="35"/>
    </row>
    <row r="50" spans="1:33" s="203" customFormat="1" ht="14.25" x14ac:dyDescent="0.2">
      <c r="A50" s="35"/>
      <c r="B50" s="200"/>
      <c r="C50" s="201"/>
      <c r="D50" s="200"/>
      <c r="E50" s="200"/>
      <c r="F50" s="200"/>
      <c r="G50" s="200"/>
      <c r="H50" s="200"/>
      <c r="I50" s="200"/>
      <c r="J50" s="200"/>
      <c r="K50" s="200"/>
      <c r="L50" s="200"/>
      <c r="M50" s="202"/>
      <c r="N50" s="202"/>
      <c r="O50" s="200"/>
      <c r="P50" s="202"/>
      <c r="Q50" s="202"/>
      <c r="R50" s="202"/>
      <c r="S50" s="200"/>
      <c r="T50" s="200"/>
      <c r="U50" s="200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35"/>
      <c r="AG50" s="35"/>
    </row>
    <row r="51" spans="1:33" s="203" customFormat="1" ht="14.25" x14ac:dyDescent="0.2">
      <c r="A51" s="35"/>
      <c r="B51" s="200"/>
      <c r="C51" s="201"/>
      <c r="D51" s="200"/>
      <c r="E51" s="200"/>
      <c r="F51" s="200"/>
      <c r="G51" s="200"/>
      <c r="H51" s="200"/>
      <c r="I51" s="200"/>
      <c r="J51" s="200"/>
      <c r="K51" s="200"/>
      <c r="L51" s="200"/>
      <c r="M51" s="202"/>
      <c r="N51" s="202"/>
      <c r="O51" s="200"/>
      <c r="P51" s="202"/>
      <c r="Q51" s="202"/>
      <c r="R51" s="202"/>
      <c r="S51" s="200"/>
      <c r="T51" s="200"/>
      <c r="U51" s="20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35"/>
      <c r="AG51" s="35"/>
    </row>
    <row r="52" spans="1:33" s="203" customFormat="1" ht="14.25" x14ac:dyDescent="0.2">
      <c r="A52" s="35"/>
      <c r="B52" s="200"/>
      <c r="C52" s="201"/>
      <c r="D52" s="200"/>
      <c r="E52" s="200"/>
      <c r="F52" s="200"/>
      <c r="G52" s="200"/>
      <c r="H52" s="200"/>
      <c r="I52" s="200"/>
      <c r="J52" s="200"/>
      <c r="K52" s="200"/>
      <c r="L52" s="200"/>
      <c r="M52" s="202"/>
      <c r="N52" s="202"/>
      <c r="O52" s="200"/>
      <c r="P52" s="202"/>
      <c r="Q52" s="202"/>
      <c r="R52" s="202"/>
      <c r="S52" s="200"/>
      <c r="T52" s="200"/>
      <c r="U52" s="200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35"/>
      <c r="AG52" s="35"/>
    </row>
    <row r="53" spans="1:33" s="203" customFormat="1" x14ac:dyDescent="0.25">
      <c r="A53" s="35"/>
      <c r="B53" s="200"/>
      <c r="C53" s="201"/>
      <c r="D53" s="200"/>
      <c r="E53" s="200"/>
      <c r="F53" s="200"/>
      <c r="G53" s="200"/>
      <c r="H53" s="200"/>
      <c r="I53" s="200"/>
      <c r="J53" s="200"/>
      <c r="K53" s="200"/>
      <c r="L53" s="200"/>
      <c r="M53" s="202"/>
      <c r="N53" s="202"/>
      <c r="O53" s="200"/>
      <c r="P53" s="202"/>
      <c r="Q53" s="202"/>
      <c r="R53" s="202"/>
      <c r="S53" s="200"/>
      <c r="T53" s="200"/>
      <c r="U53" s="200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204"/>
      <c r="AG53" s="204"/>
    </row>
    <row r="54" spans="1:33" s="203" customFormat="1" x14ac:dyDescent="0.25">
      <c r="A54" s="35"/>
      <c r="B54" s="200"/>
      <c r="C54" s="201"/>
      <c r="D54" s="200"/>
      <c r="E54" s="200"/>
      <c r="F54" s="200"/>
      <c r="G54" s="200"/>
      <c r="H54" s="200"/>
      <c r="I54" s="200"/>
      <c r="J54" s="200"/>
      <c r="K54" s="200"/>
      <c r="L54" s="200"/>
      <c r="M54" s="202"/>
      <c r="N54" s="202"/>
      <c r="O54" s="200"/>
      <c r="P54" s="202"/>
      <c r="Q54" s="202"/>
      <c r="R54" s="202"/>
      <c r="S54" s="200"/>
      <c r="T54" s="200"/>
      <c r="U54" s="200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204"/>
      <c r="AG54" s="204"/>
    </row>
    <row r="55" spans="1:33" s="203" customFormat="1" x14ac:dyDescent="0.25">
      <c r="A55" s="35"/>
      <c r="B55" s="200"/>
      <c r="C55" s="201"/>
      <c r="D55" s="200"/>
      <c r="E55" s="200"/>
      <c r="F55" s="200"/>
      <c r="G55" s="200"/>
      <c r="H55" s="200"/>
      <c r="I55" s="200"/>
      <c r="J55" s="200"/>
      <c r="K55" s="200"/>
      <c r="L55" s="200"/>
      <c r="M55" s="202"/>
      <c r="N55" s="202"/>
      <c r="O55" s="200"/>
      <c r="P55" s="202"/>
      <c r="Q55" s="202"/>
      <c r="R55" s="202"/>
      <c r="S55" s="200"/>
      <c r="T55" s="200"/>
      <c r="U55" s="200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204"/>
      <c r="AG55" s="204"/>
    </row>
    <row r="56" spans="1:33" s="203" customFormat="1" x14ac:dyDescent="0.25">
      <c r="A56" s="35"/>
      <c r="B56" s="200"/>
      <c r="C56" s="201"/>
      <c r="D56" s="200"/>
      <c r="E56" s="200"/>
      <c r="F56" s="200"/>
      <c r="G56" s="200"/>
      <c r="H56" s="200"/>
      <c r="I56" s="200"/>
      <c r="J56" s="200"/>
      <c r="K56" s="200"/>
      <c r="L56" s="200"/>
      <c r="M56" s="202"/>
      <c r="N56" s="202"/>
      <c r="O56" s="200"/>
      <c r="P56" s="202"/>
      <c r="Q56" s="202"/>
      <c r="R56" s="202"/>
      <c r="S56" s="200"/>
      <c r="T56" s="200"/>
      <c r="U56" s="200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204"/>
      <c r="AG56" s="204"/>
    </row>
    <row r="57" spans="1:33" s="203" customFormat="1" x14ac:dyDescent="0.25">
      <c r="A57" s="35"/>
      <c r="B57" s="200"/>
      <c r="C57" s="201"/>
      <c r="D57" s="200"/>
      <c r="E57" s="200"/>
      <c r="F57" s="200"/>
      <c r="G57" s="200"/>
      <c r="H57" s="200"/>
      <c r="I57" s="200"/>
      <c r="J57" s="200"/>
      <c r="K57" s="200"/>
      <c r="L57" s="200"/>
      <c r="M57" s="202"/>
      <c r="N57" s="202"/>
      <c r="O57" s="200"/>
      <c r="P57" s="202"/>
      <c r="Q57" s="202"/>
      <c r="R57" s="202"/>
      <c r="S57" s="200"/>
      <c r="T57" s="200"/>
      <c r="U57" s="200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204"/>
      <c r="AG57" s="204"/>
    </row>
    <row r="58" spans="1:33" s="203" customFormat="1" x14ac:dyDescent="0.25">
      <c r="A58" s="35"/>
      <c r="B58" s="200"/>
      <c r="C58" s="201"/>
      <c r="D58" s="200"/>
      <c r="E58" s="200"/>
      <c r="F58" s="200"/>
      <c r="G58" s="200"/>
      <c r="H58" s="200"/>
      <c r="I58" s="200"/>
      <c r="J58" s="200"/>
      <c r="K58" s="200"/>
      <c r="L58" s="200"/>
      <c r="M58" s="202"/>
      <c r="N58" s="202"/>
      <c r="O58" s="200"/>
      <c r="P58" s="202"/>
      <c r="Q58" s="202"/>
      <c r="R58" s="202"/>
      <c r="S58" s="200"/>
      <c r="T58" s="200"/>
      <c r="U58" s="200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204"/>
      <c r="AG58" s="204"/>
    </row>
    <row r="59" spans="1:33" s="203" customFormat="1" x14ac:dyDescent="0.25">
      <c r="A59" s="35"/>
      <c r="B59" s="200"/>
      <c r="C59" s="201"/>
      <c r="D59" s="200"/>
      <c r="E59" s="200"/>
      <c r="F59" s="200"/>
      <c r="G59" s="200"/>
      <c r="H59" s="200"/>
      <c r="I59" s="200"/>
      <c r="J59" s="200"/>
      <c r="K59" s="200"/>
      <c r="L59" s="200"/>
      <c r="M59" s="202"/>
      <c r="N59" s="202"/>
      <c r="O59" s="200"/>
      <c r="P59" s="202"/>
      <c r="Q59" s="202"/>
      <c r="R59" s="202"/>
      <c r="S59" s="200"/>
      <c r="T59" s="200"/>
      <c r="U59" s="200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204"/>
      <c r="AG59" s="204"/>
    </row>
    <row r="60" spans="1:33" s="203" customFormat="1" x14ac:dyDescent="0.25">
      <c r="A60" s="35"/>
      <c r="B60" s="200"/>
      <c r="C60" s="201"/>
      <c r="D60" s="200"/>
      <c r="E60" s="200"/>
      <c r="F60" s="200"/>
      <c r="G60" s="200"/>
      <c r="H60" s="200"/>
      <c r="I60" s="200"/>
      <c r="J60" s="200"/>
      <c r="K60" s="200"/>
      <c r="L60" s="200"/>
      <c r="M60" s="202"/>
      <c r="N60" s="202"/>
      <c r="O60" s="200"/>
      <c r="P60" s="202"/>
      <c r="Q60" s="202"/>
      <c r="R60" s="202"/>
      <c r="S60" s="200"/>
      <c r="T60" s="200"/>
      <c r="U60" s="200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204"/>
      <c r="AG60" s="204"/>
    </row>
    <row r="61" spans="1:33" ht="15" customHeight="1" x14ac:dyDescent="0.25"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</row>
    <row r="62" spans="1:33" ht="15" customHeight="1" x14ac:dyDescent="0.25"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</row>
    <row r="63" spans="1:33" ht="15" customHeight="1" x14ac:dyDescent="0.25"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</row>
    <row r="64" spans="1:33" ht="15" customHeight="1" x14ac:dyDescent="0.25"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</row>
    <row r="65" spans="2:33" ht="15" customHeight="1" x14ac:dyDescent="0.2"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4"/>
      <c r="AG65" s="164"/>
    </row>
    <row r="66" spans="2:33" ht="15" customHeight="1" x14ac:dyDescent="0.2"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4"/>
      <c r="AG66" s="164"/>
    </row>
    <row r="67" spans="2:33" ht="15" customHeight="1" x14ac:dyDescent="0.2"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4"/>
      <c r="AG67" s="164"/>
    </row>
    <row r="68" spans="2:33" ht="15" customHeight="1" x14ac:dyDescent="0.2"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4"/>
      <c r="AG68" s="164"/>
    </row>
    <row r="69" spans="2:33" ht="15" customHeight="1" x14ac:dyDescent="0.2"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4"/>
      <c r="AG69" s="164"/>
    </row>
    <row r="70" spans="2:33" ht="15" customHeight="1" x14ac:dyDescent="0.2"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4"/>
      <c r="AG70" s="164"/>
    </row>
    <row r="71" spans="2:33" ht="15" customHeight="1" x14ac:dyDescent="0.2"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4"/>
      <c r="AG71" s="164"/>
    </row>
    <row r="72" spans="2:33" ht="15" customHeight="1" x14ac:dyDescent="0.2"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4"/>
      <c r="AG72" s="164"/>
    </row>
    <row r="73" spans="2:33" ht="15" customHeight="1" x14ac:dyDescent="0.2"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4"/>
      <c r="AG73" s="164"/>
    </row>
    <row r="74" spans="2:33" ht="15" customHeight="1" x14ac:dyDescent="0.2"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4"/>
      <c r="AG74" s="164"/>
    </row>
    <row r="75" spans="2:33" ht="15" customHeight="1" x14ac:dyDescent="0.2"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4"/>
      <c r="AG75" s="164"/>
    </row>
    <row r="76" spans="2:33" ht="15" customHeight="1" x14ac:dyDescent="0.2"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4"/>
      <c r="AG76" s="164"/>
    </row>
    <row r="77" spans="2:33" ht="15" customHeight="1" x14ac:dyDescent="0.2"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4"/>
      <c r="AG77" s="164"/>
    </row>
    <row r="78" spans="2:33" ht="15" customHeight="1" x14ac:dyDescent="0.2"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4"/>
      <c r="AG78" s="164"/>
    </row>
    <row r="79" spans="2:33" ht="15" customHeight="1" x14ac:dyDescent="0.2"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4"/>
      <c r="AG79" s="164"/>
    </row>
    <row r="80" spans="2:33" ht="15" customHeight="1" x14ac:dyDescent="0.2"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4"/>
      <c r="AG80" s="164"/>
    </row>
    <row r="81" spans="2:33" ht="15" customHeight="1" x14ac:dyDescent="0.2"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4"/>
      <c r="AG81" s="164"/>
    </row>
    <row r="82" spans="2:33" ht="15" customHeight="1" x14ac:dyDescent="0.2"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4"/>
      <c r="AG82" s="164"/>
    </row>
    <row r="83" spans="2:33" ht="15" customHeight="1" x14ac:dyDescent="0.2"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4"/>
      <c r="AG83" s="164"/>
    </row>
    <row r="84" spans="2:33" ht="15" customHeight="1" x14ac:dyDescent="0.2"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4"/>
      <c r="AG84" s="164"/>
    </row>
    <row r="85" spans="2:33" ht="15" customHeight="1" x14ac:dyDescent="0.2"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4"/>
      <c r="AG85" s="164"/>
    </row>
    <row r="86" spans="2:33" ht="15" customHeight="1" x14ac:dyDescent="0.2"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4"/>
      <c r="AG86" s="164"/>
    </row>
    <row r="87" spans="2:33" ht="15" customHeight="1" x14ac:dyDescent="0.2"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4"/>
      <c r="AG87" s="164"/>
    </row>
    <row r="88" spans="2:33" ht="15" customHeight="1" x14ac:dyDescent="0.2"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4"/>
      <c r="AG88" s="164"/>
    </row>
    <row r="89" spans="2:33" ht="15" customHeight="1" x14ac:dyDescent="0.2"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4"/>
      <c r="AG89" s="164"/>
    </row>
    <row r="90" spans="2:33" ht="15" customHeight="1" x14ac:dyDescent="0.2"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4"/>
      <c r="AG90" s="164"/>
    </row>
    <row r="91" spans="2:33" ht="15" customHeight="1" x14ac:dyDescent="0.2"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4"/>
      <c r="AG91" s="164"/>
    </row>
    <row r="92" spans="2:33" ht="15" customHeight="1" x14ac:dyDescent="0.2"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4"/>
      <c r="AG92" s="164"/>
    </row>
    <row r="93" spans="2:33" ht="15" customHeight="1" x14ac:dyDescent="0.2"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4"/>
      <c r="AG93" s="164"/>
    </row>
    <row r="94" spans="2:33" ht="15" customHeight="1" x14ac:dyDescent="0.2"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4"/>
      <c r="AG94" s="164"/>
    </row>
    <row r="95" spans="2:33" ht="15" customHeight="1" x14ac:dyDescent="0.2"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4"/>
      <c r="AG95" s="164"/>
    </row>
    <row r="96" spans="2:33" ht="15" customHeight="1" x14ac:dyDescent="0.2"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4"/>
      <c r="AG96" s="164"/>
    </row>
    <row r="97" spans="2:33" ht="15" customHeight="1" x14ac:dyDescent="0.2"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4"/>
      <c r="AG97" s="164"/>
    </row>
    <row r="98" spans="2:33" ht="15" customHeight="1" x14ac:dyDescent="0.2"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4"/>
      <c r="AG98" s="164"/>
    </row>
    <row r="99" spans="2:33" ht="15" customHeight="1" x14ac:dyDescent="0.2"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4"/>
      <c r="AG99" s="164"/>
    </row>
    <row r="100" spans="2:33" ht="15" customHeight="1" x14ac:dyDescent="0.2"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4"/>
      <c r="AG100" s="164"/>
    </row>
    <row r="101" spans="2:33" ht="15" customHeight="1" x14ac:dyDescent="0.2"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4"/>
      <c r="AG101" s="164"/>
    </row>
    <row r="102" spans="2:33" ht="15" customHeight="1" x14ac:dyDescent="0.2"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4"/>
      <c r="AG102" s="164"/>
    </row>
    <row r="103" spans="2:33" ht="15" customHeight="1" x14ac:dyDescent="0.2"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4"/>
      <c r="AG103" s="164"/>
    </row>
    <row r="104" spans="2:33" ht="15" customHeight="1" x14ac:dyDescent="0.2"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4"/>
      <c r="AG104" s="164"/>
    </row>
    <row r="105" spans="2:33" ht="15" customHeight="1" x14ac:dyDescent="0.2"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4"/>
      <c r="AG105" s="164"/>
    </row>
    <row r="106" spans="2:33" ht="15" customHeight="1" x14ac:dyDescent="0.2"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4"/>
      <c r="AG106" s="164"/>
    </row>
    <row r="107" spans="2:33" ht="15" customHeight="1" x14ac:dyDescent="0.2"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4"/>
      <c r="AG107" s="164"/>
    </row>
    <row r="108" spans="2:33" ht="15" customHeight="1" x14ac:dyDescent="0.2"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4"/>
      <c r="AG108" s="164"/>
    </row>
    <row r="109" spans="2:33" ht="15" customHeight="1" x14ac:dyDescent="0.2"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4"/>
      <c r="AG109" s="164"/>
    </row>
    <row r="110" spans="2:33" ht="15" customHeight="1" x14ac:dyDescent="0.2"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4"/>
      <c r="AG110" s="164"/>
    </row>
    <row r="111" spans="2:33" ht="15" customHeight="1" x14ac:dyDescent="0.2"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4"/>
      <c r="AG111" s="164"/>
    </row>
    <row r="112" spans="2:33" ht="15" customHeight="1" x14ac:dyDescent="0.2"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4"/>
      <c r="AG112" s="164"/>
    </row>
    <row r="113" spans="2:33" ht="15" customHeight="1" x14ac:dyDescent="0.2"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4"/>
      <c r="AG113" s="164"/>
    </row>
    <row r="114" spans="2:33" ht="15" customHeight="1" x14ac:dyDescent="0.2"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4"/>
      <c r="AG114" s="164"/>
    </row>
    <row r="115" spans="2:33" ht="15" customHeight="1" x14ac:dyDescent="0.2"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4"/>
      <c r="AG115" s="164"/>
    </row>
    <row r="116" spans="2:33" ht="15" customHeight="1" x14ac:dyDescent="0.2"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4"/>
      <c r="AG116" s="164"/>
    </row>
    <row r="117" spans="2:33" ht="15" customHeight="1" x14ac:dyDescent="0.2"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4"/>
      <c r="AG117" s="164"/>
    </row>
    <row r="118" spans="2:33" ht="15" customHeight="1" x14ac:dyDescent="0.2"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4"/>
      <c r="AG118" s="164"/>
    </row>
    <row r="119" spans="2:33" ht="15" customHeight="1" x14ac:dyDescent="0.2"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4"/>
      <c r="AG119" s="164"/>
    </row>
    <row r="120" spans="2:33" ht="15" customHeight="1" x14ac:dyDescent="0.2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4"/>
      <c r="AG120" s="164"/>
    </row>
    <row r="121" spans="2:33" ht="15" customHeight="1" x14ac:dyDescent="0.2"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4"/>
      <c r="AG121" s="164"/>
    </row>
    <row r="122" spans="2:33" ht="15" customHeight="1" x14ac:dyDescent="0.2"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4"/>
      <c r="AG122" s="164"/>
    </row>
    <row r="123" spans="2:33" ht="15" customHeight="1" x14ac:dyDescent="0.2"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4"/>
      <c r="AG123" s="164"/>
    </row>
    <row r="124" spans="2:33" ht="15" customHeight="1" x14ac:dyDescent="0.2"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4"/>
      <c r="AG124" s="164"/>
    </row>
    <row r="125" spans="2:33" ht="15" customHeight="1" x14ac:dyDescent="0.2"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4"/>
      <c r="AG125" s="164"/>
    </row>
    <row r="126" spans="2:33" ht="15" customHeight="1" x14ac:dyDescent="0.2"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4"/>
      <c r="AG126" s="164"/>
    </row>
    <row r="127" spans="2:33" ht="15" customHeight="1" x14ac:dyDescent="0.2"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4"/>
      <c r="AG127" s="164"/>
    </row>
    <row r="128" spans="2:33" ht="15" customHeight="1" x14ac:dyDescent="0.2"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4"/>
      <c r="AG128" s="164"/>
    </row>
    <row r="129" spans="2:33" ht="15" customHeight="1" x14ac:dyDescent="0.2"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4"/>
      <c r="AG129" s="164"/>
    </row>
    <row r="130" spans="2:33" ht="15" customHeight="1" x14ac:dyDescent="0.2"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4"/>
      <c r="AG130" s="164"/>
    </row>
    <row r="131" spans="2:33" ht="15" customHeight="1" x14ac:dyDescent="0.2"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4"/>
      <c r="AG131" s="164"/>
    </row>
    <row r="132" spans="2:33" ht="15" customHeight="1" x14ac:dyDescent="0.2"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4"/>
      <c r="AG132" s="164"/>
    </row>
    <row r="133" spans="2:33" ht="15" customHeight="1" x14ac:dyDescent="0.2"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4"/>
      <c r="AG133" s="164"/>
    </row>
    <row r="134" spans="2:33" ht="15" customHeight="1" x14ac:dyDescent="0.2"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4"/>
      <c r="AG134" s="164"/>
    </row>
    <row r="135" spans="2:33" ht="15" customHeight="1" x14ac:dyDescent="0.2"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4"/>
      <c r="AG135" s="164"/>
    </row>
    <row r="136" spans="2:33" ht="15" customHeight="1" x14ac:dyDescent="0.2"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4"/>
      <c r="AG136" s="164"/>
    </row>
    <row r="137" spans="2:33" ht="15" customHeight="1" x14ac:dyDescent="0.2"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4"/>
      <c r="AG137" s="164"/>
    </row>
    <row r="138" spans="2:33" ht="15" customHeight="1" x14ac:dyDescent="0.2"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4"/>
      <c r="AG138" s="164"/>
    </row>
    <row r="139" spans="2:33" ht="15" customHeight="1" x14ac:dyDescent="0.2"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4"/>
      <c r="AG139" s="164"/>
    </row>
    <row r="140" spans="2:33" ht="15" customHeight="1" x14ac:dyDescent="0.2"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4"/>
      <c r="AG140" s="164"/>
    </row>
    <row r="141" spans="2:33" ht="15" customHeight="1" x14ac:dyDescent="0.2"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4"/>
      <c r="AG141" s="164"/>
    </row>
    <row r="142" spans="2:33" ht="15" customHeight="1" x14ac:dyDescent="0.2"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4"/>
      <c r="AG142" s="164"/>
    </row>
    <row r="143" spans="2:33" ht="15" customHeight="1" x14ac:dyDescent="0.2"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4"/>
      <c r="AG143" s="164"/>
    </row>
    <row r="144" spans="2:33" ht="15" customHeight="1" x14ac:dyDescent="0.2"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4"/>
      <c r="AG144" s="164"/>
    </row>
    <row r="145" spans="2:33" ht="15" customHeight="1" x14ac:dyDescent="0.2"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4"/>
      <c r="AG145" s="164"/>
    </row>
    <row r="146" spans="2:33" ht="15" customHeight="1" x14ac:dyDescent="0.2"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4"/>
      <c r="AG146" s="164"/>
    </row>
    <row r="147" spans="2:33" ht="15" customHeight="1" x14ac:dyDescent="0.2"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4"/>
      <c r="AG147" s="164"/>
    </row>
    <row r="148" spans="2:33" ht="15" customHeight="1" x14ac:dyDescent="0.2"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4"/>
      <c r="AG148" s="164"/>
    </row>
    <row r="149" spans="2:33" ht="15" customHeight="1" x14ac:dyDescent="0.2"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4"/>
      <c r="AG149" s="164"/>
    </row>
    <row r="150" spans="2:33" ht="15" customHeight="1" x14ac:dyDescent="0.2"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4"/>
      <c r="AG150" s="164"/>
    </row>
    <row r="151" spans="2:33" ht="15" customHeight="1" x14ac:dyDescent="0.2"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4"/>
      <c r="AG151" s="164"/>
    </row>
    <row r="152" spans="2:33" ht="15" customHeight="1" x14ac:dyDescent="0.2"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4"/>
      <c r="AG152" s="164"/>
    </row>
    <row r="153" spans="2:33" ht="15" customHeight="1" x14ac:dyDescent="0.2"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4"/>
      <c r="AG153" s="164"/>
    </row>
    <row r="154" spans="2:33" ht="15" customHeight="1" x14ac:dyDescent="0.2"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4"/>
      <c r="AG154" s="164"/>
    </row>
    <row r="155" spans="2:33" ht="15" customHeight="1" x14ac:dyDescent="0.2"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4"/>
      <c r="AG155" s="164"/>
    </row>
    <row r="156" spans="2:33" ht="15" customHeight="1" x14ac:dyDescent="0.2"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4"/>
      <c r="AG156" s="164"/>
    </row>
    <row r="157" spans="2:33" ht="15" customHeight="1" x14ac:dyDescent="0.2"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4"/>
      <c r="AG157" s="164"/>
    </row>
    <row r="158" spans="2:33" ht="15" customHeight="1" x14ac:dyDescent="0.2"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4"/>
      <c r="AG158" s="164"/>
    </row>
    <row r="159" spans="2:33" ht="15" customHeight="1" x14ac:dyDescent="0.2"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4"/>
      <c r="AG159" s="164"/>
    </row>
    <row r="160" spans="2:33" ht="15" customHeight="1" x14ac:dyDescent="0.2"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4"/>
      <c r="AG160" s="164"/>
    </row>
    <row r="161" spans="2:33" ht="15" customHeight="1" x14ac:dyDescent="0.2"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4"/>
      <c r="AG161" s="164"/>
    </row>
    <row r="162" spans="2:33" ht="15" customHeight="1" x14ac:dyDescent="0.2"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4"/>
      <c r="AG162" s="164"/>
    </row>
    <row r="163" spans="2:33" ht="15" customHeight="1" x14ac:dyDescent="0.2"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4"/>
      <c r="AG163" s="164"/>
    </row>
    <row r="164" spans="2:33" ht="15" customHeight="1" x14ac:dyDescent="0.2"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4"/>
      <c r="AG164" s="164"/>
    </row>
    <row r="165" spans="2:33" ht="15" customHeight="1" x14ac:dyDescent="0.2"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4"/>
      <c r="AG165" s="164"/>
    </row>
    <row r="166" spans="2:33" ht="15" customHeight="1" x14ac:dyDescent="0.2"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4"/>
      <c r="AG166" s="164"/>
    </row>
    <row r="167" spans="2:33" ht="15" customHeight="1" x14ac:dyDescent="0.2"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4"/>
      <c r="AG167" s="164"/>
    </row>
    <row r="168" spans="2:33" ht="15" customHeight="1" x14ac:dyDescent="0.2"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4"/>
      <c r="AG168" s="164"/>
    </row>
    <row r="169" spans="2:33" ht="15" customHeight="1" x14ac:dyDescent="0.2"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4"/>
      <c r="AG169" s="164"/>
    </row>
    <row r="170" spans="2:33" ht="15" customHeight="1" x14ac:dyDescent="0.2"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4"/>
      <c r="AG170" s="164"/>
    </row>
    <row r="171" spans="2:33" ht="15" customHeight="1" x14ac:dyDescent="0.2"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4"/>
      <c r="AG171" s="164"/>
    </row>
    <row r="172" spans="2:33" ht="15" customHeight="1" x14ac:dyDescent="0.2"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4"/>
      <c r="AG172" s="164"/>
    </row>
    <row r="173" spans="2:33" ht="15" customHeight="1" x14ac:dyDescent="0.2"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4"/>
      <c r="AG173" s="164"/>
    </row>
    <row r="174" spans="2:33" ht="15" customHeight="1" x14ac:dyDescent="0.2"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4"/>
      <c r="AG174" s="164"/>
    </row>
    <row r="175" spans="2:33" ht="15" customHeight="1" x14ac:dyDescent="0.2"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4"/>
      <c r="AG175" s="164"/>
    </row>
    <row r="176" spans="2:33" ht="15" customHeight="1" x14ac:dyDescent="0.2"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4"/>
      <c r="AG176" s="164"/>
    </row>
    <row r="177" spans="2:33" ht="15" customHeight="1" x14ac:dyDescent="0.2"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4"/>
      <c r="AG177" s="164"/>
    </row>
    <row r="178" spans="2:33" ht="15" customHeight="1" x14ac:dyDescent="0.2"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4"/>
      <c r="AG178" s="164"/>
    </row>
    <row r="179" spans="2:33" ht="15" customHeight="1" x14ac:dyDescent="0.2"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4"/>
      <c r="AG179" s="164"/>
    </row>
    <row r="180" spans="2:33" ht="15" customHeight="1" x14ac:dyDescent="0.2"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4"/>
      <c r="AG180" s="164"/>
    </row>
    <row r="181" spans="2:33" ht="15" customHeight="1" x14ac:dyDescent="0.2"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4"/>
      <c r="AG181" s="164"/>
    </row>
    <row r="182" spans="2:33" ht="15" customHeight="1" x14ac:dyDescent="0.2"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4"/>
      <c r="AG182" s="164"/>
    </row>
    <row r="183" spans="2:33" ht="15" customHeight="1" x14ac:dyDescent="0.2"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4"/>
      <c r="AG183" s="164"/>
    </row>
    <row r="184" spans="2:33" ht="15" customHeight="1" x14ac:dyDescent="0.2"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4"/>
      <c r="AG184" s="164"/>
    </row>
    <row r="185" spans="2:33" ht="15" customHeight="1" x14ac:dyDescent="0.2"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4"/>
      <c r="AG185" s="164"/>
    </row>
    <row r="186" spans="2:33" ht="15" customHeight="1" x14ac:dyDescent="0.2"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4"/>
      <c r="AG186" s="164"/>
    </row>
    <row r="187" spans="2:33" ht="15" customHeight="1" x14ac:dyDescent="0.2"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4"/>
      <c r="AG187" s="164"/>
    </row>
    <row r="188" spans="2:33" ht="15" customHeight="1" x14ac:dyDescent="0.2"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4"/>
      <c r="AG188" s="164"/>
    </row>
    <row r="189" spans="2:33" ht="15" customHeight="1" x14ac:dyDescent="0.2"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3"/>
      <c r="W189" s="163"/>
      <c r="X189" s="163"/>
      <c r="AF189" s="164"/>
      <c r="AG189" s="164"/>
    </row>
  </sheetData>
  <sortState ref="B7:Z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2020-09-17T16:23:13Z</dcterms:modified>
</cp:coreProperties>
</file>