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91" i="1" l="1"/>
  <c r="AM91" i="1"/>
  <c r="AL91" i="1"/>
  <c r="AN89" i="1"/>
  <c r="AM89" i="1"/>
  <c r="AN86" i="1"/>
  <c r="AM62" i="1" s="1"/>
  <c r="AM86" i="1"/>
  <c r="AM55" i="1" s="1"/>
  <c r="AN83" i="1"/>
  <c r="AM83" i="1"/>
  <c r="AM63" i="1"/>
  <c r="AM61" i="1"/>
  <c r="AM56" i="1"/>
  <c r="AM54" i="1"/>
  <c r="AN49" i="1"/>
  <c r="AM49" i="1"/>
  <c r="AL49" i="1"/>
  <c r="AN47" i="1"/>
  <c r="AL63" i="1" s="1"/>
  <c r="AN63" i="1" s="1"/>
  <c r="AM47" i="1"/>
  <c r="AL56" i="1" s="1"/>
  <c r="AN44" i="1"/>
  <c r="AL62" i="1" s="1"/>
  <c r="AN62" i="1" s="1"/>
  <c r="AM44" i="1"/>
  <c r="AL55" i="1" s="1"/>
  <c r="AN41" i="1"/>
  <c r="AL61" i="1" s="1"/>
  <c r="AN61" i="1" s="1"/>
  <c r="AM41" i="1"/>
  <c r="AL54" i="1" s="1"/>
  <c r="AP43" i="1" l="1"/>
  <c r="AP46" i="1"/>
  <c r="AP40" i="1"/>
  <c r="AP88" i="1"/>
  <c r="AP82" i="1"/>
  <c r="AP85" i="1"/>
  <c r="AN50" i="1"/>
  <c r="AL64" i="1" s="1"/>
  <c r="AM50" i="1"/>
  <c r="AL57" i="1" s="1"/>
  <c r="AN54" i="1"/>
  <c r="AN55" i="1"/>
  <c r="AM92" i="1"/>
  <c r="AM57" i="1" s="1"/>
  <c r="AN92" i="1"/>
  <c r="AM64" i="1" s="1"/>
  <c r="AN56" i="1"/>
  <c r="AH47" i="1"/>
  <c r="AN57" i="1" l="1"/>
  <c r="AN64" i="1"/>
  <c r="K100" i="1"/>
  <c r="J100" i="1"/>
  <c r="I100" i="1"/>
  <c r="H100" i="1"/>
  <c r="K99" i="1"/>
  <c r="J99" i="1"/>
  <c r="I99" i="1"/>
  <c r="H99" i="1"/>
  <c r="K97" i="1"/>
  <c r="J97" i="1"/>
  <c r="I97" i="1"/>
  <c r="H97" i="1"/>
  <c r="K96" i="1"/>
  <c r="J96" i="1"/>
  <c r="I96" i="1"/>
  <c r="H96" i="1"/>
  <c r="K95" i="1"/>
  <c r="J95" i="1"/>
  <c r="I95" i="1"/>
  <c r="H95" i="1"/>
  <c r="K94" i="1"/>
  <c r="J94" i="1"/>
  <c r="I94" i="1"/>
  <c r="H94" i="1"/>
  <c r="K92" i="1"/>
  <c r="J92" i="1"/>
  <c r="I92" i="1"/>
  <c r="H92" i="1"/>
  <c r="K90" i="1"/>
  <c r="J90" i="1"/>
  <c r="I90" i="1"/>
  <c r="H90" i="1"/>
  <c r="K88" i="1"/>
  <c r="J88" i="1"/>
  <c r="I88" i="1"/>
  <c r="H88" i="1"/>
  <c r="K86" i="1"/>
  <c r="J86" i="1"/>
  <c r="I86" i="1"/>
  <c r="H86" i="1"/>
  <c r="K85" i="1"/>
  <c r="J85" i="1"/>
  <c r="I85" i="1"/>
  <c r="H85" i="1"/>
  <c r="K84" i="1"/>
  <c r="J84" i="1"/>
  <c r="I84" i="1"/>
  <c r="H84" i="1"/>
  <c r="K82" i="1"/>
  <c r="J82" i="1"/>
  <c r="I82" i="1"/>
  <c r="H82" i="1"/>
  <c r="K87" i="1"/>
  <c r="J87" i="1"/>
  <c r="I87" i="1"/>
  <c r="H87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O9" i="4" l="1"/>
  <c r="N9" i="4"/>
  <c r="M9" i="4"/>
  <c r="L9" i="4"/>
  <c r="F9" i="4"/>
  <c r="K11" i="4"/>
  <c r="AS5" i="4"/>
  <c r="AQ5" i="4"/>
  <c r="AP5" i="4"/>
  <c r="AO5" i="4"/>
  <c r="AN5" i="4"/>
  <c r="AM5" i="4"/>
  <c r="AG5" i="4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G5" i="4"/>
  <c r="G9" i="4" s="1"/>
  <c r="G11" i="4" s="1"/>
  <c r="F5" i="4"/>
  <c r="E5" i="4"/>
  <c r="E9" i="4" s="1"/>
  <c r="E11" i="4" s="1"/>
  <c r="V5" i="4" l="1"/>
  <c r="H9" i="4"/>
  <c r="K10" i="4"/>
  <c r="F10" i="4"/>
  <c r="H10" i="4"/>
  <c r="F11" i="4"/>
  <c r="N11" i="4" s="1"/>
  <c r="J11" i="4"/>
  <c r="O11" i="4"/>
  <c r="L11" i="4"/>
  <c r="H11" i="4"/>
  <c r="M11" i="4" s="1"/>
  <c r="P25" i="3" l="1"/>
  <c r="G25" i="3"/>
  <c r="O25" i="3"/>
  <c r="P34" i="3"/>
  <c r="O34" i="3"/>
  <c r="M34" i="3"/>
  <c r="I34" i="3"/>
  <c r="G34" i="3"/>
  <c r="P14" i="3"/>
  <c r="O14" i="3"/>
  <c r="M14" i="3"/>
  <c r="I14" i="3"/>
  <c r="G14" i="3"/>
  <c r="AA25" i="1" l="1"/>
</calcChain>
</file>

<file path=xl/sharedStrings.xml><?xml version="1.0" encoding="utf-8"?>
<sst xmlns="http://schemas.openxmlformats.org/spreadsheetml/2006/main" count="1037" uniqueCount="464">
  <si>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</si>
  <si>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</si>
  <si>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</si>
  <si>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</si>
  <si>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</si>
  <si>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</si>
  <si>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</si>
  <si>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</si>
  <si>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</si>
  <si>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</si>
  <si>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</si>
  <si>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</si>
  <si>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</si>
  <si>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</si>
  <si>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</si>
  <si>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</si>
  <si>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</si>
  <si>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</si>
  <si>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</si>
  <si>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</si>
  <si>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</si>
  <si>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</si>
  <si>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</si>
  <si>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</si>
  <si>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</si>
  <si>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</si>
  <si>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</si>
  <si>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</si>
  <si>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</si>
  <si>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</si>
  <si>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</si>
  <si>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</si>
  <si>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</si>
  <si>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</si>
  <si>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</si>
  <si>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</si>
  <si>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</si>
  <si>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</si>
  <si>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</si>
  <si>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</si>
  <si>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</si>
  <si>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</si>
  <si>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</si>
  <si>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</si>
  <si>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</si>
  <si>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</si>
  <si>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</si>
  <si>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</si>
  <si>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</si>
  <si>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</si>
  <si>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</si>
  <si>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</si>
  <si>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</si>
  <si>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</si>
  <si>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</si>
  <si>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</si>
  <si>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</si>
  <si>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</si>
  <si>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>hSM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</si>
  <si>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</si>
  <si>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</si>
  <si>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</si>
  <si>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</si>
  <si>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</si>
  <si>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</si>
  <si>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</si>
  <si>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</si>
  <si>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 xml:space="preserve">  3-11</t>
  </si>
  <si>
    <t>Länsi</t>
  </si>
  <si>
    <t>1/1</t>
  </si>
  <si>
    <t>3/4</t>
  </si>
  <si>
    <t>1/2</t>
  </si>
  <si>
    <t>vai</t>
  </si>
  <si>
    <t>4/5</t>
  </si>
  <si>
    <t>Lauri Pippola</t>
  </si>
  <si>
    <t>08.09. 1985  Stadion, Helsinki</t>
  </si>
  <si>
    <t>12-5</t>
  </si>
  <si>
    <t>3/5</t>
  </si>
  <si>
    <t>Stig Tainio</t>
  </si>
  <si>
    <t>24.08. 1986  Stadion, Helsinki</t>
  </si>
  <si>
    <t xml:space="preserve">  6-4</t>
  </si>
  <si>
    <t>1/3</t>
  </si>
  <si>
    <t>0/1</t>
  </si>
  <si>
    <t>Tapio Juntunen</t>
  </si>
  <si>
    <t>09.08. 1987  Stadion, Helsinki</t>
  </si>
  <si>
    <t xml:space="preserve">  7-5</t>
  </si>
  <si>
    <t>3/3</t>
  </si>
  <si>
    <t>4/4</t>
  </si>
  <si>
    <t>1/4</t>
  </si>
  <si>
    <t>4/6</t>
  </si>
  <si>
    <t>13.08. 1989  Imatra</t>
  </si>
  <si>
    <t xml:space="preserve">  5-3</t>
  </si>
  <si>
    <t>3/7</t>
  </si>
  <si>
    <t>2/3</t>
  </si>
  <si>
    <t>Seppo Uusi-Oukari</t>
  </si>
  <si>
    <t>2/2</t>
  </si>
  <si>
    <t>0/2</t>
  </si>
  <si>
    <t>Pekka Peltomäki</t>
  </si>
  <si>
    <t>21.07. 1991  Oulu</t>
  </si>
  <si>
    <t xml:space="preserve">  4-8</t>
  </si>
  <si>
    <t>Pasi Niemelä</t>
  </si>
  <si>
    <t>28.06. 1992  Seinäjoki</t>
  </si>
  <si>
    <t xml:space="preserve">  5-7</t>
  </si>
  <si>
    <t>6/13</t>
  </si>
  <si>
    <t>B-POJAT</t>
  </si>
  <si>
    <t>A-POJAT</t>
  </si>
  <si>
    <t>Liitto</t>
  </si>
  <si>
    <t>12.06. 1985  Sotkamo</t>
  </si>
  <si>
    <t>III p</t>
  </si>
  <si>
    <t>Aulis Väisänen</t>
  </si>
  <si>
    <t>06.06. 1986  Lahti</t>
  </si>
  <si>
    <t xml:space="preserve">  5-5</t>
  </si>
  <si>
    <t>1</t>
  </si>
  <si>
    <t>Vesa Lipsanen</t>
  </si>
  <si>
    <t>08.06. 1989  Tampere</t>
  </si>
  <si>
    <t xml:space="preserve">  4-6</t>
  </si>
  <si>
    <t>26.05. 1992  Juva</t>
  </si>
  <si>
    <t>15.06. 1984  Mikkeli</t>
  </si>
  <si>
    <t xml:space="preserve">  6-5</t>
  </si>
  <si>
    <t>5/10</t>
  </si>
  <si>
    <t>2/4</t>
  </si>
  <si>
    <t>Lyöjätilasto</t>
  </si>
  <si>
    <t>Jari Tyynelä</t>
  </si>
  <si>
    <t>18.2.1966   Kinnula</t>
  </si>
  <si>
    <t>SMJ</t>
  </si>
  <si>
    <t>3p</t>
  </si>
  <si>
    <t>jok</t>
  </si>
  <si>
    <t>2p</t>
  </si>
  <si>
    <t>3v</t>
  </si>
  <si>
    <t>24.07. 1994  Loimaa</t>
  </si>
  <si>
    <t xml:space="preserve">  0-1  (0-2, 1-1)</t>
  </si>
  <si>
    <t>Mauri Pyhälahti</t>
  </si>
  <si>
    <t>16.07. 1995  Alajärvi</t>
  </si>
  <si>
    <t xml:space="preserve">  2-0  (2-1, 2-1)</t>
  </si>
  <si>
    <t>14.07. 1996  Kitee</t>
  </si>
  <si>
    <t xml:space="preserve">  1-0  (1-0, 0-0)</t>
  </si>
  <si>
    <t>Ari Rinta-Rahko</t>
  </si>
  <si>
    <t>17.08. 1997  Hyvinkää</t>
  </si>
  <si>
    <t xml:space="preserve">  2-0  (5-2, 11-6)</t>
  </si>
  <si>
    <t>Tiikerit</t>
  </si>
  <si>
    <t>Hannu Manninen</t>
  </si>
  <si>
    <t>19 v  6 kk  21 pv</t>
  </si>
  <si>
    <t>24.07. 1982  Seinäjoki</t>
  </si>
  <si>
    <t xml:space="preserve"> 14-4</t>
  </si>
  <si>
    <t>Jouko Sivunen</t>
  </si>
  <si>
    <t>23.07. 1983  Tyrnävä</t>
  </si>
  <si>
    <t xml:space="preserve"> 12-9</t>
  </si>
  <si>
    <t>Pekka Sipilä</t>
  </si>
  <si>
    <t>14.07. 1984  Pori</t>
  </si>
  <si>
    <t>Markku Teppo</t>
  </si>
  <si>
    <t>19.07. 1985  Kitee</t>
  </si>
  <si>
    <t xml:space="preserve">  5-22</t>
  </si>
  <si>
    <t>A</t>
  </si>
  <si>
    <t>Lehdistö</t>
  </si>
  <si>
    <t>2v</t>
  </si>
  <si>
    <t>Aki Pöntinen</t>
  </si>
  <si>
    <t>18 v  3 kk  28 pv</t>
  </si>
  <si>
    <t>4/9</t>
  </si>
  <si>
    <t>7/11</t>
  </si>
  <si>
    <t>2/8</t>
  </si>
  <si>
    <t>2/5</t>
  </si>
  <si>
    <t>3/6</t>
  </si>
  <si>
    <t>30/57</t>
  </si>
  <si>
    <t>3/13</t>
  </si>
  <si>
    <t>12/19</t>
  </si>
  <si>
    <t>9/12</t>
  </si>
  <si>
    <t>0/0</t>
  </si>
  <si>
    <t>----</t>
  </si>
  <si>
    <t>5/5</t>
  </si>
  <si>
    <t>10/11</t>
  </si>
  <si>
    <t>13/20</t>
  </si>
  <si>
    <t>13/18</t>
  </si>
  <si>
    <t>7/7</t>
  </si>
  <si>
    <t>6/11</t>
  </si>
  <si>
    <t>3.</t>
  </si>
  <si>
    <t>UPV</t>
  </si>
  <si>
    <t>1.</t>
  </si>
  <si>
    <t>5.</t>
  </si>
  <si>
    <t>10.</t>
  </si>
  <si>
    <t>8.</t>
  </si>
  <si>
    <t>2.</t>
  </si>
  <si>
    <t>7.</t>
  </si>
  <si>
    <t>11.</t>
  </si>
  <si>
    <t>9.</t>
  </si>
  <si>
    <t>6.</t>
  </si>
  <si>
    <t>*****</t>
  </si>
  <si>
    <t>ykköspesis</t>
  </si>
  <si>
    <t>SMJ = Seinäjoen Maila-Jussit  (1932),  kasvattajaseura</t>
  </si>
  <si>
    <t>Tiikerit = Kaisaniemen Tiikerit  (1996)</t>
  </si>
  <si>
    <t>UPV = Ulvilan Pesä-Veikot  (1957)</t>
  </si>
  <si>
    <t>01.05. 1983  SMJ - KiU  7-0</t>
  </si>
  <si>
    <t>10.06. 1985  IPV - SMJ  7-12</t>
  </si>
  <si>
    <t>36.  ottelu</t>
  </si>
  <si>
    <t xml:space="preserve">  17 v   2 kk 13 pv</t>
  </si>
  <si>
    <t xml:space="preserve">  19 v   3 kk 23 pv</t>
  </si>
  <si>
    <t xml:space="preserve">  1.  ottelu</t>
  </si>
  <si>
    <t>1-0-0</t>
  </si>
  <si>
    <t>0-1-0</t>
  </si>
  <si>
    <t>0-0-1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</si>
  <si>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</si>
  <si>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</si>
  <si>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</si>
  <si>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</si>
  <si>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</si>
  <si>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</si>
  <si>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</si>
  <si>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Mitalisarja  1.</t>
  </si>
  <si>
    <t>Loppusarja  5.</t>
  </si>
  <si>
    <t>11-4  VM</t>
  </si>
  <si>
    <t>13-3  IPV</t>
  </si>
  <si>
    <t>9-6  AA</t>
  </si>
  <si>
    <t>2-1  IPV</t>
  </si>
  <si>
    <t>2-1  KiU</t>
  </si>
  <si>
    <t>12-16  AA</t>
  </si>
  <si>
    <t>0-2  AA</t>
  </si>
  <si>
    <t>2-0  KiPa</t>
  </si>
  <si>
    <t>0-2  IPV</t>
  </si>
  <si>
    <t>24-11  Tahko</t>
  </si>
  <si>
    <t>0-3  SoJy</t>
  </si>
  <si>
    <t>3-0  AA</t>
  </si>
  <si>
    <t>1-3  SoJy</t>
  </si>
  <si>
    <t>2-0  Tahko</t>
  </si>
  <si>
    <t>3-1  Lippo</t>
  </si>
  <si>
    <t>2-0  Kiri</t>
  </si>
  <si>
    <t>1-3  Tahko</t>
  </si>
  <si>
    <t>3-0  PattU</t>
  </si>
  <si>
    <t>3-1  KiPa</t>
  </si>
  <si>
    <t>0-3  Lippo</t>
  </si>
  <si>
    <t>0-3  Tahko</t>
  </si>
  <si>
    <t xml:space="preserve">       Mitalit</t>
  </si>
  <si>
    <t>Arvo-ottelut</t>
  </si>
  <si>
    <t>15.</t>
  </si>
  <si>
    <t>28.</t>
  </si>
  <si>
    <t>13-4</t>
  </si>
  <si>
    <t/>
  </si>
  <si>
    <t>6/9</t>
  </si>
  <si>
    <t xml:space="preserve">      Runkosarja TOP-30</t>
  </si>
  <si>
    <t>24.</t>
  </si>
  <si>
    <t>25.</t>
  </si>
  <si>
    <t>22.</t>
  </si>
  <si>
    <t>13.</t>
  </si>
  <si>
    <t>27.</t>
  </si>
  <si>
    <t>14.</t>
  </si>
  <si>
    <t>23.</t>
  </si>
  <si>
    <t>30.</t>
  </si>
  <si>
    <t>12.</t>
  </si>
  <si>
    <t>21.</t>
  </si>
  <si>
    <t>26.</t>
  </si>
  <si>
    <t>42.</t>
  </si>
  <si>
    <t>Ylempi loppusarja TOP-10</t>
  </si>
  <si>
    <t xml:space="preserve"> Kärkilyöjäkuningas  1995     &lt;&gt;     Kultainen maila  1995</t>
  </si>
  <si>
    <t>1997-2002</t>
  </si>
  <si>
    <t>Paras sija  8.</t>
  </si>
  <si>
    <t>Ykkösenä  27.07. 2000 - 22.05. 2004</t>
  </si>
  <si>
    <t>1998-2001</t>
  </si>
  <si>
    <t>Paras sija  4.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</si>
  <si>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</si>
  <si>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</si>
  <si>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</si>
  <si>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</si>
  <si>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</si>
  <si>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</si>
  <si>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</si>
  <si>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</si>
  <si>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18.</t>
  </si>
  <si>
    <t>31.</t>
  </si>
  <si>
    <t>Ottelutilasto</t>
  </si>
  <si>
    <t>75.</t>
  </si>
  <si>
    <t>44.</t>
  </si>
  <si>
    <t>50.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</si>
  <si>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</si>
  <si>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</si>
  <si>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</si>
  <si>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</si>
  <si>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</si>
  <si>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Ottelutilasto</t>
  </si>
  <si>
    <t xml:space="preserve"> 1945 - 1984</t>
  </si>
  <si>
    <t xml:space="preserve"> 300</t>
  </si>
  <si>
    <t xml:space="preserve"> 1945 - 1985</t>
  </si>
  <si>
    <t xml:space="preserve"> 400</t>
  </si>
  <si>
    <t xml:space="preserve"> 1945 - 1986</t>
  </si>
  <si>
    <t xml:space="preserve"> 1945 - 1987</t>
  </si>
  <si>
    <t xml:space="preserve"> Kärkilyöjätilasto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</si>
  <si>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</si>
  <si>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</si>
  <si>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</si>
  <si>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</si>
  <si>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</si>
  <si>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</si>
  <si>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</si>
  <si>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</si>
  <si>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</si>
  <si>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</si>
  <si>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</si>
  <si>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</si>
  <si>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</si>
  <si>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</si>
  <si>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PLAY OFF,  KA / OTT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</si>
  <si>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</si>
  <si>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</si>
  <si>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</si>
  <si>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</si>
  <si>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</si>
  <si>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</si>
  <si>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</si>
  <si>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>80.</t>
  </si>
  <si>
    <t xml:space="preserve"> 1979 - 1990</t>
  </si>
  <si>
    <t xml:space="preserve"> 1979 - 1991</t>
  </si>
  <si>
    <t xml:space="preserve"> 1979 - 1992</t>
  </si>
  <si>
    <t>82.</t>
  </si>
  <si>
    <t xml:space="preserve"> 1979 - 1993</t>
  </si>
  <si>
    <t>63.</t>
  </si>
  <si>
    <t>36.</t>
  </si>
  <si>
    <t xml:space="preserve"> 1979 - 1994</t>
  </si>
  <si>
    <t>34.</t>
  </si>
  <si>
    <t xml:space="preserve"> 1979 - 1995</t>
  </si>
  <si>
    <t>45.</t>
  </si>
  <si>
    <t xml:space="preserve"> 1979 - 1996</t>
  </si>
  <si>
    <t>46.</t>
  </si>
  <si>
    <t>17.</t>
  </si>
  <si>
    <t xml:space="preserve"> 1979 - 1997</t>
  </si>
  <si>
    <t xml:space="preserve"> 1979 - 1998</t>
  </si>
  <si>
    <t>48.</t>
  </si>
  <si>
    <t xml:space="preserve"> 1979 - 1999</t>
  </si>
  <si>
    <t>52.</t>
  </si>
  <si>
    <t xml:space="preserve"> 1979 - 2000</t>
  </si>
  <si>
    <t>49.</t>
  </si>
  <si>
    <t xml:space="preserve"> 1979 - 2001</t>
  </si>
  <si>
    <t>53.</t>
  </si>
  <si>
    <t>16.</t>
  </si>
  <si>
    <t>68.</t>
  </si>
  <si>
    <t>47.</t>
  </si>
  <si>
    <t>37.</t>
  </si>
  <si>
    <t>35.</t>
  </si>
  <si>
    <t>19.</t>
  </si>
  <si>
    <t>61.</t>
  </si>
  <si>
    <t>39.</t>
  </si>
  <si>
    <t>38.</t>
  </si>
  <si>
    <t>20.</t>
  </si>
  <si>
    <t>79.</t>
  </si>
  <si>
    <t>29.</t>
  </si>
  <si>
    <t>32.</t>
  </si>
  <si>
    <t>40.</t>
  </si>
  <si>
    <t>43.</t>
  </si>
  <si>
    <t xml:space="preserve"> Lyöjätilasto</t>
  </si>
  <si>
    <t xml:space="preserve"> Tehotilasto</t>
  </si>
  <si>
    <t xml:space="preserve"> 500</t>
  </si>
  <si>
    <t xml:space="preserve"> 700</t>
  </si>
  <si>
    <t>29 v   3 kk 17 pv</t>
  </si>
  <si>
    <t>24.   04.06. 1995  SMJ - KiPa  1-2</t>
  </si>
  <si>
    <t>32 v   5 kk 17 pv</t>
  </si>
  <si>
    <t xml:space="preserve">  6.   04.08. 1998  SiiPe - Tiikerit  0-1</t>
  </si>
  <si>
    <t>296. ottelu</t>
  </si>
  <si>
    <t>420. ottelu</t>
  </si>
  <si>
    <t>10.   22.06. 2002  KaMa - UPV  0-2</t>
  </si>
  <si>
    <t>644.</t>
  </si>
  <si>
    <t>475.</t>
  </si>
  <si>
    <t>379.</t>
  </si>
  <si>
    <t>258.</t>
  </si>
  <si>
    <t>201.</t>
  </si>
  <si>
    <t>182.</t>
  </si>
  <si>
    <t>152.</t>
  </si>
  <si>
    <t>135.</t>
  </si>
  <si>
    <t>103.</t>
  </si>
  <si>
    <t>69.</t>
  </si>
  <si>
    <t>57.</t>
  </si>
  <si>
    <t>813.</t>
  </si>
  <si>
    <t>501.</t>
  </si>
  <si>
    <t>424.</t>
  </si>
  <si>
    <t>340.</t>
  </si>
  <si>
    <t>259.</t>
  </si>
  <si>
    <t>231.</t>
  </si>
  <si>
    <t>205.</t>
  </si>
  <si>
    <t>186.</t>
  </si>
  <si>
    <t>155.</t>
  </si>
  <si>
    <t>128.</t>
  </si>
  <si>
    <t>119.</t>
  </si>
  <si>
    <t>91.</t>
  </si>
  <si>
    <t>73.</t>
  </si>
  <si>
    <t>594.</t>
  </si>
  <si>
    <t>448.</t>
  </si>
  <si>
    <t>311.</t>
  </si>
  <si>
    <t>196.</t>
  </si>
  <si>
    <t>144.</t>
  </si>
  <si>
    <t>124.</t>
  </si>
  <si>
    <t>99.</t>
  </si>
  <si>
    <t>89.</t>
  </si>
  <si>
    <t>67.</t>
  </si>
  <si>
    <t>244.</t>
  </si>
  <si>
    <t>169.</t>
  </si>
  <si>
    <t>132.</t>
  </si>
  <si>
    <t>101.</t>
  </si>
  <si>
    <t>70.</t>
  </si>
  <si>
    <t>56.</t>
  </si>
  <si>
    <t>33.</t>
  </si>
  <si>
    <t>745.</t>
  </si>
  <si>
    <t>545.</t>
  </si>
  <si>
    <t>436.</t>
  </si>
  <si>
    <t>329.</t>
  </si>
  <si>
    <t>271.</t>
  </si>
  <si>
    <t>220.</t>
  </si>
  <si>
    <t>166.</t>
  </si>
  <si>
    <t>123.</t>
  </si>
  <si>
    <t>66.</t>
  </si>
  <si>
    <t>14.   23.05. 1995  SMJ - ViVe  2-1</t>
  </si>
  <si>
    <t xml:space="preserve"> PLAY OFF, TASASATASET,  ka. / peli</t>
  </si>
  <si>
    <t xml:space="preserve"> RUNKOSARJA, TASASATASET,  ka. / peli</t>
  </si>
  <si>
    <t xml:space="preserve"> Kunnaritilasto</t>
  </si>
  <si>
    <t xml:space="preserve">   20</t>
  </si>
  <si>
    <t xml:space="preserve"> 200</t>
  </si>
  <si>
    <t xml:space="preserve"> Etenijätilasto</t>
  </si>
  <si>
    <t>91.   04.08. 1991  SiiPe - SMJ  17-3</t>
  </si>
  <si>
    <t>25 v   5 kk 17 pv</t>
  </si>
  <si>
    <t>30.   28.07. 1994  SMJ - SoJy  2-0</t>
  </si>
  <si>
    <t>281. ottelu</t>
  </si>
  <si>
    <t>53.   30.06. 1992  ViVe - SMJ  3-20</t>
  </si>
  <si>
    <t>216. ottelu</t>
  </si>
  <si>
    <t>77.   12.07. 1995  SMJ - KaMa  1-0</t>
  </si>
  <si>
    <t>310. ottelu</t>
  </si>
  <si>
    <t>29.   18.06. 1995  SMJ - RPL-R  2-0</t>
  </si>
  <si>
    <t>305. ottelu</t>
  </si>
  <si>
    <t>452. ottelu</t>
  </si>
  <si>
    <t xml:space="preserve">  6.   27.05. 2001  SMJ - KoU  1-2</t>
  </si>
  <si>
    <t>38.   09.07. 1992  SMJ - VM  11-1</t>
  </si>
  <si>
    <t>219. ottelu</t>
  </si>
  <si>
    <t>404. ottelu</t>
  </si>
  <si>
    <t xml:space="preserve">  4.   16.08. 1998  Tiikerit - PattU  2-0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</si>
  <si>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</si>
  <si>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</si>
  <si>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</si>
  <si>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</si>
  <si>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</si>
  <si>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</si>
  <si>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</si>
  <si>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</si>
  <si>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Kaisaniemen Tiikerit</t>
  </si>
  <si>
    <t>Ulvilan Pesä-Veikot</t>
  </si>
  <si>
    <t>YLEISÖENNÄTYS  KOTONA</t>
  </si>
  <si>
    <t>YLEISÖENNÄTYS  VIERAISSA</t>
  </si>
  <si>
    <t>23.   06.07. 1983  SMJ - AA  14-1</t>
  </si>
  <si>
    <t>OSUUS</t>
  </si>
  <si>
    <t>KATSOJIA YLI 5000</t>
  </si>
  <si>
    <t>33.   04.07. 1984  SMJ - AA  6-7</t>
  </si>
  <si>
    <t>17.   09.07. 1997  SMJ - Tiikerit  0-1</t>
  </si>
  <si>
    <t>31.   27.07. 1997  Lippo - Tiikerit  2-0</t>
  </si>
  <si>
    <t>42.   07.06. 1998  Lippo - Tiikerit  2-0</t>
  </si>
  <si>
    <t>SIJA</t>
  </si>
  <si>
    <t>KATSOJIA</t>
  </si>
  <si>
    <t>KA / PELI</t>
  </si>
  <si>
    <t>60.   29.08. 1987  AA - SMJ  3-4,  fin 1/2</t>
  </si>
  <si>
    <t>57.   13.08. 1987  VM - SMJ  3-5,  pve 1/2</t>
  </si>
  <si>
    <t>56.   19.08. 1989  SMJ - AA  2-6,  pve 2/2</t>
  </si>
  <si>
    <t>20.   16.08. 1987  SMJ - VM  6-1,  pve 2/2</t>
  </si>
  <si>
    <t>19.   30.08. 1987  SMJ - AA  5-3,  fin 2/2</t>
  </si>
  <si>
    <t>12.   27.08. 1988  SMJ - AA  9-8,  fin 1/2</t>
  </si>
  <si>
    <t>11.   06.09. 1998  Lippo - Tiikerit  2-0,  fin 1/3</t>
  </si>
  <si>
    <t>10.   28.08. 1988  AA - SMJ  8-3,  fin 2/2</t>
  </si>
  <si>
    <t xml:space="preserve">  6.   13.09. 1998  Lippo - Tiikerit  1-0,  fin 3/3</t>
  </si>
  <si>
    <t>64.   12.06. 1988  VM - SMJ  4-3</t>
  </si>
  <si>
    <t>48.   22.05. 1983  SMJ - HoNsU  4-4</t>
  </si>
  <si>
    <t>54.   02.08. 1998  SMJ - Tiikerit  1-2</t>
  </si>
  <si>
    <t>1 197 723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</si>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</sst>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7" borderId="1" xfId="0" applyFont="1" applyFill="1" applyBorder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8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6" borderId="4" xfId="0" applyFont="1" applyFill="1" applyBorder="1"/>
    <xf numFmtId="165" fontId="4" fillId="8" borderId="4" xfId="1" applyNumberFormat="1" applyFont="1" applyFill="1" applyBorder="1" applyAlignment="1"/>
    <xf numFmtId="0" fontId="4" fillId="3" borderId="0" xfId="0" applyFont="1" applyFill="1" applyBorder="1" applyAlignment="1"/>
    <xf numFmtId="165" fontId="4" fillId="7" borderId="3" xfId="1" applyNumberFormat="1" applyFont="1" applyFill="1" applyBorder="1" applyAlignment="1">
      <alignment horizontal="center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8" borderId="1" xfId="0" applyNumberFormat="1" applyFont="1" applyFill="1" applyBorder="1" applyAlignment="1">
      <alignment horizontal="center"/>
    </xf>
    <xf numFmtId="165" fontId="4" fillId="7" borderId="3" xfId="0" quotePrefix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15" xfId="0" applyFont="1" applyFill="1" applyBorder="1" applyAlignment="1">
      <alignment horizontal="left"/>
    </xf>
    <xf numFmtId="0" fontId="4" fillId="3" borderId="15" xfId="0" applyFont="1" applyFill="1" applyBorder="1"/>
    <xf numFmtId="0" fontId="4" fillId="6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1" applyFont="1" applyFill="1" applyBorder="1"/>
    <xf numFmtId="0" fontId="4" fillId="4" borderId="12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2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5.42578125" style="62" customWidth="1"/>
    <col min="4" max="4" width="9.140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4" style="62" customWidth="1"/>
    <col min="34" max="35" width="13.7109375" style="62" customWidth="1"/>
    <col min="36" max="36" width="11.7109375" style="62" customWidth="1"/>
    <col min="37" max="37" width="0.7109375" style="62" customWidth="1"/>
    <col min="38" max="40" width="6.7109375" style="62" customWidth="1"/>
    <col min="41" max="43" width="5.7109375" style="62" customWidth="1"/>
    <col min="44" max="44" width="54.42578125" style="3" customWidth="1"/>
    <col min="45" max="16384" width="9.140625" style="3"/>
  </cols>
  <sheetData>
    <row r="1" spans="1:44" ht="17.25" customHeight="1" x14ac:dyDescent="0.25">
      <c r="A1" s="5"/>
      <c r="B1" s="27" t="s">
        <v>122</v>
      </c>
      <c r="C1" s="6"/>
      <c r="D1" s="7"/>
      <c r="E1" s="104" t="s">
        <v>123</v>
      </c>
      <c r="F1" s="8"/>
      <c r="G1" s="8"/>
      <c r="H1" s="8"/>
      <c r="I1" s="8"/>
      <c r="J1" s="8"/>
      <c r="K1" s="8"/>
      <c r="L1" s="8"/>
      <c r="M1" s="8"/>
      <c r="N1" s="122"/>
      <c r="O1" s="8"/>
      <c r="P1" s="123"/>
      <c r="Q1" s="123"/>
      <c r="R1" s="123"/>
      <c r="S1" s="123"/>
      <c r="T1" s="123"/>
      <c r="U1" s="8"/>
      <c r="V1" s="8"/>
      <c r="W1" s="8"/>
      <c r="X1" s="8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236</v>
      </c>
      <c r="Q2" s="21"/>
      <c r="R2" s="15"/>
      <c r="S2" s="22"/>
      <c r="T2" s="20"/>
      <c r="U2" s="21" t="s">
        <v>14</v>
      </c>
      <c r="V2" s="15"/>
      <c r="W2" s="15"/>
      <c r="X2" s="15"/>
      <c r="Y2" s="15"/>
      <c r="Z2" s="113"/>
      <c r="AA2" s="20"/>
      <c r="AB2" s="23" t="s">
        <v>249</v>
      </c>
      <c r="AC2" s="21"/>
      <c r="AD2" s="15"/>
      <c r="AE2" s="22"/>
      <c r="AF2" s="20"/>
      <c r="AG2" s="23" t="s">
        <v>57</v>
      </c>
      <c r="AH2" s="15"/>
      <c r="AI2" s="15"/>
      <c r="AJ2" s="16"/>
      <c r="AK2" s="20"/>
      <c r="AL2" s="23" t="s">
        <v>230</v>
      </c>
      <c r="AM2" s="21"/>
      <c r="AN2" s="15"/>
      <c r="AO2" s="184" t="s">
        <v>229</v>
      </c>
      <c r="AP2" s="15"/>
      <c r="AQ2" s="16"/>
      <c r="AR2" s="41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34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34</v>
      </c>
      <c r="AE3" s="19" t="s">
        <v>16</v>
      </c>
      <c r="AF3" s="25"/>
      <c r="AG3" s="19" t="s">
        <v>61</v>
      </c>
      <c r="AH3" s="19" t="s">
        <v>62</v>
      </c>
      <c r="AI3" s="16" t="s">
        <v>63</v>
      </c>
      <c r="AJ3" s="19" t="s">
        <v>64</v>
      </c>
      <c r="AK3" s="25"/>
      <c r="AL3" s="19" t="s">
        <v>22</v>
      </c>
      <c r="AM3" s="19" t="s">
        <v>23</v>
      </c>
      <c r="AN3" s="16" t="s">
        <v>58</v>
      </c>
      <c r="AO3" s="16" t="s">
        <v>30</v>
      </c>
      <c r="AP3" s="18" t="s">
        <v>31</v>
      </c>
      <c r="AQ3" s="19" t="s">
        <v>32</v>
      </c>
      <c r="AR3" s="41"/>
    </row>
    <row r="4" spans="1:44" s="4" customFormat="1" ht="15" customHeight="1" x14ac:dyDescent="0.25">
      <c r="A4" s="2"/>
      <c r="B4" s="26">
        <v>1983</v>
      </c>
      <c r="C4" s="26" t="s">
        <v>176</v>
      </c>
      <c r="D4" s="124" t="s">
        <v>124</v>
      </c>
      <c r="E4" s="26">
        <v>19</v>
      </c>
      <c r="F4" s="26">
        <v>0</v>
      </c>
      <c r="G4" s="26">
        <v>13</v>
      </c>
      <c r="H4" s="26">
        <v>11</v>
      </c>
      <c r="I4" s="26">
        <v>60</v>
      </c>
      <c r="J4" s="26">
        <v>12</v>
      </c>
      <c r="K4" s="26">
        <v>14</v>
      </c>
      <c r="L4" s="26">
        <v>21</v>
      </c>
      <c r="M4" s="26">
        <v>13</v>
      </c>
      <c r="N4" s="33">
        <v>0.504</v>
      </c>
      <c r="O4" s="31"/>
      <c r="P4" s="19"/>
      <c r="Q4" s="19"/>
      <c r="R4" s="19"/>
      <c r="S4" s="19"/>
      <c r="T4" s="25"/>
      <c r="U4" s="26">
        <v>6</v>
      </c>
      <c r="V4" s="26">
        <v>0</v>
      </c>
      <c r="W4" s="28">
        <v>6</v>
      </c>
      <c r="X4" s="26">
        <v>0</v>
      </c>
      <c r="Y4" s="26">
        <v>21</v>
      </c>
      <c r="Z4" s="29">
        <v>0.52500000000000002</v>
      </c>
      <c r="AA4" s="25"/>
      <c r="AB4" s="19" t="s">
        <v>178</v>
      </c>
      <c r="AC4" s="19"/>
      <c r="AD4" s="19"/>
      <c r="AE4" s="19"/>
      <c r="AF4" s="25"/>
      <c r="AG4" s="181" t="s">
        <v>206</v>
      </c>
      <c r="AH4" s="181"/>
      <c r="AI4" s="181"/>
      <c r="AJ4" s="181"/>
      <c r="AK4" s="25"/>
      <c r="AL4" s="26"/>
      <c r="AM4" s="26"/>
      <c r="AN4" s="26"/>
      <c r="AO4" s="26">
        <v>1</v>
      </c>
      <c r="AP4" s="26"/>
      <c r="AQ4" s="26"/>
      <c r="AR4" s="41"/>
    </row>
    <row r="5" spans="1:44" s="4" customFormat="1" ht="15" customHeight="1" x14ac:dyDescent="0.25">
      <c r="A5" s="2"/>
      <c r="B5" s="26">
        <v>1984</v>
      </c>
      <c r="C5" s="26" t="s">
        <v>177</v>
      </c>
      <c r="D5" s="124" t="s">
        <v>124</v>
      </c>
      <c r="E5" s="26">
        <v>21</v>
      </c>
      <c r="F5" s="26">
        <v>2</v>
      </c>
      <c r="G5" s="26">
        <v>11</v>
      </c>
      <c r="H5" s="26">
        <v>13</v>
      </c>
      <c r="I5" s="26">
        <v>81</v>
      </c>
      <c r="J5" s="26">
        <v>16</v>
      </c>
      <c r="K5" s="26">
        <v>25</v>
      </c>
      <c r="L5" s="26">
        <v>27</v>
      </c>
      <c r="M5" s="26">
        <v>13</v>
      </c>
      <c r="N5" s="33">
        <v>0.53300000000000003</v>
      </c>
      <c r="O5" s="31"/>
      <c r="P5" s="19"/>
      <c r="Q5" s="19"/>
      <c r="R5" s="19"/>
      <c r="S5" s="19"/>
      <c r="T5" s="25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181"/>
      <c r="AH5" s="181"/>
      <c r="AI5" s="181"/>
      <c r="AJ5" s="181"/>
      <c r="AK5" s="25"/>
      <c r="AL5" s="26"/>
      <c r="AM5" s="26">
        <v>1</v>
      </c>
      <c r="AN5" s="26"/>
      <c r="AO5" s="26"/>
      <c r="AP5" s="26"/>
      <c r="AQ5" s="26"/>
      <c r="AR5" s="41"/>
    </row>
    <row r="6" spans="1:44" s="4" customFormat="1" ht="15" customHeight="1" x14ac:dyDescent="0.25">
      <c r="A6" s="2"/>
      <c r="B6" s="26">
        <v>1985</v>
      </c>
      <c r="C6" s="26" t="s">
        <v>176</v>
      </c>
      <c r="D6" s="124" t="s">
        <v>124</v>
      </c>
      <c r="E6" s="26">
        <v>22</v>
      </c>
      <c r="F6" s="26">
        <v>1</v>
      </c>
      <c r="G6" s="26">
        <v>22</v>
      </c>
      <c r="H6" s="26">
        <v>12</v>
      </c>
      <c r="I6" s="26">
        <v>94</v>
      </c>
      <c r="J6" s="26">
        <v>23</v>
      </c>
      <c r="K6" s="26">
        <v>21</v>
      </c>
      <c r="L6" s="26">
        <v>27</v>
      </c>
      <c r="M6" s="26">
        <v>23</v>
      </c>
      <c r="N6" s="33">
        <v>0.497</v>
      </c>
      <c r="O6" s="31"/>
      <c r="P6" s="19" t="s">
        <v>231</v>
      </c>
      <c r="Q6" s="19"/>
      <c r="R6" s="19"/>
      <c r="S6" s="19"/>
      <c r="T6" s="25"/>
      <c r="U6" s="175">
        <v>6</v>
      </c>
      <c r="V6" s="175">
        <v>0</v>
      </c>
      <c r="W6" s="176">
        <v>8</v>
      </c>
      <c r="X6" s="175">
        <v>3</v>
      </c>
      <c r="Y6" s="175">
        <v>31</v>
      </c>
      <c r="Z6" s="29">
        <v>0.55400000000000005</v>
      </c>
      <c r="AA6" s="25"/>
      <c r="AB6" s="19" t="s">
        <v>65</v>
      </c>
      <c r="AC6" s="19"/>
      <c r="AD6" s="19" t="s">
        <v>179</v>
      </c>
      <c r="AE6" s="19"/>
      <c r="AF6" s="25"/>
      <c r="AG6" s="181" t="s">
        <v>206</v>
      </c>
      <c r="AH6" s="181"/>
      <c r="AI6" s="181"/>
      <c r="AJ6" s="181"/>
      <c r="AK6" s="25"/>
      <c r="AL6" s="26">
        <v>1</v>
      </c>
      <c r="AM6" s="26">
        <v>1</v>
      </c>
      <c r="AN6" s="26"/>
      <c r="AO6" s="26">
        <v>1</v>
      </c>
      <c r="AP6" s="26"/>
      <c r="AQ6" s="26"/>
      <c r="AR6" s="41"/>
    </row>
    <row r="7" spans="1:44" s="4" customFormat="1" ht="15" customHeight="1" x14ac:dyDescent="0.25">
      <c r="A7" s="2"/>
      <c r="B7" s="26">
        <v>1986</v>
      </c>
      <c r="C7" s="26" t="s">
        <v>177</v>
      </c>
      <c r="D7" s="124" t="s">
        <v>124</v>
      </c>
      <c r="E7" s="26">
        <v>22</v>
      </c>
      <c r="F7" s="26">
        <v>4</v>
      </c>
      <c r="G7" s="28">
        <v>29</v>
      </c>
      <c r="H7" s="26">
        <v>17</v>
      </c>
      <c r="I7" s="26">
        <v>117</v>
      </c>
      <c r="J7" s="26">
        <v>15</v>
      </c>
      <c r="K7" s="26">
        <v>29</v>
      </c>
      <c r="L7" s="26">
        <v>40</v>
      </c>
      <c r="M7" s="26">
        <v>33</v>
      </c>
      <c r="N7" s="33">
        <v>0.61299999999999999</v>
      </c>
      <c r="O7" s="31"/>
      <c r="P7" s="19" t="s">
        <v>177</v>
      </c>
      <c r="Q7" s="19"/>
      <c r="R7" s="19" t="s">
        <v>178</v>
      </c>
      <c r="S7" s="19" t="s">
        <v>237</v>
      </c>
      <c r="T7" s="25"/>
      <c r="U7" s="26">
        <v>5</v>
      </c>
      <c r="V7" s="26">
        <v>0</v>
      </c>
      <c r="W7" s="28">
        <v>3</v>
      </c>
      <c r="X7" s="26">
        <v>3</v>
      </c>
      <c r="Y7" s="26">
        <v>24</v>
      </c>
      <c r="Z7" s="29">
        <v>0.57099999999999995</v>
      </c>
      <c r="AA7" s="25"/>
      <c r="AB7" s="19"/>
      <c r="AC7" s="19"/>
      <c r="AD7" s="19"/>
      <c r="AE7" s="19"/>
      <c r="AF7" s="25"/>
      <c r="AG7" s="181" t="s">
        <v>207</v>
      </c>
      <c r="AH7" s="181"/>
      <c r="AI7" s="181"/>
      <c r="AJ7" s="181"/>
      <c r="AK7" s="25"/>
      <c r="AL7" s="26">
        <v>1</v>
      </c>
      <c r="AM7" s="26">
        <v>1</v>
      </c>
      <c r="AN7" s="26"/>
      <c r="AO7" s="26"/>
      <c r="AP7" s="26"/>
      <c r="AQ7" s="26"/>
      <c r="AR7" s="41"/>
    </row>
    <row r="8" spans="1:44" s="4" customFormat="1" ht="15" customHeight="1" x14ac:dyDescent="0.25">
      <c r="A8" s="2"/>
      <c r="B8" s="26">
        <v>1987</v>
      </c>
      <c r="C8" s="26" t="s">
        <v>176</v>
      </c>
      <c r="D8" s="124" t="s">
        <v>124</v>
      </c>
      <c r="E8" s="26">
        <v>22</v>
      </c>
      <c r="F8" s="26">
        <v>1</v>
      </c>
      <c r="G8" s="28">
        <v>24</v>
      </c>
      <c r="H8" s="26">
        <v>20</v>
      </c>
      <c r="I8" s="26">
        <v>111</v>
      </c>
      <c r="J8" s="26">
        <v>22</v>
      </c>
      <c r="K8" s="26">
        <v>26</v>
      </c>
      <c r="L8" s="26">
        <v>38</v>
      </c>
      <c r="M8" s="26">
        <v>25</v>
      </c>
      <c r="N8" s="33">
        <v>0.62</v>
      </c>
      <c r="O8" s="31"/>
      <c r="P8" s="19" t="s">
        <v>179</v>
      </c>
      <c r="Q8" s="19" t="s">
        <v>238</v>
      </c>
      <c r="R8" s="19" t="s">
        <v>178</v>
      </c>
      <c r="S8" s="19" t="s">
        <v>239</v>
      </c>
      <c r="T8" s="25"/>
      <c r="U8" s="175">
        <v>6</v>
      </c>
      <c r="V8" s="175">
        <v>0</v>
      </c>
      <c r="W8" s="175">
        <v>1</v>
      </c>
      <c r="X8" s="175">
        <v>3</v>
      </c>
      <c r="Y8" s="175">
        <v>19</v>
      </c>
      <c r="Z8" s="29">
        <v>0.46300000000000002</v>
      </c>
      <c r="AA8" s="25"/>
      <c r="AB8" s="19"/>
      <c r="AC8" s="19"/>
      <c r="AD8" s="19"/>
      <c r="AE8" s="19"/>
      <c r="AF8" s="25"/>
      <c r="AG8" s="181" t="s">
        <v>208</v>
      </c>
      <c r="AH8" s="181" t="s">
        <v>209</v>
      </c>
      <c r="AI8" s="181"/>
      <c r="AJ8" s="181" t="s">
        <v>210</v>
      </c>
      <c r="AK8" s="25"/>
      <c r="AL8" s="26">
        <v>1</v>
      </c>
      <c r="AM8" s="26"/>
      <c r="AN8" s="26"/>
      <c r="AO8" s="26">
        <v>1</v>
      </c>
      <c r="AP8" s="26"/>
      <c r="AQ8" s="26"/>
      <c r="AR8" s="41"/>
    </row>
    <row r="9" spans="1:44" s="4" customFormat="1" ht="15" customHeight="1" x14ac:dyDescent="0.25">
      <c r="A9" s="2"/>
      <c r="B9" s="26">
        <v>1988</v>
      </c>
      <c r="C9" s="26" t="s">
        <v>180</v>
      </c>
      <c r="D9" s="124" t="s">
        <v>124</v>
      </c>
      <c r="E9" s="26">
        <v>22</v>
      </c>
      <c r="F9" s="28">
        <v>0</v>
      </c>
      <c r="G9" s="28">
        <v>11</v>
      </c>
      <c r="H9" s="28">
        <v>9</v>
      </c>
      <c r="I9" s="26">
        <v>90</v>
      </c>
      <c r="J9" s="26">
        <v>26</v>
      </c>
      <c r="K9" s="26">
        <v>22</v>
      </c>
      <c r="L9" s="26">
        <v>31</v>
      </c>
      <c r="M9" s="26">
        <v>11</v>
      </c>
      <c r="N9" s="33">
        <v>0.50600000000000001</v>
      </c>
      <c r="O9" s="31"/>
      <c r="P9" s="19"/>
      <c r="Q9" s="19"/>
      <c r="R9" s="19"/>
      <c r="S9" s="19"/>
      <c r="T9" s="25"/>
      <c r="U9" s="26">
        <v>8</v>
      </c>
      <c r="V9" s="28">
        <v>0</v>
      </c>
      <c r="W9" s="28">
        <v>5</v>
      </c>
      <c r="X9" s="28">
        <v>4</v>
      </c>
      <c r="Y9" s="26">
        <v>43</v>
      </c>
      <c r="Z9" s="29">
        <v>0.64200000000000002</v>
      </c>
      <c r="AA9" s="25"/>
      <c r="AB9" s="19" t="s">
        <v>183</v>
      </c>
      <c r="AC9" s="19"/>
      <c r="AD9" s="19"/>
      <c r="AE9" s="26" t="s">
        <v>174</v>
      </c>
      <c r="AF9" s="25"/>
      <c r="AG9" s="181" t="s">
        <v>211</v>
      </c>
      <c r="AH9" s="181" t="s">
        <v>212</v>
      </c>
      <c r="AI9" s="181"/>
      <c r="AJ9" s="181" t="s">
        <v>213</v>
      </c>
      <c r="AK9" s="25"/>
      <c r="AL9" s="26"/>
      <c r="AM9" s="26"/>
      <c r="AN9" s="26"/>
      <c r="AO9" s="26"/>
      <c r="AP9" s="26">
        <v>1</v>
      </c>
      <c r="AQ9" s="26"/>
      <c r="AR9" s="41"/>
    </row>
    <row r="10" spans="1:44" s="4" customFormat="1" ht="15" customHeight="1" x14ac:dyDescent="0.25">
      <c r="A10" s="2"/>
      <c r="B10" s="26">
        <v>1989</v>
      </c>
      <c r="C10" s="125" t="s">
        <v>181</v>
      </c>
      <c r="D10" s="177" t="s">
        <v>124</v>
      </c>
      <c r="E10" s="125">
        <v>22</v>
      </c>
      <c r="F10" s="125">
        <v>2</v>
      </c>
      <c r="G10" s="126">
        <v>19</v>
      </c>
      <c r="H10" s="125">
        <v>12</v>
      </c>
      <c r="I10" s="125">
        <v>113</v>
      </c>
      <c r="J10" s="125">
        <v>19</v>
      </c>
      <c r="K10" s="125">
        <v>37</v>
      </c>
      <c r="L10" s="125">
        <v>36</v>
      </c>
      <c r="M10" s="125">
        <v>21</v>
      </c>
      <c r="N10" s="33">
        <v>0.64900000000000002</v>
      </c>
      <c r="O10" s="31"/>
      <c r="P10" s="19" t="s">
        <v>240</v>
      </c>
      <c r="Q10" s="19"/>
      <c r="R10" s="19" t="s">
        <v>241</v>
      </c>
      <c r="S10" s="19" t="s">
        <v>242</v>
      </c>
      <c r="T10" s="25"/>
      <c r="U10" s="26">
        <v>2</v>
      </c>
      <c r="V10" s="28">
        <v>0</v>
      </c>
      <c r="W10" s="28">
        <v>1</v>
      </c>
      <c r="X10" s="28">
        <v>0</v>
      </c>
      <c r="Y10" s="28">
        <v>8</v>
      </c>
      <c r="Z10" s="29">
        <v>0.57099999999999995</v>
      </c>
      <c r="AA10" s="25"/>
      <c r="AB10" s="19"/>
      <c r="AC10" s="19"/>
      <c r="AD10" s="19"/>
      <c r="AE10" s="19"/>
      <c r="AF10" s="25"/>
      <c r="AG10" s="181" t="s">
        <v>214</v>
      </c>
      <c r="AH10" s="181"/>
      <c r="AI10" s="181"/>
      <c r="AJ10" s="181"/>
      <c r="AK10" s="25"/>
      <c r="AL10" s="125">
        <v>1</v>
      </c>
      <c r="AM10" s="125">
        <v>1</v>
      </c>
      <c r="AN10" s="125"/>
      <c r="AO10" s="126"/>
      <c r="AP10" s="127"/>
      <c r="AQ10" s="125"/>
      <c r="AR10" s="41"/>
    </row>
    <row r="11" spans="1:44" s="4" customFormat="1" ht="15" customHeight="1" x14ac:dyDescent="0.25">
      <c r="A11" s="2"/>
      <c r="B11" s="26">
        <v>1990</v>
      </c>
      <c r="C11" s="26" t="s">
        <v>182</v>
      </c>
      <c r="D11" s="124" t="s">
        <v>124</v>
      </c>
      <c r="E11" s="26">
        <v>26</v>
      </c>
      <c r="F11" s="26">
        <v>0</v>
      </c>
      <c r="G11" s="26">
        <v>13</v>
      </c>
      <c r="H11" s="26">
        <v>12</v>
      </c>
      <c r="I11" s="26">
        <v>112</v>
      </c>
      <c r="J11" s="26">
        <v>16</v>
      </c>
      <c r="K11" s="26">
        <v>54</v>
      </c>
      <c r="L11" s="26">
        <v>29</v>
      </c>
      <c r="M11" s="26">
        <v>13</v>
      </c>
      <c r="N11" s="33">
        <v>0.54100000000000004</v>
      </c>
      <c r="O11" s="31"/>
      <c r="P11" s="19"/>
      <c r="Q11" s="19"/>
      <c r="R11" s="19"/>
      <c r="S11" s="19"/>
      <c r="T11" s="25"/>
      <c r="U11" s="26"/>
      <c r="V11" s="26"/>
      <c r="W11" s="26"/>
      <c r="X11" s="26"/>
      <c r="Y11" s="26"/>
      <c r="Z11" s="29"/>
      <c r="AA11" s="25"/>
      <c r="AB11" s="19"/>
      <c r="AC11" s="19"/>
      <c r="AD11" s="19"/>
      <c r="AE11" s="19"/>
      <c r="AF11" s="25"/>
      <c r="AG11" s="181"/>
      <c r="AH11" s="181"/>
      <c r="AI11" s="181"/>
      <c r="AJ11" s="181"/>
      <c r="AK11" s="25"/>
      <c r="AL11" s="26"/>
      <c r="AM11" s="26"/>
      <c r="AN11" s="26"/>
      <c r="AO11" s="26"/>
      <c r="AP11" s="26"/>
      <c r="AQ11" s="26"/>
      <c r="AR11" s="41"/>
    </row>
    <row r="12" spans="1:44" s="4" customFormat="1" ht="15" customHeight="1" x14ac:dyDescent="0.25">
      <c r="A12" s="2"/>
      <c r="B12" s="26">
        <v>1991</v>
      </c>
      <c r="C12" s="26" t="s">
        <v>174</v>
      </c>
      <c r="D12" s="124" t="s">
        <v>124</v>
      </c>
      <c r="E12" s="26">
        <v>26</v>
      </c>
      <c r="F12" s="26">
        <v>1</v>
      </c>
      <c r="G12" s="26">
        <v>22</v>
      </c>
      <c r="H12" s="26">
        <v>19</v>
      </c>
      <c r="I12" s="26">
        <v>114</v>
      </c>
      <c r="J12" s="26">
        <v>19</v>
      </c>
      <c r="K12" s="26">
        <v>38</v>
      </c>
      <c r="L12" s="26">
        <v>34</v>
      </c>
      <c r="M12" s="26">
        <v>23</v>
      </c>
      <c r="N12" s="33">
        <v>0.55300000000000005</v>
      </c>
      <c r="O12" s="31"/>
      <c r="P12" s="19" t="s">
        <v>243</v>
      </c>
      <c r="Q12" s="19"/>
      <c r="R12" s="19"/>
      <c r="S12" s="19"/>
      <c r="T12" s="25"/>
      <c r="U12" s="26">
        <v>6</v>
      </c>
      <c r="V12" s="26">
        <v>2</v>
      </c>
      <c r="W12" s="26">
        <v>11</v>
      </c>
      <c r="X12" s="26">
        <v>9</v>
      </c>
      <c r="Y12" s="26">
        <v>37</v>
      </c>
      <c r="Z12" s="29">
        <v>0.68500000000000005</v>
      </c>
      <c r="AA12" s="25"/>
      <c r="AB12" s="26" t="s">
        <v>180</v>
      </c>
      <c r="AC12" s="19" t="s">
        <v>177</v>
      </c>
      <c r="AD12" s="26" t="s">
        <v>174</v>
      </c>
      <c r="AE12" s="19"/>
      <c r="AF12" s="25"/>
      <c r="AG12" s="181" t="s">
        <v>215</v>
      </c>
      <c r="AH12" s="181" t="s">
        <v>216</v>
      </c>
      <c r="AI12" s="181" t="s">
        <v>217</v>
      </c>
      <c r="AJ12" s="181"/>
      <c r="AK12" s="25"/>
      <c r="AL12" s="26">
        <v>1</v>
      </c>
      <c r="AM12" s="26"/>
      <c r="AN12" s="26"/>
      <c r="AO12" s="26"/>
      <c r="AP12" s="26"/>
      <c r="AQ12" s="26">
        <v>1</v>
      </c>
      <c r="AR12" s="41"/>
    </row>
    <row r="13" spans="1:44" s="4" customFormat="1" ht="15" customHeight="1" x14ac:dyDescent="0.25">
      <c r="A13" s="2"/>
      <c r="B13" s="26">
        <v>1992</v>
      </c>
      <c r="C13" s="26" t="s">
        <v>178</v>
      </c>
      <c r="D13" s="124" t="s">
        <v>124</v>
      </c>
      <c r="E13" s="26">
        <v>26</v>
      </c>
      <c r="F13" s="26">
        <v>4</v>
      </c>
      <c r="G13" s="26">
        <v>53</v>
      </c>
      <c r="H13" s="26">
        <v>20</v>
      </c>
      <c r="I13" s="26">
        <v>164</v>
      </c>
      <c r="J13" s="26">
        <v>20</v>
      </c>
      <c r="K13" s="26">
        <v>32</v>
      </c>
      <c r="L13" s="26">
        <v>55</v>
      </c>
      <c r="M13" s="26">
        <v>57</v>
      </c>
      <c r="N13" s="33">
        <v>0.64300000000000002</v>
      </c>
      <c r="O13" s="31"/>
      <c r="P13" s="26" t="s">
        <v>174</v>
      </c>
      <c r="Q13" s="19"/>
      <c r="R13" s="26" t="s">
        <v>180</v>
      </c>
      <c r="S13" s="19" t="s">
        <v>183</v>
      </c>
      <c r="T13" s="25"/>
      <c r="U13" s="26"/>
      <c r="V13" s="26"/>
      <c r="W13" s="26"/>
      <c r="X13" s="26"/>
      <c r="Y13" s="26"/>
      <c r="Z13" s="29"/>
      <c r="AA13" s="25"/>
      <c r="AB13" s="19"/>
      <c r="AC13" s="19"/>
      <c r="AD13" s="19"/>
      <c r="AE13" s="19"/>
      <c r="AF13" s="25"/>
      <c r="AG13" s="181"/>
      <c r="AH13" s="181"/>
      <c r="AI13" s="181"/>
      <c r="AJ13" s="181"/>
      <c r="AK13" s="25"/>
      <c r="AL13" s="26">
        <v>1</v>
      </c>
      <c r="AM13" s="26">
        <v>1</v>
      </c>
      <c r="AN13" s="26"/>
      <c r="AO13" s="26"/>
      <c r="AP13" s="26"/>
      <c r="AQ13" s="26"/>
      <c r="AR13" s="41"/>
    </row>
    <row r="14" spans="1:44" s="4" customFormat="1" ht="15" customHeight="1" x14ac:dyDescent="0.25">
      <c r="A14" s="2"/>
      <c r="B14" s="26">
        <v>1993</v>
      </c>
      <c r="C14" s="26" t="s">
        <v>179</v>
      </c>
      <c r="D14" s="124" t="s">
        <v>124</v>
      </c>
      <c r="E14" s="26">
        <v>28</v>
      </c>
      <c r="F14" s="26">
        <v>1</v>
      </c>
      <c r="G14" s="26">
        <v>24</v>
      </c>
      <c r="H14" s="26">
        <v>11</v>
      </c>
      <c r="I14" s="26">
        <v>144</v>
      </c>
      <c r="J14" s="26">
        <v>25</v>
      </c>
      <c r="K14" s="26">
        <v>42</v>
      </c>
      <c r="L14" s="26">
        <v>52</v>
      </c>
      <c r="M14" s="26">
        <v>25</v>
      </c>
      <c r="N14" s="33">
        <v>0.54800000000000004</v>
      </c>
      <c r="O14" s="31"/>
      <c r="P14" s="19" t="s">
        <v>244</v>
      </c>
      <c r="Q14" s="19"/>
      <c r="R14" s="19"/>
      <c r="S14" s="19"/>
      <c r="T14" s="25"/>
      <c r="U14" s="26">
        <v>3</v>
      </c>
      <c r="V14" s="26">
        <v>0</v>
      </c>
      <c r="W14" s="26">
        <v>2</v>
      </c>
      <c r="X14" s="26">
        <v>0</v>
      </c>
      <c r="Y14" s="26">
        <v>14</v>
      </c>
      <c r="Z14" s="29">
        <v>0.56000000000000005</v>
      </c>
      <c r="AA14" s="25"/>
      <c r="AB14" s="19"/>
      <c r="AC14" s="19"/>
      <c r="AD14" s="19"/>
      <c r="AE14" s="19"/>
      <c r="AF14" s="25"/>
      <c r="AG14" s="181" t="s">
        <v>218</v>
      </c>
      <c r="AH14" s="181"/>
      <c r="AI14" s="181"/>
      <c r="AJ14" s="181"/>
      <c r="AK14" s="25"/>
      <c r="AL14" s="26"/>
      <c r="AM14" s="26"/>
      <c r="AN14" s="26"/>
      <c r="AO14" s="26"/>
      <c r="AP14" s="26"/>
      <c r="AQ14" s="26"/>
      <c r="AR14" s="41"/>
    </row>
    <row r="15" spans="1:44" s="4" customFormat="1" ht="15" customHeight="1" x14ac:dyDescent="0.25">
      <c r="A15" s="2"/>
      <c r="B15" s="26">
        <v>1994</v>
      </c>
      <c r="C15" s="26" t="s">
        <v>183</v>
      </c>
      <c r="D15" s="124" t="s">
        <v>124</v>
      </c>
      <c r="E15" s="26">
        <v>34</v>
      </c>
      <c r="F15" s="26">
        <v>4</v>
      </c>
      <c r="G15" s="26">
        <v>32</v>
      </c>
      <c r="H15" s="26">
        <v>25</v>
      </c>
      <c r="I15" s="26">
        <v>160</v>
      </c>
      <c r="J15" s="26">
        <v>27</v>
      </c>
      <c r="K15" s="26">
        <v>37</v>
      </c>
      <c r="L15" s="26">
        <v>60</v>
      </c>
      <c r="M15" s="26">
        <v>36</v>
      </c>
      <c r="N15" s="33">
        <v>0.59</v>
      </c>
      <c r="O15" s="31"/>
      <c r="P15" s="19" t="s">
        <v>245</v>
      </c>
      <c r="Q15" s="19"/>
      <c r="R15" s="19" t="s">
        <v>231</v>
      </c>
      <c r="S15" s="19" t="s">
        <v>246</v>
      </c>
      <c r="T15" s="25"/>
      <c r="U15" s="26"/>
      <c r="V15" s="26"/>
      <c r="W15" s="26"/>
      <c r="X15" s="26"/>
      <c r="Y15" s="26"/>
      <c r="Z15" s="29"/>
      <c r="AA15" s="25"/>
      <c r="AB15" s="19"/>
      <c r="AC15" s="19"/>
      <c r="AD15" s="19"/>
      <c r="AE15" s="19"/>
      <c r="AF15" s="25"/>
      <c r="AG15" s="181"/>
      <c r="AH15" s="181"/>
      <c r="AI15" s="181"/>
      <c r="AJ15" s="181"/>
      <c r="AK15" s="25"/>
      <c r="AL15" s="26">
        <v>1</v>
      </c>
      <c r="AM15" s="26"/>
      <c r="AN15" s="26"/>
      <c r="AO15" s="26"/>
      <c r="AP15" s="26"/>
      <c r="AQ15" s="26"/>
      <c r="AR15" s="41"/>
    </row>
    <row r="16" spans="1:44" s="4" customFormat="1" ht="15" customHeight="1" x14ac:dyDescent="0.25">
      <c r="A16" s="2"/>
      <c r="B16" s="26">
        <v>1995</v>
      </c>
      <c r="C16" s="26" t="s">
        <v>174</v>
      </c>
      <c r="D16" s="124" t="s">
        <v>124</v>
      </c>
      <c r="E16" s="26">
        <v>29</v>
      </c>
      <c r="F16" s="26">
        <v>3</v>
      </c>
      <c r="G16" s="26">
        <v>20</v>
      </c>
      <c r="H16" s="26">
        <v>24</v>
      </c>
      <c r="I16" s="26">
        <v>214</v>
      </c>
      <c r="J16" s="26">
        <v>24</v>
      </c>
      <c r="K16" s="26">
        <v>78</v>
      </c>
      <c r="L16" s="26">
        <v>89</v>
      </c>
      <c r="M16" s="26">
        <v>23</v>
      </c>
      <c r="N16" s="33">
        <v>0.66500000000000004</v>
      </c>
      <c r="O16" s="31"/>
      <c r="P16" s="19" t="s">
        <v>247</v>
      </c>
      <c r="Q16" s="16" t="s">
        <v>232</v>
      </c>
      <c r="R16" s="19" t="s">
        <v>246</v>
      </c>
      <c r="S16" s="26" t="s">
        <v>176</v>
      </c>
      <c r="T16" s="25"/>
      <c r="U16" s="26">
        <v>9</v>
      </c>
      <c r="V16" s="26">
        <v>0</v>
      </c>
      <c r="W16" s="26">
        <v>4</v>
      </c>
      <c r="X16" s="26">
        <v>0</v>
      </c>
      <c r="Y16" s="26">
        <v>54</v>
      </c>
      <c r="Z16" s="29">
        <v>0.60699999999999998</v>
      </c>
      <c r="AA16" s="25"/>
      <c r="AB16" s="19"/>
      <c r="AC16" s="19"/>
      <c r="AD16" s="19"/>
      <c r="AE16" s="19" t="s">
        <v>184</v>
      </c>
      <c r="AF16" s="25"/>
      <c r="AG16" s="181" t="s">
        <v>219</v>
      </c>
      <c r="AH16" s="181" t="s">
        <v>220</v>
      </c>
      <c r="AI16" s="181" t="s">
        <v>221</v>
      </c>
      <c r="AJ16" s="181"/>
      <c r="AK16" s="25"/>
      <c r="AL16" s="26">
        <v>1</v>
      </c>
      <c r="AM16" s="26"/>
      <c r="AN16" s="26"/>
      <c r="AO16" s="26"/>
      <c r="AP16" s="26"/>
      <c r="AQ16" s="26">
        <v>1</v>
      </c>
      <c r="AR16" s="41"/>
    </row>
    <row r="17" spans="1:44" s="4" customFormat="1" ht="15" customHeight="1" x14ac:dyDescent="0.25">
      <c r="A17" s="2"/>
      <c r="B17" s="26">
        <v>1996</v>
      </c>
      <c r="C17" s="26" t="s">
        <v>174</v>
      </c>
      <c r="D17" s="124" t="s">
        <v>124</v>
      </c>
      <c r="E17" s="26">
        <v>29</v>
      </c>
      <c r="F17" s="26">
        <v>0</v>
      </c>
      <c r="G17" s="26">
        <v>8</v>
      </c>
      <c r="H17" s="26">
        <v>18</v>
      </c>
      <c r="I17" s="26">
        <v>170</v>
      </c>
      <c r="J17" s="26">
        <v>9</v>
      </c>
      <c r="K17" s="26">
        <v>89</v>
      </c>
      <c r="L17" s="26">
        <v>64</v>
      </c>
      <c r="M17" s="26">
        <v>8</v>
      </c>
      <c r="N17" s="33">
        <v>0.67700000000000005</v>
      </c>
      <c r="O17" s="31"/>
      <c r="P17" s="19"/>
      <c r="Q17" s="16"/>
      <c r="R17" s="19"/>
      <c r="S17" s="19" t="s">
        <v>177</v>
      </c>
      <c r="T17" s="25"/>
      <c r="U17" s="26">
        <v>9</v>
      </c>
      <c r="V17" s="28">
        <v>1</v>
      </c>
      <c r="W17" s="28">
        <v>4</v>
      </c>
      <c r="X17" s="28">
        <v>7</v>
      </c>
      <c r="Y17" s="28">
        <v>37</v>
      </c>
      <c r="Z17" s="29">
        <v>0.60699999999999998</v>
      </c>
      <c r="AA17" s="25"/>
      <c r="AB17" s="19"/>
      <c r="AC17" s="19"/>
      <c r="AD17" s="19"/>
      <c r="AE17" s="19"/>
      <c r="AF17" s="25"/>
      <c r="AG17" s="181" t="s">
        <v>222</v>
      </c>
      <c r="AH17" s="181" t="s">
        <v>218</v>
      </c>
      <c r="AI17" s="181" t="s">
        <v>223</v>
      </c>
      <c r="AJ17" s="181"/>
      <c r="AK17" s="25"/>
      <c r="AL17" s="26">
        <v>1</v>
      </c>
      <c r="AM17" s="26"/>
      <c r="AN17" s="26"/>
      <c r="AO17" s="26"/>
      <c r="AP17" s="26"/>
      <c r="AQ17" s="26">
        <v>1</v>
      </c>
      <c r="AR17" s="41"/>
    </row>
    <row r="18" spans="1:44" s="4" customFormat="1" ht="15" customHeight="1" x14ac:dyDescent="0.25">
      <c r="A18" s="2"/>
      <c r="B18" s="26">
        <v>1997</v>
      </c>
      <c r="C18" s="26" t="s">
        <v>177</v>
      </c>
      <c r="D18" s="124" t="s">
        <v>139</v>
      </c>
      <c r="E18" s="26">
        <v>28</v>
      </c>
      <c r="F18" s="26">
        <v>4</v>
      </c>
      <c r="G18" s="26">
        <v>34</v>
      </c>
      <c r="H18" s="26">
        <v>27</v>
      </c>
      <c r="I18" s="26">
        <v>135</v>
      </c>
      <c r="J18" s="26">
        <v>12</v>
      </c>
      <c r="K18" s="26">
        <v>37</v>
      </c>
      <c r="L18" s="26">
        <v>48</v>
      </c>
      <c r="M18" s="26">
        <v>38</v>
      </c>
      <c r="N18" s="33">
        <v>0.63400000000000001</v>
      </c>
      <c r="O18" s="31"/>
      <c r="P18" s="19" t="s">
        <v>245</v>
      </c>
      <c r="Q18" s="16" t="s">
        <v>239</v>
      </c>
      <c r="R18" s="19" t="s">
        <v>184</v>
      </c>
      <c r="S18" s="19" t="s">
        <v>239</v>
      </c>
      <c r="T18" s="25"/>
      <c r="U18" s="26">
        <v>4</v>
      </c>
      <c r="V18" s="26">
        <v>0</v>
      </c>
      <c r="W18" s="26">
        <v>3</v>
      </c>
      <c r="X18" s="26">
        <v>1</v>
      </c>
      <c r="Y18" s="26">
        <v>19</v>
      </c>
      <c r="Z18" s="29">
        <v>0.57599999999999996</v>
      </c>
      <c r="AA18" s="25"/>
      <c r="AB18" s="19"/>
      <c r="AC18" s="19"/>
      <c r="AD18" s="19"/>
      <c r="AE18" s="19"/>
      <c r="AF18" s="25"/>
      <c r="AG18" s="181" t="s">
        <v>224</v>
      </c>
      <c r="AH18" s="181"/>
      <c r="AI18" s="181"/>
      <c r="AJ18" s="181"/>
      <c r="AK18" s="25"/>
      <c r="AL18" s="26">
        <v>1</v>
      </c>
      <c r="AM18" s="26"/>
      <c r="AN18" s="26"/>
      <c r="AO18" s="26"/>
      <c r="AP18" s="26"/>
      <c r="AQ18" s="26"/>
      <c r="AR18" s="41"/>
    </row>
    <row r="19" spans="1:44" s="4" customFormat="1" ht="15" customHeight="1" x14ac:dyDescent="0.25">
      <c r="A19" s="2"/>
      <c r="B19" s="26">
        <v>1998</v>
      </c>
      <c r="C19" s="26" t="s">
        <v>180</v>
      </c>
      <c r="D19" s="124" t="s">
        <v>139</v>
      </c>
      <c r="E19" s="26">
        <v>28</v>
      </c>
      <c r="F19" s="26">
        <v>1</v>
      </c>
      <c r="G19" s="26">
        <v>24</v>
      </c>
      <c r="H19" s="26">
        <v>15</v>
      </c>
      <c r="I19" s="26">
        <v>122</v>
      </c>
      <c r="J19" s="26">
        <v>13</v>
      </c>
      <c r="K19" s="26">
        <v>38</v>
      </c>
      <c r="L19" s="26">
        <v>46</v>
      </c>
      <c r="M19" s="26">
        <v>25</v>
      </c>
      <c r="N19" s="33">
        <v>0.58399999999999996</v>
      </c>
      <c r="O19" s="31"/>
      <c r="P19" s="19" t="s">
        <v>237</v>
      </c>
      <c r="Q19" s="16"/>
      <c r="R19" s="19"/>
      <c r="S19" s="19"/>
      <c r="T19" s="25"/>
      <c r="U19" s="26">
        <v>10</v>
      </c>
      <c r="V19" s="26">
        <v>0</v>
      </c>
      <c r="W19" s="26">
        <v>4</v>
      </c>
      <c r="X19" s="26">
        <v>2</v>
      </c>
      <c r="Y19" s="26">
        <v>35</v>
      </c>
      <c r="Z19" s="29">
        <v>0.44900000000000001</v>
      </c>
      <c r="AA19" s="25"/>
      <c r="AB19" s="19"/>
      <c r="AC19" s="19"/>
      <c r="AD19" s="19"/>
      <c r="AE19" s="19"/>
      <c r="AF19" s="25"/>
      <c r="AG19" s="181" t="s">
        <v>225</v>
      </c>
      <c r="AH19" s="181" t="s">
        <v>226</v>
      </c>
      <c r="AI19" s="181"/>
      <c r="AJ19" s="181" t="s">
        <v>227</v>
      </c>
      <c r="AK19" s="25"/>
      <c r="AL19" s="26"/>
      <c r="AM19" s="26"/>
      <c r="AN19" s="26"/>
      <c r="AO19" s="26"/>
      <c r="AP19" s="26">
        <v>1</v>
      </c>
      <c r="AQ19" s="26"/>
      <c r="AR19" s="41"/>
    </row>
    <row r="20" spans="1:44" s="4" customFormat="1" ht="15" customHeight="1" x14ac:dyDescent="0.25">
      <c r="A20" s="2"/>
      <c r="B20" s="26">
        <v>1999</v>
      </c>
      <c r="C20" s="26" t="s">
        <v>182</v>
      </c>
      <c r="D20" s="124" t="s">
        <v>175</v>
      </c>
      <c r="E20" s="26">
        <v>18</v>
      </c>
      <c r="F20" s="28">
        <v>0</v>
      </c>
      <c r="G20" s="28">
        <v>16</v>
      </c>
      <c r="H20" s="28">
        <v>7</v>
      </c>
      <c r="I20" s="26">
        <v>87</v>
      </c>
      <c r="J20" s="26">
        <v>4</v>
      </c>
      <c r="K20" s="26">
        <v>25</v>
      </c>
      <c r="L20" s="26">
        <v>42</v>
      </c>
      <c r="M20" s="26">
        <v>16</v>
      </c>
      <c r="N20" s="33">
        <v>0.64</v>
      </c>
      <c r="O20" s="31"/>
      <c r="P20" s="19"/>
      <c r="Q20" s="16"/>
      <c r="R20" s="19"/>
      <c r="S20" s="19"/>
      <c r="T20" s="25"/>
      <c r="U20" s="26"/>
      <c r="V20" s="26"/>
      <c r="W20" s="26"/>
      <c r="X20" s="26"/>
      <c r="Y20" s="26"/>
      <c r="Z20" s="29"/>
      <c r="AA20" s="25"/>
      <c r="AB20" s="19"/>
      <c r="AC20" s="19"/>
      <c r="AD20" s="19"/>
      <c r="AE20" s="19"/>
      <c r="AF20" s="25"/>
      <c r="AG20" s="181"/>
      <c r="AH20" s="181"/>
      <c r="AI20" s="181"/>
      <c r="AJ20" s="181"/>
      <c r="AK20" s="25"/>
      <c r="AL20" s="26"/>
      <c r="AM20" s="26"/>
      <c r="AN20" s="26"/>
      <c r="AO20" s="26"/>
      <c r="AP20" s="26"/>
      <c r="AQ20" s="26"/>
      <c r="AR20" s="41"/>
    </row>
    <row r="21" spans="1:44" s="4" customFormat="1" ht="15" customHeight="1" x14ac:dyDescent="0.25">
      <c r="A21" s="2"/>
      <c r="B21" s="26">
        <v>2000</v>
      </c>
      <c r="C21" s="125" t="s">
        <v>181</v>
      </c>
      <c r="D21" s="178" t="s">
        <v>175</v>
      </c>
      <c r="E21" s="125">
        <v>27</v>
      </c>
      <c r="F21" s="125">
        <v>0</v>
      </c>
      <c r="G21" s="126">
        <v>18</v>
      </c>
      <c r="H21" s="125">
        <v>5</v>
      </c>
      <c r="I21" s="125">
        <v>104</v>
      </c>
      <c r="J21" s="125">
        <v>12</v>
      </c>
      <c r="K21" s="125">
        <v>15</v>
      </c>
      <c r="L21" s="125">
        <v>59</v>
      </c>
      <c r="M21" s="125">
        <v>18</v>
      </c>
      <c r="N21" s="29">
        <v>0.498</v>
      </c>
      <c r="O21" s="31"/>
      <c r="P21" s="19"/>
      <c r="Q21" s="16"/>
      <c r="R21" s="19"/>
      <c r="S21" s="19"/>
      <c r="T21" s="25"/>
      <c r="U21" s="125">
        <v>3</v>
      </c>
      <c r="V21" s="125">
        <v>1</v>
      </c>
      <c r="W21" s="126">
        <v>5</v>
      </c>
      <c r="X21" s="125">
        <v>1</v>
      </c>
      <c r="Y21" s="125">
        <v>21</v>
      </c>
      <c r="Z21" s="29">
        <v>0.65600000000000003</v>
      </c>
      <c r="AA21" s="25"/>
      <c r="AB21" s="19"/>
      <c r="AC21" s="19"/>
      <c r="AD21" s="19"/>
      <c r="AE21" s="19"/>
      <c r="AF21" s="25"/>
      <c r="AG21" s="181" t="s">
        <v>228</v>
      </c>
      <c r="AH21" s="181"/>
      <c r="AI21" s="181"/>
      <c r="AJ21" s="181"/>
      <c r="AK21" s="25"/>
      <c r="AL21" s="125"/>
      <c r="AM21" s="125"/>
      <c r="AN21" s="125"/>
      <c r="AO21" s="126"/>
      <c r="AP21" s="127"/>
      <c r="AQ21" s="125"/>
      <c r="AR21" s="41"/>
    </row>
    <row r="22" spans="1:44" s="4" customFormat="1" ht="15" customHeight="1" x14ac:dyDescent="0.25">
      <c r="A22" s="2"/>
      <c r="B22" s="26">
        <v>2001</v>
      </c>
      <c r="C22" s="125" t="s">
        <v>179</v>
      </c>
      <c r="D22" s="179" t="s">
        <v>124</v>
      </c>
      <c r="E22" s="125">
        <v>26</v>
      </c>
      <c r="F22" s="125">
        <v>1</v>
      </c>
      <c r="G22" s="126">
        <v>18</v>
      </c>
      <c r="H22" s="125">
        <v>11</v>
      </c>
      <c r="I22" s="125">
        <v>76</v>
      </c>
      <c r="J22" s="125">
        <v>8</v>
      </c>
      <c r="K22" s="125">
        <v>15</v>
      </c>
      <c r="L22" s="125">
        <v>34</v>
      </c>
      <c r="M22" s="125">
        <v>19</v>
      </c>
      <c r="N22" s="29">
        <v>0.51</v>
      </c>
      <c r="O22" s="31"/>
      <c r="P22" s="19"/>
      <c r="Q22" s="16"/>
      <c r="R22" s="19"/>
      <c r="S22" s="19"/>
      <c r="T22" s="25"/>
      <c r="U22" s="125">
        <v>3</v>
      </c>
      <c r="V22" s="125">
        <v>1</v>
      </c>
      <c r="W22" s="126">
        <v>2</v>
      </c>
      <c r="X22" s="125">
        <v>2</v>
      </c>
      <c r="Y22" s="125">
        <v>12</v>
      </c>
      <c r="Z22" s="29">
        <v>0.63200000000000001</v>
      </c>
      <c r="AA22" s="25"/>
      <c r="AB22" s="19"/>
      <c r="AC22" s="19"/>
      <c r="AD22" s="19"/>
      <c r="AE22" s="19"/>
      <c r="AF22" s="25"/>
      <c r="AG22" s="181" t="s">
        <v>218</v>
      </c>
      <c r="AH22" s="181"/>
      <c r="AI22" s="181"/>
      <c r="AJ22" s="181"/>
      <c r="AK22" s="25"/>
      <c r="AL22" s="125"/>
      <c r="AM22" s="125"/>
      <c r="AN22" s="125"/>
      <c r="AO22" s="126"/>
      <c r="AP22" s="127"/>
      <c r="AQ22" s="125"/>
      <c r="AR22" s="41"/>
    </row>
    <row r="23" spans="1:44" s="4" customFormat="1" ht="15" customHeight="1" x14ac:dyDescent="0.25">
      <c r="A23" s="2"/>
      <c r="B23" s="125" t="s">
        <v>185</v>
      </c>
      <c r="C23" s="125"/>
      <c r="D23" s="178"/>
      <c r="E23" s="125"/>
      <c r="F23" s="125"/>
      <c r="G23" s="126"/>
      <c r="H23" s="125"/>
      <c r="I23" s="125"/>
      <c r="J23" s="125"/>
      <c r="K23" s="125"/>
      <c r="L23" s="125"/>
      <c r="M23" s="125"/>
      <c r="N23" s="29"/>
      <c r="O23" s="31"/>
      <c r="P23" s="19"/>
      <c r="Q23" s="16"/>
      <c r="R23" s="19"/>
      <c r="S23" s="19"/>
      <c r="T23" s="25"/>
      <c r="U23" s="125"/>
      <c r="V23" s="125"/>
      <c r="W23" s="126"/>
      <c r="X23" s="125"/>
      <c r="Y23" s="125"/>
      <c r="Z23" s="29"/>
      <c r="AA23" s="25"/>
      <c r="AB23" s="19"/>
      <c r="AC23" s="19"/>
      <c r="AD23" s="19"/>
      <c r="AE23" s="19"/>
      <c r="AF23" s="25"/>
      <c r="AG23" s="181"/>
      <c r="AH23" s="181"/>
      <c r="AI23" s="181"/>
      <c r="AJ23" s="181"/>
      <c r="AK23" s="25"/>
      <c r="AL23" s="125"/>
      <c r="AM23" s="125"/>
      <c r="AN23" s="125"/>
      <c r="AO23" s="126"/>
      <c r="AP23" s="127"/>
      <c r="AQ23" s="125"/>
      <c r="AR23" s="41"/>
    </row>
    <row r="24" spans="1:44" s="4" customFormat="1" ht="15" customHeight="1" x14ac:dyDescent="0.25">
      <c r="A24" s="2"/>
      <c r="B24" s="34">
        <v>2006</v>
      </c>
      <c r="C24" s="34" t="s">
        <v>174</v>
      </c>
      <c r="D24" s="180" t="s">
        <v>175</v>
      </c>
      <c r="E24" s="34"/>
      <c r="F24" s="180" t="s">
        <v>186</v>
      </c>
      <c r="G24" s="64"/>
      <c r="H24" s="63"/>
      <c r="I24" s="34"/>
      <c r="J24" s="34"/>
      <c r="K24" s="34"/>
      <c r="L24" s="34"/>
      <c r="M24" s="34"/>
      <c r="N24" s="174"/>
      <c r="O24" s="31"/>
      <c r="P24" s="19"/>
      <c r="Q24" s="16"/>
      <c r="R24" s="19"/>
      <c r="S24" s="19"/>
      <c r="T24" s="25"/>
      <c r="U24" s="26"/>
      <c r="V24" s="26"/>
      <c r="W24" s="26"/>
      <c r="X24" s="26"/>
      <c r="Y24" s="26"/>
      <c r="Z24" s="29"/>
      <c r="AA24" s="25"/>
      <c r="AB24" s="19"/>
      <c r="AC24" s="19"/>
      <c r="AD24" s="19"/>
      <c r="AE24" s="19"/>
      <c r="AF24" s="25"/>
      <c r="AG24" s="181"/>
      <c r="AH24" s="181"/>
      <c r="AI24" s="181"/>
      <c r="AJ24" s="181"/>
      <c r="AK24" s="25"/>
      <c r="AL24" s="26"/>
      <c r="AM24" s="26"/>
      <c r="AN24" s="26"/>
      <c r="AO24" s="26"/>
      <c r="AP24" s="26"/>
      <c r="AQ24" s="26"/>
      <c r="AR24" s="41"/>
    </row>
    <row r="25" spans="1:44" s="4" customFormat="1" ht="15" customHeight="1" x14ac:dyDescent="0.25">
      <c r="A25" s="1"/>
      <c r="B25" s="17" t="s">
        <v>7</v>
      </c>
      <c r="C25" s="18"/>
      <c r="D25" s="16"/>
      <c r="E25" s="19">
        <v>475</v>
      </c>
      <c r="F25" s="19">
        <v>29</v>
      </c>
      <c r="G25" s="19">
        <v>411</v>
      </c>
      <c r="H25" s="19">
        <v>288</v>
      </c>
      <c r="I25" s="19">
        <v>2268</v>
      </c>
      <c r="J25" s="19">
        <v>322</v>
      </c>
      <c r="K25" s="19">
        <v>674</v>
      </c>
      <c r="L25" s="19">
        <v>832</v>
      </c>
      <c r="M25" s="19">
        <v>440</v>
      </c>
      <c r="N25" s="35">
        <v>0.58599999999999997</v>
      </c>
      <c r="O25" s="25"/>
      <c r="P25" s="91" t="s">
        <v>198</v>
      </c>
      <c r="Q25" s="91" t="s">
        <v>56</v>
      </c>
      <c r="R25" s="91" t="s">
        <v>197</v>
      </c>
      <c r="S25" s="91" t="s">
        <v>196</v>
      </c>
      <c r="T25" s="25"/>
      <c r="U25" s="19">
        <v>80</v>
      </c>
      <c r="V25" s="19">
        <v>5</v>
      </c>
      <c r="W25" s="19">
        <v>59</v>
      </c>
      <c r="X25" s="19">
        <v>35</v>
      </c>
      <c r="Y25" s="19">
        <v>375</v>
      </c>
      <c r="Z25" s="35">
        <v>0.57599999999999996</v>
      </c>
      <c r="AA25" s="121">
        <f>SUM(AA4:AA24)</f>
        <v>0</v>
      </c>
      <c r="AB25" s="91" t="s">
        <v>197</v>
      </c>
      <c r="AC25" s="91" t="s">
        <v>56</v>
      </c>
      <c r="AD25" s="91" t="s">
        <v>198</v>
      </c>
      <c r="AE25" s="91" t="s">
        <v>198</v>
      </c>
      <c r="AF25" s="25"/>
      <c r="AG25" s="91" t="s">
        <v>173</v>
      </c>
      <c r="AH25" s="91" t="s">
        <v>161</v>
      </c>
      <c r="AI25" s="91" t="s">
        <v>86</v>
      </c>
      <c r="AJ25" s="91" t="s">
        <v>81</v>
      </c>
      <c r="AK25" s="25"/>
      <c r="AL25" s="19">
        <v>10</v>
      </c>
      <c r="AM25" s="19">
        <v>5</v>
      </c>
      <c r="AN25" s="19">
        <v>0</v>
      </c>
      <c r="AO25" s="19">
        <v>3</v>
      </c>
      <c r="AP25" s="19">
        <v>2</v>
      </c>
      <c r="AQ25" s="19">
        <v>3</v>
      </c>
      <c r="AR25" s="41"/>
    </row>
    <row r="26" spans="1:44" s="4" customFormat="1" ht="15" customHeight="1" x14ac:dyDescent="0.25">
      <c r="A26" s="1"/>
      <c r="B26" s="17" t="s">
        <v>463</v>
      </c>
      <c r="C26" s="18"/>
      <c r="D26" s="16"/>
      <c r="E26" s="18" t="s">
        <v>264</v>
      </c>
      <c r="F26" s="15" t="s">
        <v>248</v>
      </c>
      <c r="G26" s="15" t="s">
        <v>265</v>
      </c>
      <c r="H26" s="15" t="s">
        <v>377</v>
      </c>
      <c r="I26" s="15" t="s">
        <v>239</v>
      </c>
      <c r="J26" s="15"/>
      <c r="K26" s="15"/>
      <c r="L26" s="15"/>
      <c r="M26" s="15"/>
      <c r="N26" s="113"/>
      <c r="O26" s="25"/>
      <c r="P26" s="23"/>
      <c r="Q26" s="21"/>
      <c r="R26" s="114"/>
      <c r="S26" s="115"/>
      <c r="T26" s="25"/>
      <c r="U26" s="18" t="s">
        <v>267</v>
      </c>
      <c r="V26" s="15" t="s">
        <v>248</v>
      </c>
      <c r="W26" s="15" t="s">
        <v>268</v>
      </c>
      <c r="X26" s="15"/>
      <c r="Y26" s="15" t="s">
        <v>269</v>
      </c>
      <c r="Z26" s="16"/>
      <c r="AA26" s="25"/>
      <c r="AB26" s="116"/>
      <c r="AC26" s="117"/>
      <c r="AD26" s="114"/>
      <c r="AE26" s="115"/>
      <c r="AF26" s="25"/>
      <c r="AG26" s="118">
        <v>0.54500000000000004</v>
      </c>
      <c r="AH26" s="119">
        <v>0.5</v>
      </c>
      <c r="AI26" s="119">
        <v>1</v>
      </c>
      <c r="AJ26" s="120">
        <v>0.33300000000000002</v>
      </c>
      <c r="AK26" s="25"/>
      <c r="AL26" s="18"/>
      <c r="AM26" s="15"/>
      <c r="AN26" s="15"/>
      <c r="AO26" s="15"/>
      <c r="AP26" s="15"/>
      <c r="AQ26" s="16"/>
      <c r="AR26" s="41"/>
    </row>
    <row r="27" spans="1:44" ht="15" customHeight="1" x14ac:dyDescent="0.25">
      <c r="A27" s="2"/>
      <c r="B27" s="27" t="s">
        <v>2</v>
      </c>
      <c r="C27" s="30"/>
      <c r="D27" s="36">
        <v>2040.6666666666667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25"/>
      <c r="Q27" s="25"/>
      <c r="R27" s="25"/>
      <c r="S27" s="25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25"/>
      <c r="AG27" s="37"/>
      <c r="AH27" s="37"/>
      <c r="AI27" s="37"/>
      <c r="AJ27" s="37"/>
      <c r="AK27" s="25"/>
      <c r="AL27" s="37"/>
      <c r="AM27" s="37"/>
      <c r="AN27" s="37"/>
      <c r="AO27" s="37"/>
      <c r="AP27" s="37"/>
      <c r="AQ27" s="37"/>
      <c r="AR27" s="41"/>
    </row>
    <row r="28" spans="1:44" s="4" customFormat="1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1"/>
      <c r="P28" s="31"/>
      <c r="Q28" s="31"/>
      <c r="R28" s="31"/>
      <c r="S28" s="31"/>
      <c r="T28" s="31"/>
      <c r="U28" s="37"/>
      <c r="V28" s="40"/>
      <c r="W28" s="37"/>
      <c r="X28" s="37"/>
      <c r="Y28" s="37"/>
      <c r="Z28" s="37"/>
      <c r="AA28" s="37"/>
      <c r="AB28" s="37"/>
      <c r="AC28" s="37"/>
      <c r="AD28" s="37"/>
      <c r="AE28" s="37"/>
      <c r="AF28" s="25"/>
      <c r="AG28" s="37"/>
      <c r="AH28" s="37"/>
      <c r="AI28" s="37"/>
      <c r="AJ28" s="37"/>
      <c r="AK28" s="25"/>
      <c r="AL28" s="37"/>
      <c r="AM28" s="37"/>
      <c r="AN28" s="37"/>
      <c r="AO28" s="37"/>
      <c r="AP28" s="37"/>
      <c r="AQ28" s="37"/>
      <c r="AR28" s="41"/>
    </row>
    <row r="29" spans="1:44" ht="15" customHeight="1" x14ac:dyDescent="0.25">
      <c r="A29" s="2"/>
      <c r="B29" s="23" t="s">
        <v>24</v>
      </c>
      <c r="C29" s="42"/>
      <c r="D29" s="42"/>
      <c r="E29" s="19" t="s">
        <v>3</v>
      </c>
      <c r="F29" s="19" t="s">
        <v>8</v>
      </c>
      <c r="G29" s="16" t="s">
        <v>5</v>
      </c>
      <c r="H29" s="19" t="s">
        <v>6</v>
      </c>
      <c r="I29" s="19" t="s">
        <v>16</v>
      </c>
      <c r="J29" s="37"/>
      <c r="K29" s="19" t="s">
        <v>26</v>
      </c>
      <c r="L29" s="19" t="s">
        <v>27</v>
      </c>
      <c r="M29" s="19" t="s">
        <v>28</v>
      </c>
      <c r="N29" s="19" t="s">
        <v>21</v>
      </c>
      <c r="O29" s="25"/>
      <c r="P29" s="43" t="s">
        <v>29</v>
      </c>
      <c r="Q29" s="13"/>
      <c r="R29" s="13"/>
      <c r="S29" s="13"/>
      <c r="T29" s="44"/>
      <c r="U29" s="44"/>
      <c r="V29" s="44"/>
      <c r="W29" s="44"/>
      <c r="X29" s="44"/>
      <c r="Y29" s="13"/>
      <c r="Z29" s="13"/>
      <c r="AA29" s="13"/>
      <c r="AB29" s="44"/>
      <c r="AC29" s="44"/>
      <c r="AD29" s="13"/>
      <c r="AE29" s="45"/>
      <c r="AF29" s="25"/>
      <c r="AG29" s="43" t="s">
        <v>199</v>
      </c>
      <c r="AH29" s="13"/>
      <c r="AI29" s="44"/>
      <c r="AJ29" s="45"/>
      <c r="AK29" s="25"/>
      <c r="AL29" s="11" t="s">
        <v>200</v>
      </c>
      <c r="AM29" s="13"/>
      <c r="AN29" s="13"/>
      <c r="AO29" s="13"/>
      <c r="AP29" s="13"/>
      <c r="AQ29" s="45"/>
      <c r="AR29" s="41"/>
    </row>
    <row r="30" spans="1:44" ht="15" customHeight="1" x14ac:dyDescent="0.25">
      <c r="A30" s="2"/>
      <c r="B30" s="43" t="s">
        <v>12</v>
      </c>
      <c r="C30" s="13"/>
      <c r="D30" s="45"/>
      <c r="E30" s="26">
        <v>475</v>
      </c>
      <c r="F30" s="26">
        <v>29</v>
      </c>
      <c r="G30" s="26">
        <v>411</v>
      </c>
      <c r="H30" s="26">
        <v>288</v>
      </c>
      <c r="I30" s="26">
        <v>2268</v>
      </c>
      <c r="J30" s="37"/>
      <c r="K30" s="46">
        <v>0.9263157894736842</v>
      </c>
      <c r="L30" s="46">
        <v>0.60631578947368425</v>
      </c>
      <c r="M30" s="46">
        <v>4.7747368421052627</v>
      </c>
      <c r="N30" s="33">
        <v>0.58599999999999997</v>
      </c>
      <c r="O30" s="25">
        <v>3443</v>
      </c>
      <c r="P30" s="193" t="s">
        <v>9</v>
      </c>
      <c r="Q30" s="208"/>
      <c r="R30" s="209" t="s">
        <v>190</v>
      </c>
      <c r="S30" s="194"/>
      <c r="T30" s="194"/>
      <c r="U30" s="194"/>
      <c r="V30" s="194"/>
      <c r="W30" s="194"/>
      <c r="X30" s="210" t="s">
        <v>195</v>
      </c>
      <c r="Y30" s="211"/>
      <c r="Z30" s="212"/>
      <c r="AA30" s="213" t="s">
        <v>193</v>
      </c>
      <c r="AB30" s="214"/>
      <c r="AC30" s="214"/>
      <c r="AD30" s="212"/>
      <c r="AE30" s="195"/>
      <c r="AF30" s="25"/>
      <c r="AG30" s="226" t="s">
        <v>266</v>
      </c>
      <c r="AH30" s="210" t="s">
        <v>253</v>
      </c>
      <c r="AI30" s="212"/>
      <c r="AJ30" s="195"/>
      <c r="AK30" s="25"/>
      <c r="AL30" s="193" t="s">
        <v>201</v>
      </c>
      <c r="AM30" s="228">
        <v>1992</v>
      </c>
      <c r="AN30" s="194"/>
      <c r="AO30" s="194"/>
      <c r="AP30" s="194"/>
      <c r="AQ30" s="195"/>
      <c r="AR30" s="41"/>
    </row>
    <row r="31" spans="1:44" ht="15" customHeight="1" x14ac:dyDescent="0.25">
      <c r="A31" s="2"/>
      <c r="B31" s="47" t="s">
        <v>14</v>
      </c>
      <c r="C31" s="48"/>
      <c r="D31" s="49"/>
      <c r="E31" s="26">
        <v>80</v>
      </c>
      <c r="F31" s="26">
        <v>5</v>
      </c>
      <c r="G31" s="26">
        <v>59</v>
      </c>
      <c r="H31" s="26">
        <v>35</v>
      </c>
      <c r="I31" s="26">
        <v>375</v>
      </c>
      <c r="J31" s="37"/>
      <c r="K31" s="46">
        <v>0.8</v>
      </c>
      <c r="L31" s="46">
        <v>0.4375</v>
      </c>
      <c r="M31" s="46">
        <v>4.6875</v>
      </c>
      <c r="N31" s="33">
        <v>0.57603686635944695</v>
      </c>
      <c r="O31" s="25">
        <v>669.23891146242352</v>
      </c>
      <c r="P31" s="215" t="s">
        <v>59</v>
      </c>
      <c r="Q31" s="216"/>
      <c r="R31" s="209" t="s">
        <v>190</v>
      </c>
      <c r="S31" s="209"/>
      <c r="T31" s="209"/>
      <c r="U31" s="209"/>
      <c r="V31" s="209"/>
      <c r="W31" s="209"/>
      <c r="X31" s="210" t="s">
        <v>195</v>
      </c>
      <c r="Y31" s="210"/>
      <c r="Z31" s="217"/>
      <c r="AA31" s="213" t="s">
        <v>193</v>
      </c>
      <c r="AB31" s="218"/>
      <c r="AC31" s="218"/>
      <c r="AD31" s="217"/>
      <c r="AE31" s="219"/>
      <c r="AF31" s="25"/>
      <c r="AG31" s="215" t="s">
        <v>121</v>
      </c>
      <c r="AH31" s="209" t="s">
        <v>252</v>
      </c>
      <c r="AI31" s="209" t="s">
        <v>251</v>
      </c>
      <c r="AJ31" s="219"/>
      <c r="AK31" s="25"/>
      <c r="AL31" s="215" t="s">
        <v>202</v>
      </c>
      <c r="AM31" s="229">
        <v>1994</v>
      </c>
      <c r="AN31" s="209"/>
      <c r="AO31" s="209"/>
      <c r="AP31" s="209"/>
      <c r="AQ31" s="219"/>
      <c r="AR31" s="41"/>
    </row>
    <row r="32" spans="1:44" ht="15" customHeight="1" x14ac:dyDescent="0.25">
      <c r="A32" s="2"/>
      <c r="B32" s="50" t="s">
        <v>15</v>
      </c>
      <c r="C32" s="51"/>
      <c r="D32" s="52"/>
      <c r="E32" s="32">
        <v>9</v>
      </c>
      <c r="F32" s="32">
        <v>2</v>
      </c>
      <c r="G32" s="32">
        <v>13</v>
      </c>
      <c r="H32" s="32">
        <v>6</v>
      </c>
      <c r="I32" s="32">
        <v>54</v>
      </c>
      <c r="J32" s="37"/>
      <c r="K32" s="53">
        <v>1.6666666666666667</v>
      </c>
      <c r="L32" s="53">
        <v>0.66666666666666663</v>
      </c>
      <c r="M32" s="53">
        <v>6</v>
      </c>
      <c r="N32" s="54">
        <v>0.67796610169491522</v>
      </c>
      <c r="O32" s="25">
        <v>156</v>
      </c>
      <c r="P32" s="215" t="s">
        <v>60</v>
      </c>
      <c r="Q32" s="216"/>
      <c r="R32" s="209" t="s">
        <v>190</v>
      </c>
      <c r="S32" s="209"/>
      <c r="T32" s="209"/>
      <c r="U32" s="209"/>
      <c r="V32" s="209"/>
      <c r="W32" s="209"/>
      <c r="X32" s="210" t="s">
        <v>195</v>
      </c>
      <c r="Y32" s="210"/>
      <c r="Z32" s="217"/>
      <c r="AA32" s="213" t="s">
        <v>193</v>
      </c>
      <c r="AB32" s="218"/>
      <c r="AC32" s="218"/>
      <c r="AD32" s="217"/>
      <c r="AE32" s="219"/>
      <c r="AF32" s="25"/>
      <c r="AG32" s="226" t="s">
        <v>203</v>
      </c>
      <c r="AH32" s="209" t="s">
        <v>255</v>
      </c>
      <c r="AI32" s="209" t="s">
        <v>254</v>
      </c>
      <c r="AJ32" s="219"/>
      <c r="AK32" s="25"/>
      <c r="AL32" s="215" t="s">
        <v>204</v>
      </c>
      <c r="AM32" s="229">
        <v>1996</v>
      </c>
      <c r="AN32" s="209"/>
      <c r="AO32" s="209"/>
      <c r="AP32" s="209"/>
      <c r="AQ32" s="219"/>
      <c r="AR32" s="41"/>
    </row>
    <row r="33" spans="1:58" ht="15" customHeight="1" x14ac:dyDescent="0.25">
      <c r="A33" s="2"/>
      <c r="B33" s="55" t="s">
        <v>25</v>
      </c>
      <c r="C33" s="56"/>
      <c r="D33" s="57"/>
      <c r="E33" s="19">
        <v>564</v>
      </c>
      <c r="F33" s="19">
        <v>36</v>
      </c>
      <c r="G33" s="19">
        <v>483</v>
      </c>
      <c r="H33" s="19">
        <v>329</v>
      </c>
      <c r="I33" s="19">
        <v>2697</v>
      </c>
      <c r="J33" s="37"/>
      <c r="K33" s="58">
        <v>0.92021276595744683</v>
      </c>
      <c r="L33" s="58">
        <v>0.58333333333333337</v>
      </c>
      <c r="M33" s="58">
        <v>4.7819148936170217</v>
      </c>
      <c r="N33" s="35">
        <v>0.58579496090356209</v>
      </c>
      <c r="O33" s="25">
        <v>4268.2389114624239</v>
      </c>
      <c r="P33" s="220" t="s">
        <v>10</v>
      </c>
      <c r="Q33" s="221"/>
      <c r="R33" s="222" t="s">
        <v>191</v>
      </c>
      <c r="S33" s="222"/>
      <c r="T33" s="222"/>
      <c r="U33" s="222"/>
      <c r="V33" s="222"/>
      <c r="W33" s="222"/>
      <c r="X33" s="223" t="s">
        <v>192</v>
      </c>
      <c r="Y33" s="223"/>
      <c r="Z33" s="224"/>
      <c r="AA33" s="78" t="s">
        <v>194</v>
      </c>
      <c r="AB33" s="79"/>
      <c r="AC33" s="79"/>
      <c r="AD33" s="224"/>
      <c r="AE33" s="225"/>
      <c r="AF33" s="25"/>
      <c r="AG33" s="74"/>
      <c r="AH33" s="223"/>
      <c r="AI33" s="227"/>
      <c r="AJ33" s="225"/>
      <c r="AK33" s="25"/>
      <c r="AL33" s="220" t="s">
        <v>205</v>
      </c>
      <c r="AM33" s="230">
        <v>1999</v>
      </c>
      <c r="AN33" s="222"/>
      <c r="AO33" s="222"/>
      <c r="AP33" s="222"/>
      <c r="AQ33" s="225"/>
      <c r="AR33" s="41"/>
    </row>
    <row r="34" spans="1:58" ht="15" customHeight="1" x14ac:dyDescent="0.25">
      <c r="A34" s="2"/>
      <c r="B34" s="39"/>
      <c r="C34" s="39"/>
      <c r="D34" s="39"/>
      <c r="E34" s="39"/>
      <c r="F34" s="39"/>
      <c r="G34" s="39"/>
      <c r="H34" s="39"/>
      <c r="I34" s="39"/>
      <c r="J34" s="37"/>
      <c r="K34" s="39"/>
      <c r="L34" s="39"/>
      <c r="M34" s="39"/>
      <c r="N34" s="38"/>
      <c r="O34" s="25"/>
      <c r="P34" s="37"/>
      <c r="Q34" s="40"/>
      <c r="R34" s="37"/>
      <c r="S34" s="37"/>
      <c r="T34" s="25"/>
      <c r="U34" s="25"/>
      <c r="V34" s="40"/>
      <c r="W34" s="37"/>
      <c r="X34" s="37"/>
      <c r="Y34" s="25"/>
      <c r="Z34" s="25"/>
      <c r="AA34" s="25"/>
      <c r="AB34" s="25"/>
      <c r="AC34" s="25"/>
      <c r="AD34" s="25"/>
      <c r="AE34" s="25"/>
      <c r="AF34" s="25"/>
      <c r="AG34" s="25"/>
      <c r="AH34" s="59"/>
      <c r="AI34" s="37"/>
      <c r="AJ34" s="37"/>
      <c r="AK34" s="25"/>
      <c r="AL34" s="37"/>
      <c r="AM34" s="37"/>
      <c r="AN34" s="37"/>
      <c r="AO34" s="37"/>
      <c r="AP34" s="37"/>
      <c r="AQ34" s="37"/>
      <c r="AR34" s="41"/>
    </row>
    <row r="35" spans="1:58" ht="15" customHeight="1" x14ac:dyDescent="0.25">
      <c r="A35" s="2"/>
      <c r="B35" s="43" t="s">
        <v>250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82"/>
      <c r="O35" s="12"/>
      <c r="P35" s="13"/>
      <c r="Q35" s="13"/>
      <c r="R35" s="13"/>
      <c r="S35" s="13"/>
      <c r="T35" s="12"/>
      <c r="U35" s="12"/>
      <c r="V35" s="13"/>
      <c r="W35" s="13"/>
      <c r="X35" s="13"/>
      <c r="Y35" s="12"/>
      <c r="Z35" s="12"/>
      <c r="AA35" s="12"/>
      <c r="AB35" s="12"/>
      <c r="AC35" s="12"/>
      <c r="AD35" s="12"/>
      <c r="AE35" s="12"/>
      <c r="AF35" s="12"/>
      <c r="AG35" s="12"/>
      <c r="AH35" s="183"/>
      <c r="AI35" s="13"/>
      <c r="AJ35" s="13"/>
      <c r="AK35" s="12"/>
      <c r="AL35" s="13"/>
      <c r="AM35" s="13"/>
      <c r="AN35" s="13"/>
      <c r="AO35" s="13"/>
      <c r="AP35" s="13"/>
      <c r="AQ35" s="45"/>
      <c r="AR35" s="41"/>
    </row>
    <row r="36" spans="1:58" ht="15" customHeight="1" x14ac:dyDescent="0.25">
      <c r="A36" s="2"/>
      <c r="B36" s="40"/>
      <c r="C36" s="40"/>
      <c r="D36" s="40"/>
      <c r="E36" s="40"/>
      <c r="F36" s="40"/>
      <c r="G36" s="40"/>
      <c r="H36" s="40"/>
      <c r="I36" s="40"/>
      <c r="J36" s="37"/>
      <c r="K36" s="40"/>
      <c r="L36" s="40"/>
      <c r="M36" s="40"/>
      <c r="N36" s="38"/>
      <c r="O36" s="25"/>
      <c r="P36" s="37"/>
      <c r="Q36" s="40"/>
      <c r="R36" s="37"/>
      <c r="S36" s="37"/>
      <c r="T36" s="25"/>
      <c r="U36" s="25"/>
      <c r="V36" s="40"/>
      <c r="W36" s="37"/>
      <c r="X36" s="37"/>
      <c r="Y36" s="25"/>
      <c r="Z36" s="25"/>
      <c r="AA36" s="25"/>
      <c r="AB36" s="25"/>
      <c r="AC36" s="25"/>
      <c r="AD36" s="25"/>
      <c r="AE36" s="25"/>
      <c r="AF36" s="25"/>
      <c r="AG36" s="25"/>
      <c r="AH36" s="59"/>
      <c r="AI36" s="37"/>
      <c r="AJ36" s="37"/>
      <c r="AK36" s="25"/>
      <c r="AL36" s="37"/>
      <c r="AM36" s="37"/>
      <c r="AN36" s="37"/>
      <c r="AO36" s="37"/>
      <c r="AP36" s="37"/>
      <c r="AQ36" s="37"/>
      <c r="AR36" s="41"/>
    </row>
    <row r="37" spans="1:58" ht="15" customHeight="1" x14ac:dyDescent="0.25">
      <c r="A37" s="2"/>
      <c r="B37" s="37" t="s">
        <v>66</v>
      </c>
      <c r="C37" s="37"/>
      <c r="D37" s="37" t="s">
        <v>187</v>
      </c>
      <c r="E37" s="37"/>
      <c r="F37" s="37"/>
      <c r="G37" s="37"/>
      <c r="H37" s="37"/>
      <c r="I37" s="37"/>
      <c r="J37" s="37"/>
      <c r="K37" s="37"/>
      <c r="L37" s="37"/>
      <c r="M37" s="37"/>
      <c r="N37" s="37" t="s">
        <v>188</v>
      </c>
      <c r="O37" s="25"/>
      <c r="P37" s="37"/>
      <c r="Q37" s="40"/>
      <c r="R37" s="37"/>
      <c r="S37" s="37"/>
      <c r="T37" s="25"/>
      <c r="U37" s="25"/>
      <c r="V37" s="59"/>
      <c r="W37" s="37" t="s">
        <v>189</v>
      </c>
      <c r="X37" s="37"/>
      <c r="Y37" s="37"/>
      <c r="Z37" s="37"/>
      <c r="AA37" s="59"/>
      <c r="AB37" s="37"/>
      <c r="AC37" s="37"/>
      <c r="AD37" s="37"/>
      <c r="AE37" s="37"/>
      <c r="AF37" s="37"/>
      <c r="AG37" s="37"/>
      <c r="AH37" s="37"/>
      <c r="AI37" s="37"/>
      <c r="AJ37" s="37"/>
      <c r="AK37" s="41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</row>
    <row r="38" spans="1:58" ht="15" customHeight="1" x14ac:dyDescent="0.2">
      <c r="A38" s="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5"/>
      <c r="P38" s="25"/>
      <c r="Q38" s="25"/>
      <c r="R38" s="25"/>
      <c r="S38" s="25"/>
      <c r="T38" s="25"/>
      <c r="U38" s="37"/>
      <c r="V38" s="40"/>
      <c r="W38" s="37"/>
      <c r="X38" s="37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</row>
    <row r="39" spans="1:58" ht="15" customHeight="1" x14ac:dyDescent="0.2">
      <c r="A39" s="2"/>
      <c r="B39" s="231" t="s">
        <v>270</v>
      </c>
      <c r="C39" s="65"/>
      <c r="D39" s="65"/>
      <c r="E39" s="65"/>
      <c r="F39" s="65" t="s">
        <v>271</v>
      </c>
      <c r="G39" s="65" t="s">
        <v>3</v>
      </c>
      <c r="H39" s="65" t="s">
        <v>5</v>
      </c>
      <c r="I39" s="65" t="s">
        <v>6</v>
      </c>
      <c r="J39" s="65" t="s">
        <v>272</v>
      </c>
      <c r="K39" s="126" t="s">
        <v>16</v>
      </c>
      <c r="L39" s="37"/>
      <c r="M39" s="232" t="s">
        <v>273</v>
      </c>
      <c r="N39" s="66"/>
      <c r="O39" s="66"/>
      <c r="P39" s="65" t="s">
        <v>3</v>
      </c>
      <c r="Q39" s="65" t="s">
        <v>5</v>
      </c>
      <c r="R39" s="65" t="s">
        <v>6</v>
      </c>
      <c r="S39" s="65" t="s">
        <v>272</v>
      </c>
      <c r="T39" s="66"/>
      <c r="U39" s="126" t="s">
        <v>16</v>
      </c>
      <c r="V39" s="37"/>
      <c r="W39" s="232" t="s">
        <v>406</v>
      </c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233"/>
      <c r="AI39" s="101" t="s">
        <v>427</v>
      </c>
      <c r="AJ39" s="67"/>
      <c r="AK39" s="67"/>
      <c r="AL39" s="256" t="s">
        <v>3</v>
      </c>
      <c r="AM39" s="256" t="s">
        <v>5</v>
      </c>
      <c r="AN39" s="256" t="s">
        <v>6</v>
      </c>
      <c r="AO39" s="66"/>
      <c r="AP39" s="65" t="s">
        <v>440</v>
      </c>
      <c r="AQ39" s="99"/>
      <c r="AR39" s="25"/>
      <c r="AS39" s="25"/>
    </row>
    <row r="40" spans="1:58" ht="15" customHeight="1" x14ac:dyDescent="0.2">
      <c r="A40" s="2"/>
      <c r="B40" s="218">
        <v>1983</v>
      </c>
      <c r="C40" s="217" t="s">
        <v>176</v>
      </c>
      <c r="D40" s="209" t="s">
        <v>124</v>
      </c>
      <c r="E40" s="217"/>
      <c r="F40" s="217">
        <v>17</v>
      </c>
      <c r="G40" s="217">
        <v>19</v>
      </c>
      <c r="H40" s="234">
        <f>PRODUCT((F4+G4)/E4)</f>
        <v>0.68421052631578949</v>
      </c>
      <c r="I40" s="234">
        <f>PRODUCT(H4/E4)</f>
        <v>0.57894736842105265</v>
      </c>
      <c r="J40" s="234">
        <f>PRODUCT(F4+G4+H4)/E4</f>
        <v>1.263157894736842</v>
      </c>
      <c r="K40" s="235">
        <f>PRODUCT(I4/E4)</f>
        <v>3.1578947368421053</v>
      </c>
      <c r="L40" s="40"/>
      <c r="M40" s="226" t="s">
        <v>274</v>
      </c>
      <c r="N40" s="217"/>
      <c r="O40" s="217">
        <v>21</v>
      </c>
      <c r="P40" s="217" t="s">
        <v>395</v>
      </c>
      <c r="Q40" s="217" t="s">
        <v>379</v>
      </c>
      <c r="R40" s="217" t="s">
        <v>366</v>
      </c>
      <c r="S40" s="217" t="s">
        <v>355</v>
      </c>
      <c r="T40" s="236"/>
      <c r="U40" s="213" t="s">
        <v>388</v>
      </c>
      <c r="V40" s="40"/>
      <c r="W40" s="226" t="s">
        <v>275</v>
      </c>
      <c r="X40" s="210"/>
      <c r="Y40" s="210"/>
      <c r="Z40" s="209"/>
      <c r="AA40" s="209"/>
      <c r="AB40" s="209"/>
      <c r="AC40" s="209"/>
      <c r="AD40" s="209"/>
      <c r="AE40" s="209"/>
      <c r="AF40" s="209"/>
      <c r="AG40" s="229"/>
      <c r="AH40" s="237"/>
      <c r="AI40" s="209" t="s">
        <v>434</v>
      </c>
      <c r="AJ40" s="209"/>
      <c r="AK40" s="209"/>
      <c r="AL40" s="229">
        <v>374</v>
      </c>
      <c r="AM40" s="229">
        <v>343</v>
      </c>
      <c r="AN40" s="229">
        <v>234</v>
      </c>
      <c r="AO40" s="209"/>
      <c r="AP40" s="264">
        <f>PRODUCT(AL40/AL49)</f>
        <v>0.78736842105263161</v>
      </c>
      <c r="AQ40" s="219"/>
      <c r="AR40" s="25"/>
      <c r="AS40" s="25"/>
    </row>
    <row r="41" spans="1:58" ht="15" customHeight="1" x14ac:dyDescent="0.2">
      <c r="A41" s="2"/>
      <c r="B41" s="218">
        <v>1984</v>
      </c>
      <c r="C41" s="217" t="s">
        <v>177</v>
      </c>
      <c r="D41" s="209" t="s">
        <v>124</v>
      </c>
      <c r="E41" s="217"/>
      <c r="F41" s="217">
        <v>18</v>
      </c>
      <c r="G41" s="217">
        <v>21</v>
      </c>
      <c r="H41" s="234">
        <f t="shared" ref="H41:H58" si="0">PRODUCT((F5+G5)/E5)</f>
        <v>0.61904761904761907</v>
      </c>
      <c r="I41" s="234">
        <f t="shared" ref="I41:I58" si="1">PRODUCT(H5/E5)</f>
        <v>0.61904761904761907</v>
      </c>
      <c r="J41" s="234">
        <f t="shared" ref="J41:J58" si="2">PRODUCT(F5+G5+H5)/E5</f>
        <v>1.2380952380952381</v>
      </c>
      <c r="K41" s="235">
        <f t="shared" ref="K41:K58" si="3">PRODUCT(I5/E5)</f>
        <v>3.8571428571428572</v>
      </c>
      <c r="L41" s="40"/>
      <c r="M41" s="226" t="s">
        <v>276</v>
      </c>
      <c r="N41" s="217"/>
      <c r="O41" s="217">
        <v>21</v>
      </c>
      <c r="P41" s="217" t="s">
        <v>396</v>
      </c>
      <c r="Q41" s="217" t="s">
        <v>380</v>
      </c>
      <c r="R41" s="217" t="s">
        <v>367</v>
      </c>
      <c r="S41" s="217" t="s">
        <v>356</v>
      </c>
      <c r="T41" s="236"/>
      <c r="U41" s="213" t="s">
        <v>389</v>
      </c>
      <c r="V41" s="40"/>
      <c r="W41" s="238" t="s">
        <v>409</v>
      </c>
      <c r="X41" s="210"/>
      <c r="Y41" s="210" t="s">
        <v>411</v>
      </c>
      <c r="Z41" s="252"/>
      <c r="AA41" s="252"/>
      <c r="AB41" s="252"/>
      <c r="AC41" s="252"/>
      <c r="AD41" s="252"/>
      <c r="AE41" s="252"/>
      <c r="AF41" s="252"/>
      <c r="AG41" s="252" t="s">
        <v>412</v>
      </c>
      <c r="AH41" s="219"/>
      <c r="AI41" s="209" t="s">
        <v>428</v>
      </c>
      <c r="AJ41" s="209"/>
      <c r="AK41" s="209"/>
      <c r="AL41" s="229"/>
      <c r="AM41" s="257">
        <f>PRODUCT(AM40/AL40)</f>
        <v>0.91711229946524064</v>
      </c>
      <c r="AN41" s="257">
        <f>PRODUCT(AN40/AL40)</f>
        <v>0.62566844919786091</v>
      </c>
      <c r="AO41" s="209"/>
      <c r="AP41" s="209"/>
      <c r="AQ41" s="219"/>
      <c r="AR41" s="25"/>
      <c r="AS41" s="25"/>
    </row>
    <row r="42" spans="1:58" ht="15" customHeight="1" x14ac:dyDescent="0.2">
      <c r="A42" s="2"/>
      <c r="B42" s="218">
        <v>1985</v>
      </c>
      <c r="C42" s="217" t="s">
        <v>176</v>
      </c>
      <c r="D42" s="209" t="s">
        <v>124</v>
      </c>
      <c r="E42" s="217"/>
      <c r="F42" s="217">
        <v>19</v>
      </c>
      <c r="G42" s="217">
        <v>22</v>
      </c>
      <c r="H42" s="234">
        <f t="shared" si="0"/>
        <v>1.0454545454545454</v>
      </c>
      <c r="I42" s="234">
        <f t="shared" si="1"/>
        <v>0.54545454545454541</v>
      </c>
      <c r="J42" s="234">
        <f t="shared" si="2"/>
        <v>1.5909090909090908</v>
      </c>
      <c r="K42" s="235">
        <f t="shared" si="3"/>
        <v>4.2727272727272725</v>
      </c>
      <c r="L42" s="40"/>
      <c r="M42" s="226" t="s">
        <v>278</v>
      </c>
      <c r="N42" s="217"/>
      <c r="O42" s="217"/>
      <c r="P42" s="217" t="s">
        <v>397</v>
      </c>
      <c r="Q42" s="217" t="s">
        <v>381</v>
      </c>
      <c r="R42" s="217" t="s">
        <v>368</v>
      </c>
      <c r="S42" s="217" t="s">
        <v>357</v>
      </c>
      <c r="T42" s="236"/>
      <c r="U42" s="213" t="s">
        <v>390</v>
      </c>
      <c r="V42" s="40"/>
      <c r="W42" s="238" t="s">
        <v>277</v>
      </c>
      <c r="X42" s="210"/>
      <c r="Y42" s="253" t="s">
        <v>349</v>
      </c>
      <c r="Z42" s="252"/>
      <c r="AA42" s="252"/>
      <c r="AB42" s="252"/>
      <c r="AC42" s="252"/>
      <c r="AD42" s="252"/>
      <c r="AE42" s="252"/>
      <c r="AF42" s="252"/>
      <c r="AG42" s="252" t="s">
        <v>348</v>
      </c>
      <c r="AH42" s="219"/>
      <c r="AI42" s="209"/>
      <c r="AJ42" s="209"/>
      <c r="AK42" s="209"/>
      <c r="AL42" s="229"/>
      <c r="AM42" s="229"/>
      <c r="AN42" s="229"/>
      <c r="AO42" s="209"/>
      <c r="AP42" s="209"/>
      <c r="AQ42" s="219"/>
      <c r="AR42" s="25"/>
      <c r="AS42" s="25"/>
    </row>
    <row r="43" spans="1:58" ht="15" customHeight="1" x14ac:dyDescent="0.2">
      <c r="A43" s="2"/>
      <c r="B43" s="218">
        <v>1986</v>
      </c>
      <c r="C43" s="217" t="s">
        <v>177</v>
      </c>
      <c r="D43" s="209" t="s">
        <v>124</v>
      </c>
      <c r="E43" s="217"/>
      <c r="F43" s="217">
        <v>20</v>
      </c>
      <c r="G43" s="217">
        <v>22</v>
      </c>
      <c r="H43" s="234">
        <f t="shared" si="0"/>
        <v>1.5</v>
      </c>
      <c r="I43" s="234">
        <f t="shared" si="1"/>
        <v>0.77272727272727271</v>
      </c>
      <c r="J43" s="234">
        <f t="shared" si="2"/>
        <v>2.2727272727272729</v>
      </c>
      <c r="K43" s="235">
        <f t="shared" si="3"/>
        <v>5.3181818181818183</v>
      </c>
      <c r="L43" s="40"/>
      <c r="M43" s="226" t="s">
        <v>280</v>
      </c>
      <c r="N43" s="217"/>
      <c r="O43" s="217"/>
      <c r="P43" s="217" t="s">
        <v>398</v>
      </c>
      <c r="Q43" s="217" t="s">
        <v>382</v>
      </c>
      <c r="R43" s="217" t="s">
        <v>369</v>
      </c>
      <c r="S43" s="217" t="s">
        <v>358</v>
      </c>
      <c r="T43" s="236"/>
      <c r="U43" s="213" t="s">
        <v>391</v>
      </c>
      <c r="V43" s="40"/>
      <c r="W43" s="238" t="s">
        <v>279</v>
      </c>
      <c r="X43" s="210"/>
      <c r="Y43" s="252" t="s">
        <v>351</v>
      </c>
      <c r="Z43" s="252"/>
      <c r="AA43" s="252"/>
      <c r="AB43" s="252"/>
      <c r="AC43" s="252"/>
      <c r="AD43" s="252"/>
      <c r="AE43" s="252"/>
      <c r="AF43" s="252"/>
      <c r="AG43" s="252" t="s">
        <v>350</v>
      </c>
      <c r="AH43" s="237"/>
      <c r="AI43" s="209" t="s">
        <v>435</v>
      </c>
      <c r="AJ43" s="209"/>
      <c r="AK43" s="209"/>
      <c r="AL43" s="229">
        <v>56</v>
      </c>
      <c r="AM43" s="229">
        <v>63</v>
      </c>
      <c r="AN43" s="229">
        <v>42</v>
      </c>
      <c r="AO43" s="209"/>
      <c r="AP43" s="264">
        <f>PRODUCT(AL43/AL49)</f>
        <v>0.11789473684210526</v>
      </c>
      <c r="AQ43" s="219"/>
      <c r="AR43" s="25"/>
      <c r="AS43" s="25"/>
    </row>
    <row r="44" spans="1:58" ht="15" customHeight="1" x14ac:dyDescent="0.2">
      <c r="A44" s="2"/>
      <c r="B44" s="218">
        <v>1987</v>
      </c>
      <c r="C44" s="217" t="s">
        <v>176</v>
      </c>
      <c r="D44" s="209" t="s">
        <v>124</v>
      </c>
      <c r="E44" s="217"/>
      <c r="F44" s="217">
        <v>21</v>
      </c>
      <c r="G44" s="217">
        <v>22</v>
      </c>
      <c r="H44" s="234">
        <f t="shared" si="0"/>
        <v>1.1363636363636365</v>
      </c>
      <c r="I44" s="234">
        <f t="shared" si="1"/>
        <v>0.90909090909090906</v>
      </c>
      <c r="J44" s="234">
        <f t="shared" si="2"/>
        <v>2.0454545454545454</v>
      </c>
      <c r="K44" s="235">
        <f t="shared" si="3"/>
        <v>5.0454545454545459</v>
      </c>
      <c r="L44" s="40"/>
      <c r="M44" s="226" t="s">
        <v>281</v>
      </c>
      <c r="N44" s="217"/>
      <c r="O44" s="217"/>
      <c r="P44" s="217" t="s">
        <v>399</v>
      </c>
      <c r="Q44" s="217" t="s">
        <v>383</v>
      </c>
      <c r="R44" s="217" t="s">
        <v>370</v>
      </c>
      <c r="S44" s="217" t="s">
        <v>359</v>
      </c>
      <c r="T44" s="236"/>
      <c r="U44" s="213" t="s">
        <v>309</v>
      </c>
      <c r="V44" s="40"/>
      <c r="W44" s="226"/>
      <c r="X44" s="210"/>
      <c r="Y44" s="209"/>
      <c r="Z44" s="209"/>
      <c r="AA44" s="209"/>
      <c r="AB44" s="209"/>
      <c r="AC44" s="209"/>
      <c r="AD44" s="209"/>
      <c r="AE44" s="209"/>
      <c r="AF44" s="239"/>
      <c r="AG44" s="209"/>
      <c r="AH44" s="240"/>
      <c r="AI44" s="209" t="s">
        <v>428</v>
      </c>
      <c r="AJ44" s="209"/>
      <c r="AK44" s="209"/>
      <c r="AL44" s="229"/>
      <c r="AM44" s="257">
        <f>PRODUCT(AM43/AL43)</f>
        <v>1.125</v>
      </c>
      <c r="AN44" s="257">
        <f>PRODUCT(AN43/AL43)</f>
        <v>0.75</v>
      </c>
      <c r="AO44" s="209"/>
      <c r="AP44" s="209"/>
      <c r="AQ44" s="219"/>
      <c r="AR44" s="25"/>
      <c r="AS44" s="25"/>
    </row>
    <row r="45" spans="1:58" ht="15" customHeight="1" x14ac:dyDescent="0.2">
      <c r="A45" s="2"/>
      <c r="B45" s="218">
        <v>1988</v>
      </c>
      <c r="C45" s="217" t="s">
        <v>180</v>
      </c>
      <c r="D45" s="209" t="s">
        <v>124</v>
      </c>
      <c r="E45" s="217"/>
      <c r="F45" s="217">
        <v>22</v>
      </c>
      <c r="G45" s="217">
        <v>22</v>
      </c>
      <c r="H45" s="234">
        <f t="shared" si="0"/>
        <v>0.5</v>
      </c>
      <c r="I45" s="234">
        <f t="shared" si="1"/>
        <v>0.40909090909090912</v>
      </c>
      <c r="J45" s="234">
        <f t="shared" si="2"/>
        <v>0.90909090909090906</v>
      </c>
      <c r="K45" s="235">
        <f t="shared" si="3"/>
        <v>4.0909090909090908</v>
      </c>
      <c r="L45" s="40"/>
      <c r="M45" s="226" t="s">
        <v>283</v>
      </c>
      <c r="N45" s="217"/>
      <c r="O45" s="217"/>
      <c r="P45" s="217" t="s">
        <v>400</v>
      </c>
      <c r="Q45" s="217" t="s">
        <v>384</v>
      </c>
      <c r="R45" s="217" t="s">
        <v>371</v>
      </c>
      <c r="S45" s="217" t="s">
        <v>360</v>
      </c>
      <c r="T45" s="236"/>
      <c r="U45" s="213" t="s">
        <v>392</v>
      </c>
      <c r="V45" s="40"/>
      <c r="W45" s="226" t="s">
        <v>407</v>
      </c>
      <c r="X45" s="210"/>
      <c r="Y45" s="210"/>
      <c r="Z45" s="209"/>
      <c r="AA45" s="209"/>
      <c r="AB45" s="209"/>
      <c r="AC45" s="210"/>
      <c r="AD45" s="209"/>
      <c r="AE45" s="209"/>
      <c r="AF45" s="209"/>
      <c r="AG45" s="209"/>
      <c r="AH45" s="219"/>
      <c r="AI45" s="209"/>
      <c r="AJ45" s="209"/>
      <c r="AK45" s="209"/>
      <c r="AL45" s="229"/>
      <c r="AM45" s="229"/>
      <c r="AN45" s="229"/>
      <c r="AO45" s="209"/>
      <c r="AP45" s="209"/>
      <c r="AQ45" s="219"/>
      <c r="AR45" s="25"/>
      <c r="AS45" s="25"/>
    </row>
    <row r="46" spans="1:58" ht="15" customHeight="1" x14ac:dyDescent="0.2">
      <c r="A46" s="2"/>
      <c r="B46" s="218">
        <v>1989</v>
      </c>
      <c r="C46" s="217" t="s">
        <v>181</v>
      </c>
      <c r="D46" s="209" t="s">
        <v>124</v>
      </c>
      <c r="E46" s="217"/>
      <c r="F46" s="217">
        <v>23</v>
      </c>
      <c r="G46" s="217">
        <v>22</v>
      </c>
      <c r="H46" s="234">
        <f t="shared" si="0"/>
        <v>0.95454545454545459</v>
      </c>
      <c r="I46" s="234">
        <f t="shared" si="1"/>
        <v>0.54545454545454541</v>
      </c>
      <c r="J46" s="234">
        <f t="shared" si="2"/>
        <v>1.5</v>
      </c>
      <c r="K46" s="235">
        <f t="shared" si="3"/>
        <v>5.1363636363636367</v>
      </c>
      <c r="L46" s="40"/>
      <c r="M46" s="226" t="s">
        <v>284</v>
      </c>
      <c r="N46" s="217"/>
      <c r="O46" s="217"/>
      <c r="P46" s="217" t="s">
        <v>401</v>
      </c>
      <c r="Q46" s="217" t="s">
        <v>385</v>
      </c>
      <c r="R46" s="217" t="s">
        <v>372</v>
      </c>
      <c r="S46" s="217" t="s">
        <v>361</v>
      </c>
      <c r="T46" s="236"/>
      <c r="U46" s="213" t="s">
        <v>335</v>
      </c>
      <c r="V46" s="40"/>
      <c r="W46" s="238" t="s">
        <v>408</v>
      </c>
      <c r="X46" s="210"/>
      <c r="Y46" s="252" t="s">
        <v>413</v>
      </c>
      <c r="Z46" s="252"/>
      <c r="AA46" s="252"/>
      <c r="AB46" s="252"/>
      <c r="AC46" s="252"/>
      <c r="AD46" s="252"/>
      <c r="AE46" s="252"/>
      <c r="AF46" s="252"/>
      <c r="AG46" s="254" t="s">
        <v>414</v>
      </c>
      <c r="AH46" s="235">
        <v>7.1174377224199295E-2</v>
      </c>
      <c r="AI46" s="209" t="s">
        <v>436</v>
      </c>
      <c r="AJ46" s="209"/>
      <c r="AK46" s="209"/>
      <c r="AL46" s="229">
        <v>45</v>
      </c>
      <c r="AM46" s="229">
        <v>34</v>
      </c>
      <c r="AN46" s="229">
        <v>12</v>
      </c>
      <c r="AO46" s="209"/>
      <c r="AP46" s="264">
        <f>PRODUCT(AL46/AL49)</f>
        <v>9.4736842105263161E-2</v>
      </c>
      <c r="AQ46" s="219"/>
      <c r="AR46" s="25"/>
      <c r="AS46" s="25"/>
    </row>
    <row r="47" spans="1:58" ht="15" customHeight="1" x14ac:dyDescent="0.2">
      <c r="A47" s="2"/>
      <c r="B47" s="218">
        <v>1990</v>
      </c>
      <c r="C47" s="217" t="s">
        <v>182</v>
      </c>
      <c r="D47" s="209" t="s">
        <v>124</v>
      </c>
      <c r="E47" s="217"/>
      <c r="F47" s="217">
        <v>24</v>
      </c>
      <c r="G47" s="217">
        <v>26</v>
      </c>
      <c r="H47" s="234">
        <f t="shared" si="0"/>
        <v>0.5</v>
      </c>
      <c r="I47" s="234">
        <f t="shared" si="1"/>
        <v>0.46153846153846156</v>
      </c>
      <c r="J47" s="234">
        <f t="shared" si="2"/>
        <v>0.96153846153846156</v>
      </c>
      <c r="K47" s="235">
        <f t="shared" si="3"/>
        <v>4.3076923076923075</v>
      </c>
      <c r="L47" s="40"/>
      <c r="M47" s="226" t="s">
        <v>285</v>
      </c>
      <c r="N47" s="217"/>
      <c r="O47" s="217"/>
      <c r="P47" s="217" t="s">
        <v>402</v>
      </c>
      <c r="Q47" s="217" t="s">
        <v>386</v>
      </c>
      <c r="R47" s="217" t="s">
        <v>373</v>
      </c>
      <c r="S47" s="217" t="s">
        <v>362</v>
      </c>
      <c r="T47" s="236"/>
      <c r="U47" s="213" t="s">
        <v>393</v>
      </c>
      <c r="V47" s="40"/>
      <c r="W47" s="238"/>
      <c r="X47" s="210"/>
      <c r="Y47" s="210"/>
      <c r="Z47" s="209"/>
      <c r="AA47" s="209"/>
      <c r="AB47" s="209"/>
      <c r="AC47" s="210"/>
      <c r="AD47" s="209"/>
      <c r="AE47" s="210"/>
      <c r="AF47" s="209"/>
      <c r="AG47" s="209"/>
      <c r="AH47" s="235">
        <f>PRODUCT(400/420)</f>
        <v>0.95238095238095233</v>
      </c>
      <c r="AI47" s="209" t="s">
        <v>428</v>
      </c>
      <c r="AJ47" s="209"/>
      <c r="AK47" s="209"/>
      <c r="AL47" s="229"/>
      <c r="AM47" s="257">
        <f>PRODUCT(AM46/AL46)</f>
        <v>0.75555555555555554</v>
      </c>
      <c r="AN47" s="257">
        <f>PRODUCT(AN46/AL46)</f>
        <v>0.26666666666666666</v>
      </c>
      <c r="AO47" s="209"/>
      <c r="AP47" s="209"/>
      <c r="AQ47" s="219"/>
      <c r="AR47" s="25"/>
      <c r="AS47" s="25"/>
    </row>
    <row r="48" spans="1:58" ht="15" customHeight="1" x14ac:dyDescent="0.2">
      <c r="A48" s="2"/>
      <c r="B48" s="218">
        <v>1991</v>
      </c>
      <c r="C48" s="217" t="s">
        <v>174</v>
      </c>
      <c r="D48" s="209" t="s">
        <v>124</v>
      </c>
      <c r="E48" s="217"/>
      <c r="F48" s="217">
        <v>25</v>
      </c>
      <c r="G48" s="217">
        <v>26</v>
      </c>
      <c r="H48" s="234">
        <f t="shared" si="0"/>
        <v>0.88461538461538458</v>
      </c>
      <c r="I48" s="234">
        <f t="shared" si="1"/>
        <v>0.73076923076923073</v>
      </c>
      <c r="J48" s="234">
        <f t="shared" si="2"/>
        <v>1.6153846153846154</v>
      </c>
      <c r="K48" s="235">
        <f t="shared" si="3"/>
        <v>4.384615384615385</v>
      </c>
      <c r="L48" s="40"/>
      <c r="M48" s="226" t="s">
        <v>286</v>
      </c>
      <c r="N48" s="217"/>
      <c r="O48" s="217"/>
      <c r="P48" s="217" t="s">
        <v>386</v>
      </c>
      <c r="Q48" s="217" t="s">
        <v>387</v>
      </c>
      <c r="R48" s="217" t="s">
        <v>374</v>
      </c>
      <c r="S48" s="217" t="s">
        <v>363</v>
      </c>
      <c r="T48" s="236"/>
      <c r="U48" s="213" t="s">
        <v>318</v>
      </c>
      <c r="V48" s="40"/>
      <c r="W48" s="238" t="s">
        <v>344</v>
      </c>
      <c r="X48" s="210"/>
      <c r="Y48" s="210"/>
      <c r="Z48" s="209"/>
      <c r="AA48" s="209"/>
      <c r="AB48" s="209"/>
      <c r="AC48" s="210"/>
      <c r="AD48" s="209"/>
      <c r="AE48" s="209"/>
      <c r="AF48" s="209"/>
      <c r="AG48" s="209"/>
      <c r="AH48" s="219"/>
      <c r="AI48" s="209"/>
      <c r="AJ48" s="209"/>
      <c r="AK48" s="209"/>
      <c r="AL48" s="209"/>
      <c r="AM48" s="209"/>
      <c r="AN48" s="209"/>
      <c r="AO48" s="209"/>
      <c r="AP48" s="209"/>
      <c r="AQ48" s="219"/>
      <c r="AR48" s="25"/>
      <c r="AS48" s="25"/>
    </row>
    <row r="49" spans="1:45" ht="15" customHeight="1" x14ac:dyDescent="0.2">
      <c r="A49" s="2"/>
      <c r="B49" s="218">
        <v>1992</v>
      </c>
      <c r="C49" s="217" t="s">
        <v>178</v>
      </c>
      <c r="D49" s="209" t="s">
        <v>124</v>
      </c>
      <c r="E49" s="217"/>
      <c r="F49" s="217">
        <v>26</v>
      </c>
      <c r="G49" s="217">
        <v>26</v>
      </c>
      <c r="H49" s="248">
        <f t="shared" si="0"/>
        <v>2.1923076923076925</v>
      </c>
      <c r="I49" s="234">
        <f t="shared" si="1"/>
        <v>0.76923076923076927</v>
      </c>
      <c r="J49" s="248">
        <f t="shared" si="2"/>
        <v>2.9615384615384617</v>
      </c>
      <c r="K49" s="235">
        <f t="shared" si="3"/>
        <v>6.3076923076923075</v>
      </c>
      <c r="L49" s="40"/>
      <c r="M49" s="226" t="s">
        <v>287</v>
      </c>
      <c r="N49" s="217"/>
      <c r="O49" s="217"/>
      <c r="P49" s="217" t="s">
        <v>403</v>
      </c>
      <c r="Q49" s="217" t="s">
        <v>337</v>
      </c>
      <c r="R49" s="217" t="s">
        <v>375</v>
      </c>
      <c r="S49" s="217" t="s">
        <v>364</v>
      </c>
      <c r="T49" s="236"/>
      <c r="U49" s="213" t="s">
        <v>394</v>
      </c>
      <c r="V49" s="40"/>
      <c r="W49" s="238" t="s">
        <v>409</v>
      </c>
      <c r="X49" s="210"/>
      <c r="Y49" s="252" t="s">
        <v>415</v>
      </c>
      <c r="Z49" s="252"/>
      <c r="AA49" s="252"/>
      <c r="AB49" s="252"/>
      <c r="AC49" s="252"/>
      <c r="AD49" s="252"/>
      <c r="AE49" s="252"/>
      <c r="AF49" s="252"/>
      <c r="AG49" s="252" t="s">
        <v>416</v>
      </c>
      <c r="AH49" s="235">
        <v>0.92592592592592593</v>
      </c>
      <c r="AI49" s="209" t="s">
        <v>7</v>
      </c>
      <c r="AJ49" s="209"/>
      <c r="AK49" s="209"/>
      <c r="AL49" s="209">
        <f>PRODUCT(AL40+AL43+AL46)</f>
        <v>475</v>
      </c>
      <c r="AM49" s="209">
        <f>PRODUCT(AM40+AM43+AM46)</f>
        <v>440</v>
      </c>
      <c r="AN49" s="209">
        <f>PRODUCT(AN40+AN43+AN46)</f>
        <v>288</v>
      </c>
      <c r="AO49" s="209"/>
      <c r="AP49" s="209"/>
      <c r="AQ49" s="219"/>
      <c r="AR49" s="25"/>
      <c r="AS49" s="25"/>
    </row>
    <row r="50" spans="1:45" ht="15" customHeight="1" x14ac:dyDescent="0.2">
      <c r="A50" s="2"/>
      <c r="B50" s="218">
        <v>1993</v>
      </c>
      <c r="C50" s="217" t="s">
        <v>179</v>
      </c>
      <c r="D50" s="209" t="s">
        <v>124</v>
      </c>
      <c r="E50" s="217"/>
      <c r="F50" s="217">
        <v>27</v>
      </c>
      <c r="G50" s="217">
        <v>28</v>
      </c>
      <c r="H50" s="234">
        <f t="shared" si="0"/>
        <v>0.8928571428571429</v>
      </c>
      <c r="I50" s="234">
        <f t="shared" si="1"/>
        <v>0.39285714285714285</v>
      </c>
      <c r="J50" s="234">
        <f t="shared" si="2"/>
        <v>1.2857142857142858</v>
      </c>
      <c r="K50" s="235">
        <f t="shared" si="3"/>
        <v>5.1428571428571432</v>
      </c>
      <c r="L50" s="40"/>
      <c r="M50" s="226" t="s">
        <v>288</v>
      </c>
      <c r="N50" s="217"/>
      <c r="O50" s="217"/>
      <c r="P50" s="217" t="s">
        <v>326</v>
      </c>
      <c r="Q50" s="217" t="s">
        <v>232</v>
      </c>
      <c r="R50" s="217" t="s">
        <v>376</v>
      </c>
      <c r="S50" s="217" t="s">
        <v>365</v>
      </c>
      <c r="T50" s="236"/>
      <c r="U50" s="213" t="s">
        <v>340</v>
      </c>
      <c r="V50" s="40"/>
      <c r="W50" s="238" t="s">
        <v>277</v>
      </c>
      <c r="X50" s="210"/>
      <c r="Y50" s="252" t="s">
        <v>404</v>
      </c>
      <c r="Z50" s="252"/>
      <c r="AA50" s="252"/>
      <c r="AB50" s="252"/>
      <c r="AC50" s="252"/>
      <c r="AD50" s="252"/>
      <c r="AE50" s="252"/>
      <c r="AF50" s="252"/>
      <c r="AG50" s="252" t="s">
        <v>352</v>
      </c>
      <c r="AH50" s="235">
        <v>1.0135135135135136</v>
      </c>
      <c r="AI50" s="209" t="s">
        <v>428</v>
      </c>
      <c r="AJ50" s="209"/>
      <c r="AK50" s="209"/>
      <c r="AL50" s="209"/>
      <c r="AM50" s="257">
        <f>PRODUCT(AM49/AL49)</f>
        <v>0.9263157894736842</v>
      </c>
      <c r="AN50" s="257">
        <f>PRODUCT(AN49/AL49)</f>
        <v>0.60631578947368425</v>
      </c>
      <c r="AO50" s="209"/>
      <c r="AP50" s="209"/>
      <c r="AQ50" s="219"/>
      <c r="AR50" s="25"/>
      <c r="AS50" s="25"/>
    </row>
    <row r="51" spans="1:45" ht="15" customHeight="1" x14ac:dyDescent="0.2">
      <c r="A51" s="2"/>
      <c r="B51" s="218">
        <v>1994</v>
      </c>
      <c r="C51" s="217" t="s">
        <v>183</v>
      </c>
      <c r="D51" s="209" t="s">
        <v>124</v>
      </c>
      <c r="E51" s="217"/>
      <c r="F51" s="217">
        <v>28</v>
      </c>
      <c r="G51" s="217">
        <v>34</v>
      </c>
      <c r="H51" s="234">
        <f t="shared" si="0"/>
        <v>1.0588235294117647</v>
      </c>
      <c r="I51" s="234">
        <f t="shared" si="1"/>
        <v>0.73529411764705888</v>
      </c>
      <c r="J51" s="234">
        <f t="shared" si="2"/>
        <v>1.7941176470588236</v>
      </c>
      <c r="K51" s="235">
        <f t="shared" si="3"/>
        <v>4.7058823529411766</v>
      </c>
      <c r="L51" s="40"/>
      <c r="M51" s="226" t="s">
        <v>289</v>
      </c>
      <c r="N51" s="217"/>
      <c r="O51" s="217"/>
      <c r="P51" s="217" t="s">
        <v>340</v>
      </c>
      <c r="Q51" s="217" t="s">
        <v>242</v>
      </c>
      <c r="R51" s="217" t="s">
        <v>377</v>
      </c>
      <c r="S51" s="217" t="s">
        <v>332</v>
      </c>
      <c r="T51" s="236"/>
      <c r="U51" s="213" t="s">
        <v>319</v>
      </c>
      <c r="V51" s="40"/>
      <c r="W51" s="238" t="s">
        <v>279</v>
      </c>
      <c r="X51" s="210"/>
      <c r="Y51" s="252" t="s">
        <v>354</v>
      </c>
      <c r="Z51" s="252"/>
      <c r="AA51" s="252"/>
      <c r="AB51" s="252"/>
      <c r="AC51" s="252"/>
      <c r="AD51" s="252"/>
      <c r="AE51" s="252"/>
      <c r="AF51" s="252"/>
      <c r="AG51" s="252" t="s">
        <v>353</v>
      </c>
      <c r="AH51" s="235">
        <v>0.95238095238095233</v>
      </c>
      <c r="AI51" s="209"/>
      <c r="AJ51" s="209"/>
      <c r="AK51" s="209"/>
      <c r="AL51" s="209"/>
      <c r="AM51" s="209"/>
      <c r="AN51" s="209"/>
      <c r="AO51" s="209"/>
      <c r="AP51" s="209"/>
      <c r="AQ51" s="219"/>
      <c r="AR51" s="25"/>
      <c r="AS51" s="25"/>
    </row>
    <row r="52" spans="1:45" ht="15" customHeight="1" x14ac:dyDescent="0.2">
      <c r="A52" s="2"/>
      <c r="B52" s="218">
        <v>1995</v>
      </c>
      <c r="C52" s="217" t="s">
        <v>174</v>
      </c>
      <c r="D52" s="209" t="s">
        <v>124</v>
      </c>
      <c r="E52" s="217"/>
      <c r="F52" s="217">
        <v>29</v>
      </c>
      <c r="G52" s="217">
        <v>29</v>
      </c>
      <c r="H52" s="234">
        <f t="shared" si="0"/>
        <v>0.7931034482758621</v>
      </c>
      <c r="I52" s="234">
        <f t="shared" si="1"/>
        <v>0.82758620689655171</v>
      </c>
      <c r="J52" s="234">
        <f t="shared" si="2"/>
        <v>1.6206896551724137</v>
      </c>
      <c r="K52" s="249">
        <f t="shared" si="3"/>
        <v>7.3793103448275863</v>
      </c>
      <c r="L52" s="40"/>
      <c r="M52" s="226" t="s">
        <v>290</v>
      </c>
      <c r="N52" s="217"/>
      <c r="O52" s="217"/>
      <c r="P52" s="217" t="s">
        <v>264</v>
      </c>
      <c r="Q52" s="217" t="s">
        <v>240</v>
      </c>
      <c r="R52" s="217" t="s">
        <v>378</v>
      </c>
      <c r="S52" s="217" t="s">
        <v>237</v>
      </c>
      <c r="T52" s="236"/>
      <c r="U52" s="213" t="s">
        <v>178</v>
      </c>
      <c r="V52" s="40"/>
      <c r="W52" s="226"/>
      <c r="X52" s="210"/>
      <c r="Y52" s="209"/>
      <c r="Z52" s="209"/>
      <c r="AA52" s="209"/>
      <c r="AB52" s="209"/>
      <c r="AC52" s="209"/>
      <c r="AD52" s="209"/>
      <c r="AE52" s="209"/>
      <c r="AF52" s="239"/>
      <c r="AG52" s="209"/>
      <c r="AH52" s="240"/>
      <c r="AI52" s="209"/>
      <c r="AJ52" s="209"/>
      <c r="AK52" s="209"/>
      <c r="AL52" s="209"/>
      <c r="AM52" s="209"/>
      <c r="AN52" s="209"/>
      <c r="AO52" s="209"/>
      <c r="AP52" s="209"/>
      <c r="AQ52" s="219"/>
      <c r="AR52" s="25"/>
      <c r="AS52" s="25"/>
    </row>
    <row r="53" spans="1:45" ht="15" customHeight="1" x14ac:dyDescent="0.2">
      <c r="A53" s="2"/>
      <c r="B53" s="218">
        <v>1996</v>
      </c>
      <c r="C53" s="217" t="s">
        <v>174</v>
      </c>
      <c r="D53" s="209" t="s">
        <v>124</v>
      </c>
      <c r="E53" s="217"/>
      <c r="F53" s="217">
        <v>30</v>
      </c>
      <c r="G53" s="217">
        <v>29</v>
      </c>
      <c r="H53" s="234">
        <f t="shared" si="0"/>
        <v>0.27586206896551724</v>
      </c>
      <c r="I53" s="234">
        <f t="shared" si="1"/>
        <v>0.62068965517241381</v>
      </c>
      <c r="J53" s="234">
        <f t="shared" si="2"/>
        <v>0.89655172413793105</v>
      </c>
      <c r="K53" s="235">
        <f t="shared" si="3"/>
        <v>5.8620689655172411</v>
      </c>
      <c r="L53" s="40"/>
      <c r="M53" s="226" t="s">
        <v>291</v>
      </c>
      <c r="N53" s="217"/>
      <c r="O53" s="217"/>
      <c r="P53" s="217" t="s">
        <v>182</v>
      </c>
      <c r="Q53" s="217" t="s">
        <v>231</v>
      </c>
      <c r="R53" s="217" t="s">
        <v>311</v>
      </c>
      <c r="S53" s="217" t="s">
        <v>246</v>
      </c>
      <c r="T53" s="236"/>
      <c r="U53" s="213" t="s">
        <v>184</v>
      </c>
      <c r="V53" s="40"/>
      <c r="W53" s="238" t="s">
        <v>410</v>
      </c>
      <c r="X53" s="210"/>
      <c r="Y53" s="210"/>
      <c r="Z53" s="209"/>
      <c r="AA53" s="209"/>
      <c r="AB53" s="209"/>
      <c r="AC53" s="210"/>
      <c r="AD53" s="209"/>
      <c r="AE53" s="209"/>
      <c r="AF53" s="209"/>
      <c r="AG53" s="209"/>
      <c r="AH53" s="213"/>
      <c r="AI53" s="258" t="s">
        <v>429</v>
      </c>
      <c r="AJ53" s="67"/>
      <c r="AK53" s="67"/>
      <c r="AL53" s="256" t="s">
        <v>430</v>
      </c>
      <c r="AM53" s="256" t="s">
        <v>431</v>
      </c>
      <c r="AN53" s="256" t="s">
        <v>432</v>
      </c>
      <c r="AO53" s="256"/>
      <c r="AP53" s="66"/>
      <c r="AQ53" s="99"/>
      <c r="AR53" s="25"/>
      <c r="AS53" s="25"/>
    </row>
    <row r="54" spans="1:45" ht="15" customHeight="1" x14ac:dyDescent="0.2">
      <c r="A54" s="2"/>
      <c r="B54" s="218">
        <v>1997</v>
      </c>
      <c r="C54" s="217" t="s">
        <v>177</v>
      </c>
      <c r="D54" s="209" t="s">
        <v>139</v>
      </c>
      <c r="E54" s="217"/>
      <c r="F54" s="217">
        <v>31</v>
      </c>
      <c r="G54" s="217">
        <v>28</v>
      </c>
      <c r="H54" s="234">
        <f t="shared" si="0"/>
        <v>1.3571428571428572</v>
      </c>
      <c r="I54" s="248">
        <f t="shared" si="1"/>
        <v>0.9642857142857143</v>
      </c>
      <c r="J54" s="234">
        <f t="shared" si="2"/>
        <v>2.3214285714285716</v>
      </c>
      <c r="K54" s="235">
        <f t="shared" si="3"/>
        <v>4.8214285714285712</v>
      </c>
      <c r="L54" s="40"/>
      <c r="M54" s="226" t="s">
        <v>292</v>
      </c>
      <c r="N54" s="217"/>
      <c r="O54" s="217"/>
      <c r="P54" s="217" t="s">
        <v>181</v>
      </c>
      <c r="Q54" s="250" t="s">
        <v>179</v>
      </c>
      <c r="R54" s="217" t="s">
        <v>328</v>
      </c>
      <c r="S54" s="217" t="s">
        <v>231</v>
      </c>
      <c r="T54" s="236"/>
      <c r="U54" s="213" t="s">
        <v>177</v>
      </c>
      <c r="V54" s="40"/>
      <c r="W54" s="238" t="s">
        <v>409</v>
      </c>
      <c r="X54" s="210"/>
      <c r="Y54" s="254" t="s">
        <v>417</v>
      </c>
      <c r="Z54" s="255"/>
      <c r="AA54" s="255"/>
      <c r="AB54" s="255"/>
      <c r="AC54" s="255"/>
      <c r="AD54" s="255"/>
      <c r="AE54" s="255"/>
      <c r="AF54" s="255"/>
      <c r="AG54" s="254" t="s">
        <v>418</v>
      </c>
      <c r="AH54" s="235">
        <v>0.64516129032258063</v>
      </c>
      <c r="AI54" s="209" t="s">
        <v>434</v>
      </c>
      <c r="AJ54" s="209"/>
      <c r="AK54" s="209"/>
      <c r="AL54" s="257">
        <f>PRODUCT(AM41)</f>
        <v>0.91711229946524064</v>
      </c>
      <c r="AM54" s="257">
        <f>PRODUCT(AM83)</f>
        <v>0.80952380952380953</v>
      </c>
      <c r="AN54" s="257">
        <f>PRODUCT(AL54-AM54)</f>
        <v>0.10758848994143111</v>
      </c>
      <c r="AO54" s="229"/>
      <c r="AP54" s="209"/>
      <c r="AQ54" s="219"/>
      <c r="AR54" s="25"/>
      <c r="AS54" s="25"/>
    </row>
    <row r="55" spans="1:45" ht="15" customHeight="1" x14ac:dyDescent="0.2">
      <c r="A55" s="2"/>
      <c r="B55" s="218">
        <v>1998</v>
      </c>
      <c r="C55" s="217" t="s">
        <v>180</v>
      </c>
      <c r="D55" s="209" t="s">
        <v>139</v>
      </c>
      <c r="E55" s="217"/>
      <c r="F55" s="217">
        <v>32</v>
      </c>
      <c r="G55" s="217">
        <v>28</v>
      </c>
      <c r="H55" s="234">
        <f t="shared" si="0"/>
        <v>0.8928571428571429</v>
      </c>
      <c r="I55" s="234">
        <f t="shared" si="1"/>
        <v>0.5357142857142857</v>
      </c>
      <c r="J55" s="234">
        <f t="shared" si="2"/>
        <v>1.4285714285714286</v>
      </c>
      <c r="K55" s="235">
        <f t="shared" si="3"/>
        <v>4.3571428571428568</v>
      </c>
      <c r="L55" s="40"/>
      <c r="M55" s="226" t="s">
        <v>293</v>
      </c>
      <c r="N55" s="217"/>
      <c r="O55" s="217"/>
      <c r="P55" s="217" t="s">
        <v>177</v>
      </c>
      <c r="Q55" s="217" t="s">
        <v>179</v>
      </c>
      <c r="R55" s="217" t="s">
        <v>331</v>
      </c>
      <c r="S55" s="217" t="s">
        <v>231</v>
      </c>
      <c r="T55" s="236"/>
      <c r="U55" s="251" t="s">
        <v>65</v>
      </c>
      <c r="V55" s="40"/>
      <c r="W55" s="238"/>
      <c r="X55" s="210"/>
      <c r="Y55" s="209"/>
      <c r="Z55" s="209"/>
      <c r="AA55" s="209"/>
      <c r="AB55" s="209"/>
      <c r="AC55" s="209"/>
      <c r="AD55" s="209"/>
      <c r="AE55" s="209"/>
      <c r="AF55" s="239"/>
      <c r="AG55" s="209"/>
      <c r="AH55" s="240"/>
      <c r="AI55" s="209" t="s">
        <v>435</v>
      </c>
      <c r="AJ55" s="209"/>
      <c r="AK55" s="209"/>
      <c r="AL55" s="257">
        <f>PRODUCT(AM44)</f>
        <v>1.125</v>
      </c>
      <c r="AM55" s="257">
        <f>PRODUCT(AM86)</f>
        <v>0.5</v>
      </c>
      <c r="AN55" s="257">
        <f t="shared" ref="AN55:AN57" si="4">PRODUCT(AL55-AM55)</f>
        <v>0.625</v>
      </c>
      <c r="AO55" s="229"/>
      <c r="AP55" s="209"/>
      <c r="AQ55" s="219"/>
      <c r="AR55" s="25"/>
      <c r="AS55" s="25"/>
    </row>
    <row r="56" spans="1:45" ht="15" customHeight="1" x14ac:dyDescent="0.2">
      <c r="A56" s="2"/>
      <c r="B56" s="218">
        <v>1999</v>
      </c>
      <c r="C56" s="217" t="s">
        <v>182</v>
      </c>
      <c r="D56" s="209" t="s">
        <v>175</v>
      </c>
      <c r="E56" s="217"/>
      <c r="F56" s="217">
        <v>33</v>
      </c>
      <c r="G56" s="217">
        <v>18</v>
      </c>
      <c r="H56" s="234">
        <f t="shared" si="0"/>
        <v>0.88888888888888884</v>
      </c>
      <c r="I56" s="234">
        <f t="shared" si="1"/>
        <v>0.3888888888888889</v>
      </c>
      <c r="J56" s="234">
        <f t="shared" si="2"/>
        <v>1.2777777777777777</v>
      </c>
      <c r="K56" s="235">
        <f t="shared" si="3"/>
        <v>4.833333333333333</v>
      </c>
      <c r="L56" s="40"/>
      <c r="M56" s="226" t="s">
        <v>294</v>
      </c>
      <c r="N56" s="217"/>
      <c r="O56" s="217"/>
      <c r="P56" s="217" t="s">
        <v>65</v>
      </c>
      <c r="Q56" s="217" t="s">
        <v>179</v>
      </c>
      <c r="R56" s="217" t="s">
        <v>331</v>
      </c>
      <c r="S56" s="217" t="s">
        <v>183</v>
      </c>
      <c r="T56" s="236"/>
      <c r="U56" s="213" t="s">
        <v>184</v>
      </c>
      <c r="V56" s="40"/>
      <c r="W56" s="247" t="s">
        <v>345</v>
      </c>
      <c r="X56" s="210"/>
      <c r="Y56" s="209"/>
      <c r="Z56" s="209"/>
      <c r="AA56" s="209"/>
      <c r="AB56" s="209"/>
      <c r="AC56" s="209"/>
      <c r="AD56" s="209"/>
      <c r="AE56" s="209"/>
      <c r="AF56" s="239"/>
      <c r="AG56" s="209"/>
      <c r="AH56" s="240"/>
      <c r="AI56" s="209" t="s">
        <v>436</v>
      </c>
      <c r="AJ56" s="209"/>
      <c r="AK56" s="209"/>
      <c r="AL56" s="257">
        <f>PRODUCT(AM47)</f>
        <v>0.75555555555555554</v>
      </c>
      <c r="AM56" s="257">
        <f>PRODUCT(AM89)</f>
        <v>2</v>
      </c>
      <c r="AN56" s="257">
        <f t="shared" si="4"/>
        <v>-1.2444444444444445</v>
      </c>
      <c r="AO56" s="229"/>
      <c r="AP56" s="209"/>
      <c r="AQ56" s="219"/>
      <c r="AR56" s="25"/>
      <c r="AS56" s="25"/>
    </row>
    <row r="57" spans="1:45" ht="15" customHeight="1" x14ac:dyDescent="0.2">
      <c r="A57" s="2"/>
      <c r="B57" s="218">
        <v>2000</v>
      </c>
      <c r="C57" s="217" t="s">
        <v>181</v>
      </c>
      <c r="D57" s="209" t="s">
        <v>175</v>
      </c>
      <c r="E57" s="217"/>
      <c r="F57" s="217">
        <v>34</v>
      </c>
      <c r="G57" s="217">
        <v>27</v>
      </c>
      <c r="H57" s="234">
        <f t="shared" si="0"/>
        <v>0.66666666666666663</v>
      </c>
      <c r="I57" s="234">
        <f t="shared" si="1"/>
        <v>0.18518518518518517</v>
      </c>
      <c r="J57" s="234">
        <f t="shared" si="2"/>
        <v>0.85185185185185186</v>
      </c>
      <c r="K57" s="235">
        <f t="shared" si="3"/>
        <v>3.8518518518518516</v>
      </c>
      <c r="L57" s="40"/>
      <c r="M57" s="226" t="s">
        <v>295</v>
      </c>
      <c r="N57" s="217"/>
      <c r="O57" s="217"/>
      <c r="P57" s="250" t="s">
        <v>176</v>
      </c>
      <c r="Q57" s="217" t="s">
        <v>179</v>
      </c>
      <c r="R57" s="217" t="s">
        <v>322</v>
      </c>
      <c r="S57" s="250" t="s">
        <v>181</v>
      </c>
      <c r="T57" s="236"/>
      <c r="U57" s="213" t="s">
        <v>65</v>
      </c>
      <c r="V57" s="40"/>
      <c r="W57" s="238" t="s">
        <v>346</v>
      </c>
      <c r="X57" s="210"/>
      <c r="Y57" s="254" t="s">
        <v>419</v>
      </c>
      <c r="Z57" s="252"/>
      <c r="AA57" s="252"/>
      <c r="AB57" s="252"/>
      <c r="AC57" s="252"/>
      <c r="AD57" s="252"/>
      <c r="AE57" s="252"/>
      <c r="AF57" s="252"/>
      <c r="AG57" s="254" t="s">
        <v>420</v>
      </c>
      <c r="AH57" s="235">
        <v>1.639344262295082</v>
      </c>
      <c r="AI57" s="215" t="s">
        <v>7</v>
      </c>
      <c r="AJ57" s="209"/>
      <c r="AK57" s="209"/>
      <c r="AL57" s="257">
        <f>PRODUCT(AM50)</f>
        <v>0.9263157894736842</v>
      </c>
      <c r="AM57" s="257">
        <f>PRODUCT(AM92)</f>
        <v>0.8</v>
      </c>
      <c r="AN57" s="257">
        <f t="shared" si="4"/>
        <v>0.12631578947368416</v>
      </c>
      <c r="AO57" s="229"/>
      <c r="AP57" s="209"/>
      <c r="AQ57" s="219"/>
      <c r="AR57" s="25"/>
      <c r="AS57" s="25"/>
    </row>
    <row r="58" spans="1:45" ht="15" customHeight="1" x14ac:dyDescent="0.2">
      <c r="A58" s="2"/>
      <c r="B58" s="218">
        <v>2001</v>
      </c>
      <c r="C58" s="217" t="s">
        <v>179</v>
      </c>
      <c r="D58" s="209" t="s">
        <v>124</v>
      </c>
      <c r="E58" s="217"/>
      <c r="F58" s="217">
        <v>35</v>
      </c>
      <c r="G58" s="217">
        <v>26</v>
      </c>
      <c r="H58" s="234">
        <f t="shared" si="0"/>
        <v>0.73076923076923073</v>
      </c>
      <c r="I58" s="234">
        <f t="shared" si="1"/>
        <v>0.42307692307692307</v>
      </c>
      <c r="J58" s="234">
        <f t="shared" si="2"/>
        <v>1.1538461538461537</v>
      </c>
      <c r="K58" s="235">
        <f t="shared" si="3"/>
        <v>2.9230769230769229</v>
      </c>
      <c r="L58" s="40"/>
      <c r="M58" s="226" t="s">
        <v>296</v>
      </c>
      <c r="N58" s="217"/>
      <c r="O58" s="217"/>
      <c r="P58" s="217" t="s">
        <v>176</v>
      </c>
      <c r="Q58" s="217" t="s">
        <v>179</v>
      </c>
      <c r="R58" s="250" t="s">
        <v>343</v>
      </c>
      <c r="S58" s="217" t="s">
        <v>181</v>
      </c>
      <c r="T58" s="236"/>
      <c r="U58" s="213" t="s">
        <v>65</v>
      </c>
      <c r="V58" s="40"/>
      <c r="W58" s="238" t="s">
        <v>347</v>
      </c>
      <c r="X58" s="210"/>
      <c r="Y58" s="254" t="s">
        <v>422</v>
      </c>
      <c r="Z58" s="252"/>
      <c r="AA58" s="252"/>
      <c r="AB58" s="252"/>
      <c r="AC58" s="252"/>
      <c r="AD58" s="252"/>
      <c r="AE58" s="252"/>
      <c r="AF58" s="252"/>
      <c r="AG58" s="254" t="s">
        <v>421</v>
      </c>
      <c r="AH58" s="235">
        <v>1.5486725663716814</v>
      </c>
      <c r="AI58" s="215"/>
      <c r="AJ58" s="209"/>
      <c r="AK58" s="209"/>
      <c r="AL58" s="257"/>
      <c r="AM58" s="257"/>
      <c r="AN58" s="257"/>
      <c r="AO58" s="229"/>
      <c r="AP58" s="209"/>
      <c r="AQ58" s="219"/>
      <c r="AR58" s="25"/>
      <c r="AS58" s="25"/>
    </row>
    <row r="59" spans="1:45" ht="15" customHeight="1" x14ac:dyDescent="0.2">
      <c r="A59" s="2"/>
      <c r="B59" s="218"/>
      <c r="C59" s="217"/>
      <c r="D59" s="209"/>
      <c r="E59" s="217"/>
      <c r="F59" s="217"/>
      <c r="G59" s="217"/>
      <c r="H59" s="234"/>
      <c r="I59" s="234"/>
      <c r="J59" s="234"/>
      <c r="K59" s="235"/>
      <c r="L59" s="40"/>
      <c r="M59" s="226"/>
      <c r="N59" s="217"/>
      <c r="O59" s="217"/>
      <c r="P59" s="217"/>
      <c r="Q59" s="217"/>
      <c r="R59" s="217"/>
      <c r="S59" s="217"/>
      <c r="T59" s="236"/>
      <c r="U59" s="213"/>
      <c r="V59" s="40"/>
      <c r="W59" s="226"/>
      <c r="X59" s="210"/>
      <c r="Y59" s="209"/>
      <c r="Z59" s="209"/>
      <c r="AA59" s="209"/>
      <c r="AB59" s="209"/>
      <c r="AC59" s="209"/>
      <c r="AD59" s="209"/>
      <c r="AE59" s="209"/>
      <c r="AF59" s="239"/>
      <c r="AG59" s="209"/>
      <c r="AH59" s="240"/>
      <c r="AI59" s="259"/>
      <c r="AJ59" s="209"/>
      <c r="AK59" s="209"/>
      <c r="AL59" s="209"/>
      <c r="AM59" s="229"/>
      <c r="AN59" s="229"/>
      <c r="AO59" s="229"/>
      <c r="AP59" s="209"/>
      <c r="AQ59" s="219"/>
      <c r="AR59" s="25"/>
      <c r="AS59" s="25"/>
    </row>
    <row r="60" spans="1:45" ht="15" customHeight="1" x14ac:dyDescent="0.2">
      <c r="A60" s="2"/>
      <c r="B60" s="218"/>
      <c r="C60" s="217"/>
      <c r="D60" s="209"/>
      <c r="E60" s="217"/>
      <c r="F60" s="217"/>
      <c r="G60" s="217"/>
      <c r="H60" s="234"/>
      <c r="I60" s="234"/>
      <c r="J60" s="234"/>
      <c r="K60" s="235"/>
      <c r="L60" s="40"/>
      <c r="M60" s="226"/>
      <c r="N60" s="217"/>
      <c r="O60" s="217"/>
      <c r="P60" s="217"/>
      <c r="Q60" s="217"/>
      <c r="R60" s="217"/>
      <c r="S60" s="217"/>
      <c r="T60" s="236"/>
      <c r="U60" s="213"/>
      <c r="V60" s="40"/>
      <c r="W60" s="226" t="s">
        <v>282</v>
      </c>
      <c r="X60" s="210"/>
      <c r="Y60" s="209"/>
      <c r="Z60" s="209"/>
      <c r="AA60" s="209"/>
      <c r="AB60" s="209"/>
      <c r="AC60" s="209"/>
      <c r="AD60" s="209"/>
      <c r="AE60" s="209"/>
      <c r="AF60" s="239"/>
      <c r="AG60" s="209"/>
      <c r="AH60" s="240"/>
      <c r="AI60" s="258" t="s">
        <v>433</v>
      </c>
      <c r="AJ60" s="67"/>
      <c r="AK60" s="67"/>
      <c r="AL60" s="256" t="s">
        <v>430</v>
      </c>
      <c r="AM60" s="256" t="s">
        <v>431</v>
      </c>
      <c r="AN60" s="256" t="s">
        <v>432</v>
      </c>
      <c r="AO60" s="256"/>
      <c r="AP60" s="66"/>
      <c r="AQ60" s="99"/>
      <c r="AR60" s="25"/>
      <c r="AS60" s="25"/>
    </row>
    <row r="61" spans="1:45" ht="15" customHeight="1" x14ac:dyDescent="0.2">
      <c r="A61" s="2"/>
      <c r="B61" s="231" t="s">
        <v>437</v>
      </c>
      <c r="C61" s="65"/>
      <c r="D61" s="66"/>
      <c r="E61" s="65"/>
      <c r="F61" s="65"/>
      <c r="G61" s="65"/>
      <c r="H61" s="261"/>
      <c r="I61" s="261"/>
      <c r="J61" s="261"/>
      <c r="K61" s="262"/>
      <c r="L61" s="40"/>
      <c r="M61" s="231" t="s">
        <v>441</v>
      </c>
      <c r="N61" s="65"/>
      <c r="O61" s="66"/>
      <c r="P61" s="65"/>
      <c r="Q61" s="65"/>
      <c r="R61" s="65"/>
      <c r="S61" s="261"/>
      <c r="T61" s="261"/>
      <c r="U61" s="262"/>
      <c r="V61" s="40"/>
      <c r="W61" s="226">
        <v>1000</v>
      </c>
      <c r="X61" s="210"/>
      <c r="Y61" s="252" t="s">
        <v>423</v>
      </c>
      <c r="Z61" s="252"/>
      <c r="AA61" s="252"/>
      <c r="AB61" s="252"/>
      <c r="AC61" s="252"/>
      <c r="AD61" s="252"/>
      <c r="AE61" s="252"/>
      <c r="AF61" s="252"/>
      <c r="AG61" s="252" t="s">
        <v>424</v>
      </c>
      <c r="AH61" s="235">
        <v>4.5662100456621006</v>
      </c>
      <c r="AI61" s="209" t="s">
        <v>434</v>
      </c>
      <c r="AJ61" s="209"/>
      <c r="AK61" s="209"/>
      <c r="AL61" s="257">
        <f>PRODUCT(AN41)</f>
        <v>0.62566844919786091</v>
      </c>
      <c r="AM61" s="257">
        <f>PRODUCT(AN83)</f>
        <v>0.49206349206349204</v>
      </c>
      <c r="AN61" s="257">
        <f>PRODUCT(AL61-AM61)</f>
        <v>0.13360495713436887</v>
      </c>
      <c r="AO61" s="229"/>
      <c r="AP61" s="209"/>
      <c r="AQ61" s="219"/>
      <c r="AR61" s="25"/>
      <c r="AS61" s="25"/>
    </row>
    <row r="62" spans="1:45" ht="15" customHeight="1" x14ac:dyDescent="0.2">
      <c r="A62" s="2"/>
      <c r="B62" s="226">
        <v>6197</v>
      </c>
      <c r="C62" s="252" t="s">
        <v>454</v>
      </c>
      <c r="D62" s="209"/>
      <c r="E62" s="217"/>
      <c r="F62" s="217"/>
      <c r="G62" s="217"/>
      <c r="H62" s="234"/>
      <c r="I62" s="234"/>
      <c r="J62" s="234"/>
      <c r="K62" s="235"/>
      <c r="L62" s="40"/>
      <c r="M62" s="226">
        <v>6647</v>
      </c>
      <c r="N62" s="252" t="s">
        <v>457</v>
      </c>
      <c r="O62" s="217"/>
      <c r="P62" s="217"/>
      <c r="Q62" s="217"/>
      <c r="R62" s="217"/>
      <c r="S62" s="217"/>
      <c r="T62" s="234"/>
      <c r="U62" s="235"/>
      <c r="V62" s="40"/>
      <c r="W62" s="226">
        <v>2000</v>
      </c>
      <c r="X62" s="210"/>
      <c r="Y62" s="252" t="s">
        <v>426</v>
      </c>
      <c r="Z62" s="252"/>
      <c r="AA62" s="252"/>
      <c r="AB62" s="252"/>
      <c r="AC62" s="252"/>
      <c r="AD62" s="252"/>
      <c r="AE62" s="252"/>
      <c r="AF62" s="252"/>
      <c r="AG62" s="252" t="s">
        <v>425</v>
      </c>
      <c r="AH62" s="235">
        <v>4.9504950495049505</v>
      </c>
      <c r="AI62" s="209" t="s">
        <v>435</v>
      </c>
      <c r="AJ62" s="209"/>
      <c r="AK62" s="209"/>
      <c r="AL62" s="257">
        <f>PRODUCT(AN44)</f>
        <v>0.75</v>
      </c>
      <c r="AM62" s="257">
        <f>PRODUCT(AN86)</f>
        <v>0.21428571428571427</v>
      </c>
      <c r="AN62" s="257">
        <f t="shared" ref="AN62:AN64" si="5">PRODUCT(AL62-AM62)</f>
        <v>0.5357142857142857</v>
      </c>
      <c r="AO62" s="229"/>
      <c r="AP62" s="209"/>
      <c r="AQ62" s="219"/>
      <c r="AR62" s="25"/>
      <c r="AS62" s="25"/>
    </row>
    <row r="63" spans="1:45" ht="15" customHeight="1" x14ac:dyDescent="0.2">
      <c r="A63" s="2"/>
      <c r="B63" s="218"/>
      <c r="C63" s="263"/>
      <c r="D63" s="209"/>
      <c r="E63" s="217"/>
      <c r="F63" s="217"/>
      <c r="G63" s="217"/>
      <c r="H63" s="234"/>
      <c r="I63" s="234"/>
      <c r="J63" s="234"/>
      <c r="K63" s="235"/>
      <c r="L63" s="40"/>
      <c r="M63" s="226">
        <v>6240</v>
      </c>
      <c r="N63" s="252" t="s">
        <v>456</v>
      </c>
      <c r="O63" s="217"/>
      <c r="P63" s="217"/>
      <c r="Q63" s="217"/>
      <c r="R63" s="217"/>
      <c r="S63" s="217"/>
      <c r="T63" s="234"/>
      <c r="U63" s="235"/>
      <c r="V63" s="40"/>
      <c r="W63" s="226"/>
      <c r="X63" s="210"/>
      <c r="Y63" s="252"/>
      <c r="Z63" s="252"/>
      <c r="AA63" s="252"/>
      <c r="AB63" s="252"/>
      <c r="AC63" s="252"/>
      <c r="AD63" s="252"/>
      <c r="AE63" s="252"/>
      <c r="AF63" s="252"/>
      <c r="AG63" s="252"/>
      <c r="AH63" s="235"/>
      <c r="AI63" s="209" t="s">
        <v>436</v>
      </c>
      <c r="AJ63" s="209"/>
      <c r="AK63" s="209"/>
      <c r="AL63" s="257">
        <f>PRODUCT(AN47)</f>
        <v>0.26666666666666666</v>
      </c>
      <c r="AM63" s="257">
        <f>PRODUCT(AN89)</f>
        <v>0.33333333333333331</v>
      </c>
      <c r="AN63" s="257">
        <f t="shared" si="5"/>
        <v>-6.6666666666666652E-2</v>
      </c>
      <c r="AO63" s="229"/>
      <c r="AP63" s="209"/>
      <c r="AQ63" s="219"/>
      <c r="AR63" s="25"/>
      <c r="AS63" s="25"/>
    </row>
    <row r="64" spans="1:45" ht="15" customHeight="1" x14ac:dyDescent="0.2">
      <c r="A64" s="2"/>
      <c r="B64" s="231" t="s">
        <v>438</v>
      </c>
      <c r="C64" s="101"/>
      <c r="D64" s="66"/>
      <c r="E64" s="65"/>
      <c r="F64" s="65"/>
      <c r="G64" s="65"/>
      <c r="H64" s="261"/>
      <c r="I64" s="261"/>
      <c r="J64" s="261"/>
      <c r="K64" s="262"/>
      <c r="L64" s="40"/>
      <c r="M64" s="226">
        <v>6237</v>
      </c>
      <c r="N64" s="252" t="s">
        <v>455</v>
      </c>
      <c r="O64" s="217"/>
      <c r="P64" s="217"/>
      <c r="Q64" s="217"/>
      <c r="R64" s="217"/>
      <c r="S64" s="217"/>
      <c r="T64" s="234"/>
      <c r="U64" s="235"/>
      <c r="V64" s="40"/>
      <c r="W64" s="226"/>
      <c r="X64" s="210"/>
      <c r="Y64" s="252"/>
      <c r="Z64" s="252"/>
      <c r="AA64" s="252"/>
      <c r="AB64" s="252"/>
      <c r="AC64" s="252"/>
      <c r="AD64" s="252"/>
      <c r="AE64" s="252"/>
      <c r="AF64" s="252"/>
      <c r="AG64" s="252"/>
      <c r="AH64" s="235"/>
      <c r="AI64" s="215" t="s">
        <v>7</v>
      </c>
      <c r="AJ64" s="209"/>
      <c r="AK64" s="209"/>
      <c r="AL64" s="257">
        <f>PRODUCT(AN50)</f>
        <v>0.60631578947368425</v>
      </c>
      <c r="AM64" s="257">
        <f>PRODUCT(AN92)</f>
        <v>0.4375</v>
      </c>
      <c r="AN64" s="257">
        <f t="shared" si="5"/>
        <v>0.16881578947368425</v>
      </c>
      <c r="AO64" s="229"/>
      <c r="AP64" s="209"/>
      <c r="AQ64" s="219"/>
      <c r="AR64" s="25"/>
      <c r="AS64" s="25"/>
    </row>
    <row r="65" spans="1:45" ht="15" customHeight="1" x14ac:dyDescent="0.2">
      <c r="A65" s="2"/>
      <c r="B65" s="226">
        <v>6647</v>
      </c>
      <c r="C65" s="252" t="s">
        <v>457</v>
      </c>
      <c r="D65" s="209"/>
      <c r="E65" s="217"/>
      <c r="F65" s="217"/>
      <c r="G65" s="217"/>
      <c r="H65" s="234"/>
      <c r="I65" s="234"/>
      <c r="J65" s="234"/>
      <c r="K65" s="235"/>
      <c r="L65" s="40"/>
      <c r="M65" s="226">
        <v>6197</v>
      </c>
      <c r="N65" s="252" t="s">
        <v>454</v>
      </c>
      <c r="O65" s="217"/>
      <c r="P65" s="217"/>
      <c r="Q65" s="217"/>
      <c r="R65" s="217"/>
      <c r="S65" s="217"/>
      <c r="T65" s="236"/>
      <c r="U65" s="213"/>
      <c r="V65" s="40"/>
      <c r="W65" s="226"/>
      <c r="X65" s="210"/>
      <c r="Y65" s="252"/>
      <c r="Z65" s="252"/>
      <c r="AA65" s="252"/>
      <c r="AB65" s="252"/>
      <c r="AC65" s="252"/>
      <c r="AD65" s="252"/>
      <c r="AE65" s="252"/>
      <c r="AF65" s="252"/>
      <c r="AG65" s="252"/>
      <c r="AH65" s="235"/>
      <c r="AI65" s="215"/>
      <c r="AJ65" s="209"/>
      <c r="AK65" s="209"/>
      <c r="AL65" s="257"/>
      <c r="AM65" s="257"/>
      <c r="AN65" s="257"/>
      <c r="AO65" s="229"/>
      <c r="AP65" s="209"/>
      <c r="AQ65" s="219"/>
      <c r="AR65" s="25"/>
      <c r="AS65" s="25"/>
    </row>
    <row r="66" spans="1:45" ht="15" customHeight="1" x14ac:dyDescent="0.2">
      <c r="A66" s="2"/>
      <c r="B66" s="218"/>
      <c r="C66" s="263"/>
      <c r="D66" s="209"/>
      <c r="E66" s="217"/>
      <c r="F66" s="217"/>
      <c r="G66" s="217"/>
      <c r="H66" s="234"/>
      <c r="I66" s="234"/>
      <c r="J66" s="234"/>
      <c r="K66" s="235"/>
      <c r="L66" s="40"/>
      <c r="M66" s="226">
        <v>5831</v>
      </c>
      <c r="N66" s="210" t="s">
        <v>443</v>
      </c>
      <c r="O66" s="217"/>
      <c r="P66" s="217"/>
      <c r="Q66" s="217"/>
      <c r="R66" s="217"/>
      <c r="S66" s="217"/>
      <c r="T66" s="236"/>
      <c r="U66" s="213"/>
      <c r="V66" s="40"/>
      <c r="W66" s="226"/>
      <c r="X66" s="210"/>
      <c r="Y66" s="252"/>
      <c r="Z66" s="252"/>
      <c r="AA66" s="252"/>
      <c r="AB66" s="252"/>
      <c r="AC66" s="252"/>
      <c r="AD66" s="252"/>
      <c r="AE66" s="252"/>
      <c r="AF66" s="252"/>
      <c r="AG66" s="252"/>
      <c r="AH66" s="235"/>
      <c r="AI66" s="215"/>
      <c r="AJ66" s="209"/>
      <c r="AK66" s="209"/>
      <c r="AL66" s="257"/>
      <c r="AM66" s="257"/>
      <c r="AN66" s="257"/>
      <c r="AO66" s="229"/>
      <c r="AP66" s="209"/>
      <c r="AQ66" s="219"/>
      <c r="AR66" s="25"/>
      <c r="AS66" s="25"/>
    </row>
    <row r="67" spans="1:45" ht="15" customHeight="1" x14ac:dyDescent="0.2">
      <c r="A67" s="2"/>
      <c r="B67" s="127" t="s">
        <v>446</v>
      </c>
      <c r="C67" s="67" t="s">
        <v>447</v>
      </c>
      <c r="D67" s="67"/>
      <c r="E67" s="65" t="s">
        <v>3</v>
      </c>
      <c r="F67" s="65"/>
      <c r="G67" s="65" t="s">
        <v>448</v>
      </c>
      <c r="H67" s="261"/>
      <c r="I67" s="268" t="s">
        <v>462</v>
      </c>
      <c r="J67" s="261"/>
      <c r="K67" s="262"/>
      <c r="L67" s="40"/>
      <c r="M67" s="226">
        <v>5820</v>
      </c>
      <c r="N67" s="252" t="s">
        <v>453</v>
      </c>
      <c r="O67" s="217"/>
      <c r="P67" s="217"/>
      <c r="Q67" s="217"/>
      <c r="R67" s="217"/>
      <c r="S67" s="217"/>
      <c r="T67" s="236"/>
      <c r="U67" s="213"/>
      <c r="V67" s="40"/>
      <c r="W67" s="226"/>
      <c r="X67" s="210"/>
      <c r="Y67" s="252"/>
      <c r="Z67" s="252"/>
      <c r="AA67" s="252"/>
      <c r="AB67" s="252"/>
      <c r="AC67" s="252"/>
      <c r="AD67" s="252"/>
      <c r="AE67" s="252"/>
      <c r="AF67" s="252"/>
      <c r="AG67" s="252"/>
      <c r="AH67" s="235"/>
      <c r="AI67" s="215"/>
      <c r="AJ67" s="209"/>
      <c r="AK67" s="209"/>
      <c r="AL67" s="257"/>
      <c r="AM67" s="257"/>
      <c r="AN67" s="257"/>
      <c r="AO67" s="229"/>
      <c r="AP67" s="209"/>
      <c r="AQ67" s="219"/>
      <c r="AR67" s="25"/>
      <c r="AS67" s="25"/>
    </row>
    <row r="68" spans="1:45" ht="15" customHeight="1" x14ac:dyDescent="0.2">
      <c r="A68" s="2"/>
      <c r="B68" s="266"/>
      <c r="C68" s="267" t="s">
        <v>461</v>
      </c>
      <c r="D68" s="217"/>
      <c r="E68" s="217">
        <v>555</v>
      </c>
      <c r="F68" s="217"/>
      <c r="G68" s="217">
        <v>2158.0594594594595</v>
      </c>
      <c r="H68" s="217"/>
      <c r="I68" s="234"/>
      <c r="J68" s="234"/>
      <c r="K68" s="235"/>
      <c r="L68" s="40"/>
      <c r="M68" s="226">
        <v>5795</v>
      </c>
      <c r="N68" s="252" t="s">
        <v>452</v>
      </c>
      <c r="O68" s="217"/>
      <c r="P68" s="217"/>
      <c r="Q68" s="217"/>
      <c r="R68" s="217"/>
      <c r="S68" s="217"/>
      <c r="T68" s="236"/>
      <c r="U68" s="213"/>
      <c r="V68" s="40"/>
      <c r="W68" s="226"/>
      <c r="X68" s="210"/>
      <c r="Y68" s="252"/>
      <c r="Z68" s="252"/>
      <c r="AA68" s="252"/>
      <c r="AB68" s="252"/>
      <c r="AC68" s="252"/>
      <c r="AD68" s="252"/>
      <c r="AE68" s="252"/>
      <c r="AF68" s="252"/>
      <c r="AG68" s="252"/>
      <c r="AH68" s="235"/>
      <c r="AI68" s="215"/>
      <c r="AJ68" s="209"/>
      <c r="AK68" s="209"/>
      <c r="AL68" s="257"/>
      <c r="AM68" s="257"/>
      <c r="AN68" s="257"/>
      <c r="AO68" s="229"/>
      <c r="AP68" s="209"/>
      <c r="AQ68" s="219"/>
      <c r="AR68" s="25"/>
      <c r="AS68" s="25"/>
    </row>
    <row r="69" spans="1:45" ht="15" customHeight="1" x14ac:dyDescent="0.2">
      <c r="A69" s="2"/>
      <c r="B69" s="218"/>
      <c r="C69" s="263"/>
      <c r="D69" s="209"/>
      <c r="E69" s="217"/>
      <c r="F69" s="217"/>
      <c r="G69" s="217"/>
      <c r="H69" s="234"/>
      <c r="I69" s="234"/>
      <c r="J69" s="234"/>
      <c r="K69" s="235"/>
      <c r="L69" s="40"/>
      <c r="M69" s="226">
        <v>5682</v>
      </c>
      <c r="N69" s="210" t="s">
        <v>439</v>
      </c>
      <c r="O69" s="217"/>
      <c r="P69" s="217"/>
      <c r="Q69" s="217"/>
      <c r="R69" s="217"/>
      <c r="S69" s="217"/>
      <c r="T69" s="236"/>
      <c r="U69" s="213"/>
      <c r="V69" s="40"/>
      <c r="W69" s="226"/>
      <c r="X69" s="210"/>
      <c r="Y69" s="252"/>
      <c r="Z69" s="252"/>
      <c r="AA69" s="252"/>
      <c r="AB69" s="252"/>
      <c r="AC69" s="252"/>
      <c r="AD69" s="252"/>
      <c r="AE69" s="252"/>
      <c r="AF69" s="252"/>
      <c r="AG69" s="252"/>
      <c r="AH69" s="235"/>
      <c r="AI69" s="215"/>
      <c r="AJ69" s="209"/>
      <c r="AK69" s="209"/>
      <c r="AL69" s="257"/>
      <c r="AM69" s="257"/>
      <c r="AN69" s="257"/>
      <c r="AO69" s="229"/>
      <c r="AP69" s="209"/>
      <c r="AQ69" s="219"/>
      <c r="AR69" s="25"/>
      <c r="AS69" s="25"/>
    </row>
    <row r="70" spans="1:45" ht="15" customHeight="1" x14ac:dyDescent="0.2">
      <c r="A70" s="2"/>
      <c r="B70" s="218"/>
      <c r="C70" s="263"/>
      <c r="D70" s="209"/>
      <c r="E70" s="217"/>
      <c r="F70" s="217"/>
      <c r="G70" s="217"/>
      <c r="H70" s="234"/>
      <c r="I70" s="234"/>
      <c r="J70" s="234"/>
      <c r="K70" s="235"/>
      <c r="L70" s="40"/>
      <c r="M70" s="265">
        <v>5510</v>
      </c>
      <c r="N70" s="209" t="s">
        <v>444</v>
      </c>
      <c r="O70" s="217"/>
      <c r="P70" s="217"/>
      <c r="Q70" s="217"/>
      <c r="R70" s="217"/>
      <c r="S70" s="217"/>
      <c r="T70" s="236"/>
      <c r="U70" s="213"/>
      <c r="V70" s="40"/>
      <c r="W70" s="226"/>
      <c r="X70" s="210"/>
      <c r="Y70" s="252"/>
      <c r="Z70" s="252"/>
      <c r="AA70" s="252"/>
      <c r="AB70" s="252"/>
      <c r="AC70" s="252"/>
      <c r="AD70" s="252"/>
      <c r="AE70" s="252"/>
      <c r="AF70" s="252"/>
      <c r="AG70" s="252"/>
      <c r="AH70" s="235"/>
      <c r="AI70" s="215"/>
      <c r="AJ70" s="209"/>
      <c r="AK70" s="209"/>
      <c r="AL70" s="257"/>
      <c r="AM70" s="257"/>
      <c r="AN70" s="257"/>
      <c r="AO70" s="229"/>
      <c r="AP70" s="209"/>
      <c r="AQ70" s="219"/>
      <c r="AR70" s="25"/>
      <c r="AS70" s="25"/>
    </row>
    <row r="71" spans="1:45" ht="15" customHeight="1" x14ac:dyDescent="0.2">
      <c r="A71" s="2"/>
      <c r="B71" s="218"/>
      <c r="C71" s="263"/>
      <c r="D71" s="209"/>
      <c r="E71" s="217"/>
      <c r="F71" s="217"/>
      <c r="G71" s="217"/>
      <c r="H71" s="234"/>
      <c r="I71" s="234"/>
      <c r="J71" s="234"/>
      <c r="K71" s="235"/>
      <c r="L71" s="40"/>
      <c r="M71" s="226">
        <v>5480</v>
      </c>
      <c r="N71" s="209" t="s">
        <v>442</v>
      </c>
      <c r="O71" s="217"/>
      <c r="P71" s="217"/>
      <c r="Q71" s="217"/>
      <c r="R71" s="217"/>
      <c r="S71" s="217"/>
      <c r="T71" s="236"/>
      <c r="U71" s="213"/>
      <c r="V71" s="40"/>
      <c r="W71" s="226"/>
      <c r="X71" s="210"/>
      <c r="Y71" s="252"/>
      <c r="Z71" s="252"/>
      <c r="AA71" s="252"/>
      <c r="AB71" s="252"/>
      <c r="AC71" s="252"/>
      <c r="AD71" s="252"/>
      <c r="AE71" s="252"/>
      <c r="AF71" s="252"/>
      <c r="AG71" s="252"/>
      <c r="AH71" s="235"/>
      <c r="AI71" s="215"/>
      <c r="AJ71" s="209"/>
      <c r="AK71" s="209"/>
      <c r="AL71" s="257"/>
      <c r="AM71" s="257"/>
      <c r="AN71" s="257"/>
      <c r="AO71" s="229"/>
      <c r="AP71" s="209"/>
      <c r="AQ71" s="219"/>
      <c r="AR71" s="25"/>
      <c r="AS71" s="25"/>
    </row>
    <row r="72" spans="1:45" ht="15" customHeight="1" x14ac:dyDescent="0.2">
      <c r="A72" s="2"/>
      <c r="B72" s="218"/>
      <c r="C72" s="263"/>
      <c r="D72" s="209"/>
      <c r="E72" s="217"/>
      <c r="F72" s="217"/>
      <c r="G72" s="217"/>
      <c r="H72" s="234"/>
      <c r="I72" s="234"/>
      <c r="J72" s="234"/>
      <c r="K72" s="235"/>
      <c r="L72" s="40"/>
      <c r="M72" s="265">
        <v>5238</v>
      </c>
      <c r="N72" s="209" t="s">
        <v>445</v>
      </c>
      <c r="O72" s="217"/>
      <c r="P72" s="217"/>
      <c r="Q72" s="217"/>
      <c r="R72" s="217"/>
      <c r="S72" s="217"/>
      <c r="T72" s="236"/>
      <c r="U72" s="213"/>
      <c r="V72" s="40"/>
      <c r="W72" s="226"/>
      <c r="X72" s="210"/>
      <c r="Y72" s="252"/>
      <c r="Z72" s="252"/>
      <c r="AA72" s="252"/>
      <c r="AB72" s="252"/>
      <c r="AC72" s="252"/>
      <c r="AD72" s="252"/>
      <c r="AE72" s="252"/>
      <c r="AF72" s="252"/>
      <c r="AG72" s="252"/>
      <c r="AH72" s="235"/>
      <c r="AI72" s="215"/>
      <c r="AJ72" s="209"/>
      <c r="AK72" s="209"/>
      <c r="AL72" s="257"/>
      <c r="AM72" s="257"/>
      <c r="AN72" s="257"/>
      <c r="AO72" s="229"/>
      <c r="AP72" s="209"/>
      <c r="AQ72" s="219"/>
      <c r="AR72" s="25"/>
      <c r="AS72" s="25"/>
    </row>
    <row r="73" spans="1:45" ht="15" customHeight="1" x14ac:dyDescent="0.2">
      <c r="A73" s="2"/>
      <c r="B73" s="218"/>
      <c r="C73" s="263"/>
      <c r="D73" s="209"/>
      <c r="E73" s="217"/>
      <c r="F73" s="217"/>
      <c r="G73" s="217"/>
      <c r="H73" s="234"/>
      <c r="I73" s="234"/>
      <c r="J73" s="234"/>
      <c r="K73" s="235"/>
      <c r="L73" s="40"/>
      <c r="M73" s="226">
        <v>5180</v>
      </c>
      <c r="N73" s="209" t="s">
        <v>459</v>
      </c>
      <c r="O73" s="217"/>
      <c r="P73" s="217"/>
      <c r="Q73" s="217"/>
      <c r="R73" s="217"/>
      <c r="S73" s="217"/>
      <c r="T73" s="236"/>
      <c r="U73" s="213"/>
      <c r="V73" s="40"/>
      <c r="W73" s="226"/>
      <c r="X73" s="210"/>
      <c r="Y73" s="252"/>
      <c r="Z73" s="252"/>
      <c r="AA73" s="252"/>
      <c r="AB73" s="252"/>
      <c r="AC73" s="252"/>
      <c r="AD73" s="252"/>
      <c r="AE73" s="252"/>
      <c r="AF73" s="252"/>
      <c r="AG73" s="252"/>
      <c r="AH73" s="235"/>
      <c r="AI73" s="215"/>
      <c r="AJ73" s="209"/>
      <c r="AK73" s="209"/>
      <c r="AL73" s="257"/>
      <c r="AM73" s="257"/>
      <c r="AN73" s="257"/>
      <c r="AO73" s="229"/>
      <c r="AP73" s="209"/>
      <c r="AQ73" s="219"/>
      <c r="AR73" s="25"/>
      <c r="AS73" s="25"/>
    </row>
    <row r="74" spans="1:45" ht="15" customHeight="1" x14ac:dyDescent="0.2">
      <c r="A74" s="2"/>
      <c r="B74" s="218"/>
      <c r="C74" s="263"/>
      <c r="D74" s="209"/>
      <c r="E74" s="217"/>
      <c r="F74" s="217"/>
      <c r="G74" s="217"/>
      <c r="H74" s="234"/>
      <c r="I74" s="234"/>
      <c r="J74" s="234"/>
      <c r="K74" s="235"/>
      <c r="L74" s="40"/>
      <c r="M74" s="226">
        <v>5132</v>
      </c>
      <c r="N74" s="252" t="s">
        <v>460</v>
      </c>
      <c r="O74" s="217"/>
      <c r="P74" s="217"/>
      <c r="Q74" s="217"/>
      <c r="R74" s="217"/>
      <c r="S74" s="217"/>
      <c r="T74" s="236"/>
      <c r="U74" s="213"/>
      <c r="V74" s="40"/>
      <c r="W74" s="226"/>
      <c r="X74" s="210"/>
      <c r="Y74" s="252"/>
      <c r="Z74" s="252"/>
      <c r="AA74" s="252"/>
      <c r="AB74" s="252"/>
      <c r="AC74" s="252"/>
      <c r="AD74" s="252"/>
      <c r="AE74" s="252"/>
      <c r="AF74" s="252"/>
      <c r="AG74" s="252"/>
      <c r="AH74" s="235"/>
      <c r="AI74" s="215"/>
      <c r="AJ74" s="209"/>
      <c r="AK74" s="209"/>
      <c r="AL74" s="257"/>
      <c r="AM74" s="257"/>
      <c r="AN74" s="257"/>
      <c r="AO74" s="229"/>
      <c r="AP74" s="209"/>
      <c r="AQ74" s="219"/>
      <c r="AR74" s="25"/>
      <c r="AS74" s="25"/>
    </row>
    <row r="75" spans="1:45" ht="15" customHeight="1" x14ac:dyDescent="0.2">
      <c r="A75" s="2"/>
      <c r="B75" s="218"/>
      <c r="C75" s="263"/>
      <c r="D75" s="209"/>
      <c r="E75" s="217"/>
      <c r="F75" s="217"/>
      <c r="G75" s="217"/>
      <c r="H75" s="234"/>
      <c r="I75" s="234"/>
      <c r="J75" s="234"/>
      <c r="K75" s="235"/>
      <c r="L75" s="40"/>
      <c r="M75" s="226">
        <v>5123</v>
      </c>
      <c r="N75" s="252" t="s">
        <v>451</v>
      </c>
      <c r="O75" s="217"/>
      <c r="P75" s="217"/>
      <c r="Q75" s="217"/>
      <c r="R75" s="217"/>
      <c r="S75" s="217"/>
      <c r="T75" s="236"/>
      <c r="U75" s="213"/>
      <c r="V75" s="40"/>
      <c r="W75" s="226"/>
      <c r="X75" s="210"/>
      <c r="Y75" s="252"/>
      <c r="Z75" s="252"/>
      <c r="AA75" s="252"/>
      <c r="AB75" s="252"/>
      <c r="AC75" s="252"/>
      <c r="AD75" s="252"/>
      <c r="AE75" s="252"/>
      <c r="AF75" s="252"/>
      <c r="AG75" s="252"/>
      <c r="AH75" s="235"/>
      <c r="AI75" s="215"/>
      <c r="AJ75" s="209"/>
      <c r="AK75" s="209"/>
      <c r="AL75" s="257"/>
      <c r="AM75" s="257"/>
      <c r="AN75" s="257"/>
      <c r="AO75" s="229"/>
      <c r="AP75" s="209"/>
      <c r="AQ75" s="219"/>
      <c r="AR75" s="25"/>
      <c r="AS75" s="25"/>
    </row>
    <row r="76" spans="1:45" ht="15" customHeight="1" x14ac:dyDescent="0.2">
      <c r="A76" s="2"/>
      <c r="B76" s="218"/>
      <c r="C76" s="263"/>
      <c r="D76" s="209"/>
      <c r="E76" s="217"/>
      <c r="F76" s="217"/>
      <c r="G76" s="217"/>
      <c r="H76" s="234"/>
      <c r="I76" s="234"/>
      <c r="J76" s="234"/>
      <c r="K76" s="235"/>
      <c r="L76" s="40"/>
      <c r="M76" s="226">
        <v>5120</v>
      </c>
      <c r="N76" s="252" t="s">
        <v>450</v>
      </c>
      <c r="O76" s="217"/>
      <c r="P76" s="217"/>
      <c r="Q76" s="217"/>
      <c r="R76" s="217"/>
      <c r="S76" s="217"/>
      <c r="T76" s="236"/>
      <c r="U76" s="213"/>
      <c r="V76" s="40"/>
      <c r="W76" s="226"/>
      <c r="X76" s="210"/>
      <c r="Y76" s="252"/>
      <c r="Z76" s="252"/>
      <c r="AA76" s="252"/>
      <c r="AB76" s="252"/>
      <c r="AC76" s="252"/>
      <c r="AD76" s="252"/>
      <c r="AE76" s="252"/>
      <c r="AF76" s="252"/>
      <c r="AG76" s="252"/>
      <c r="AH76" s="235"/>
      <c r="AI76" s="215"/>
      <c r="AJ76" s="209"/>
      <c r="AK76" s="209"/>
      <c r="AL76" s="257"/>
      <c r="AM76" s="257"/>
      <c r="AN76" s="257"/>
      <c r="AO76" s="229"/>
      <c r="AP76" s="209"/>
      <c r="AQ76" s="219"/>
      <c r="AR76" s="25"/>
      <c r="AS76" s="25"/>
    </row>
    <row r="77" spans="1:45" ht="15" customHeight="1" x14ac:dyDescent="0.2">
      <c r="A77" s="2"/>
      <c r="B77" s="218"/>
      <c r="C77" s="263"/>
      <c r="D77" s="209"/>
      <c r="E77" s="217"/>
      <c r="F77" s="217"/>
      <c r="G77" s="217"/>
      <c r="H77" s="234"/>
      <c r="I77" s="234"/>
      <c r="J77" s="234"/>
      <c r="K77" s="235"/>
      <c r="L77" s="40"/>
      <c r="M77" s="226">
        <v>5115</v>
      </c>
      <c r="N77" s="209" t="s">
        <v>449</v>
      </c>
      <c r="O77" s="217"/>
      <c r="P77" s="217"/>
      <c r="Q77" s="217"/>
      <c r="R77" s="217"/>
      <c r="S77" s="217"/>
      <c r="T77" s="236"/>
      <c r="U77" s="213"/>
      <c r="V77" s="40"/>
      <c r="W77" s="226"/>
      <c r="X77" s="210"/>
      <c r="Y77" s="252"/>
      <c r="Z77" s="252"/>
      <c r="AA77" s="252"/>
      <c r="AB77" s="252"/>
      <c r="AC77" s="252"/>
      <c r="AD77" s="252"/>
      <c r="AE77" s="252"/>
      <c r="AF77" s="252"/>
      <c r="AG77" s="252"/>
      <c r="AH77" s="235"/>
      <c r="AI77" s="215"/>
      <c r="AJ77" s="209"/>
      <c r="AK77" s="209"/>
      <c r="AL77" s="257"/>
      <c r="AM77" s="257"/>
      <c r="AN77" s="257"/>
      <c r="AO77" s="229"/>
      <c r="AP77" s="209"/>
      <c r="AQ77" s="219"/>
      <c r="AR77" s="25"/>
      <c r="AS77" s="25"/>
    </row>
    <row r="78" spans="1:45" ht="15" customHeight="1" x14ac:dyDescent="0.2">
      <c r="A78" s="2"/>
      <c r="B78" s="218"/>
      <c r="C78" s="263"/>
      <c r="D78" s="209"/>
      <c r="E78" s="217"/>
      <c r="F78" s="217"/>
      <c r="G78" s="217"/>
      <c r="H78" s="234"/>
      <c r="I78" s="234"/>
      <c r="J78" s="234"/>
      <c r="K78" s="235"/>
      <c r="L78" s="40"/>
      <c r="M78" s="226">
        <v>5066</v>
      </c>
      <c r="N78" s="209" t="s">
        <v>458</v>
      </c>
      <c r="O78" s="217"/>
      <c r="P78" s="217"/>
      <c r="Q78" s="217"/>
      <c r="R78" s="217"/>
      <c r="S78" s="217"/>
      <c r="T78" s="236"/>
      <c r="U78" s="213"/>
      <c r="V78" s="40"/>
      <c r="W78" s="226"/>
      <c r="X78" s="210"/>
      <c r="Y78" s="252"/>
      <c r="Z78" s="252"/>
      <c r="AA78" s="252"/>
      <c r="AB78" s="252"/>
      <c r="AC78" s="252"/>
      <c r="AD78" s="252"/>
      <c r="AE78" s="252"/>
      <c r="AF78" s="252"/>
      <c r="AG78" s="252"/>
      <c r="AH78" s="235"/>
      <c r="AI78" s="215"/>
      <c r="AJ78" s="209"/>
      <c r="AK78" s="209"/>
      <c r="AL78" s="257"/>
      <c r="AM78" s="257"/>
      <c r="AN78" s="257"/>
      <c r="AO78" s="229"/>
      <c r="AP78" s="209"/>
      <c r="AQ78" s="219"/>
      <c r="AR78" s="25"/>
      <c r="AS78" s="25"/>
    </row>
    <row r="79" spans="1:45" s="10" customFormat="1" ht="15" customHeight="1" x14ac:dyDescent="0.25">
      <c r="A79" s="24"/>
      <c r="B79" s="220"/>
      <c r="C79" s="222"/>
      <c r="D79" s="222"/>
      <c r="E79" s="222"/>
      <c r="F79" s="222"/>
      <c r="G79" s="222"/>
      <c r="H79" s="242"/>
      <c r="I79" s="242"/>
      <c r="J79" s="242"/>
      <c r="K79" s="241"/>
      <c r="L79" s="40"/>
      <c r="M79" s="220"/>
      <c r="N79" s="222"/>
      <c r="O79" s="222"/>
      <c r="P79" s="222"/>
      <c r="Q79" s="222"/>
      <c r="R79" s="222"/>
      <c r="S79" s="222"/>
      <c r="T79" s="222"/>
      <c r="U79" s="241"/>
      <c r="V79" s="40"/>
      <c r="W79" s="220"/>
      <c r="X79" s="222"/>
      <c r="Y79" s="222"/>
      <c r="Z79" s="222"/>
      <c r="AA79" s="222"/>
      <c r="AB79" s="222"/>
      <c r="AC79" s="222"/>
      <c r="AD79" s="222"/>
      <c r="AE79" s="222"/>
      <c r="AF79" s="242"/>
      <c r="AG79" s="242"/>
      <c r="AH79" s="241"/>
      <c r="AI79" s="260"/>
      <c r="AJ79" s="222"/>
      <c r="AK79" s="222"/>
      <c r="AL79" s="222"/>
      <c r="AM79" s="230"/>
      <c r="AN79" s="230"/>
      <c r="AO79" s="230"/>
      <c r="AP79" s="222"/>
      <c r="AQ79" s="225"/>
      <c r="AR79" s="37"/>
      <c r="AS79" s="41"/>
    </row>
    <row r="80" spans="1:45" s="10" customFormat="1" ht="15" customHeight="1" x14ac:dyDescent="0.25">
      <c r="A80" s="2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243"/>
      <c r="AG80" s="244"/>
      <c r="AH80" s="244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41"/>
    </row>
    <row r="81" spans="1:45" ht="15" customHeight="1" x14ac:dyDescent="0.2">
      <c r="A81" s="2"/>
      <c r="B81" s="231" t="s">
        <v>297</v>
      </c>
      <c r="C81" s="65"/>
      <c r="D81" s="65"/>
      <c r="E81" s="65"/>
      <c r="F81" s="65" t="s">
        <v>271</v>
      </c>
      <c r="G81" s="65" t="s">
        <v>3</v>
      </c>
      <c r="H81" s="65" t="s">
        <v>5</v>
      </c>
      <c r="I81" s="65" t="s">
        <v>6</v>
      </c>
      <c r="J81" s="65" t="s">
        <v>272</v>
      </c>
      <c r="K81" s="126" t="s">
        <v>16</v>
      </c>
      <c r="L81" s="37"/>
      <c r="M81" s="232" t="s">
        <v>273</v>
      </c>
      <c r="N81" s="66"/>
      <c r="O81" s="66"/>
      <c r="P81" s="65" t="s">
        <v>3</v>
      </c>
      <c r="Q81" s="65" t="s">
        <v>5</v>
      </c>
      <c r="R81" s="65" t="s">
        <v>6</v>
      </c>
      <c r="S81" s="65" t="s">
        <v>272</v>
      </c>
      <c r="T81" s="66"/>
      <c r="U81" s="126" t="s">
        <v>16</v>
      </c>
      <c r="V81" s="37"/>
      <c r="W81" s="232" t="s">
        <v>405</v>
      </c>
      <c r="X81" s="66"/>
      <c r="Y81" s="66"/>
      <c r="Z81" s="66"/>
      <c r="AA81" s="66"/>
      <c r="AB81" s="66"/>
      <c r="AC81" s="66"/>
      <c r="AD81" s="66"/>
      <c r="AE81" s="66"/>
      <c r="AF81" s="245"/>
      <c r="AG81" s="245"/>
      <c r="AH81" s="246"/>
      <c r="AI81" s="101" t="s">
        <v>427</v>
      </c>
      <c r="AJ81" s="67"/>
      <c r="AK81" s="67"/>
      <c r="AL81" s="256" t="s">
        <v>3</v>
      </c>
      <c r="AM81" s="256" t="s">
        <v>5</v>
      </c>
      <c r="AN81" s="256" t="s">
        <v>6</v>
      </c>
      <c r="AO81" s="66"/>
      <c r="AP81" s="65" t="s">
        <v>440</v>
      </c>
      <c r="AQ81" s="99"/>
      <c r="AR81" s="25"/>
      <c r="AS81" s="25"/>
    </row>
    <row r="82" spans="1:45" ht="15" customHeight="1" x14ac:dyDescent="0.2">
      <c r="A82" s="2"/>
      <c r="B82" s="218">
        <v>1983</v>
      </c>
      <c r="C82" s="217" t="s">
        <v>176</v>
      </c>
      <c r="D82" s="209" t="s">
        <v>124</v>
      </c>
      <c r="E82" s="217"/>
      <c r="F82" s="217">
        <v>17</v>
      </c>
      <c r="G82" s="217">
        <v>6</v>
      </c>
      <c r="H82" s="234">
        <f t="shared" ref="H82:H86" si="6">PRODUCT((V4+W4)/U4)</f>
        <v>1</v>
      </c>
      <c r="I82" s="234">
        <f t="shared" ref="I82:I86" si="7">PRODUCT(X4/U4)</f>
        <v>0</v>
      </c>
      <c r="J82" s="234">
        <f t="shared" ref="J82:J86" si="8">PRODUCT(V4+W4+X4)/U4</f>
        <v>1</v>
      </c>
      <c r="K82" s="235">
        <f t="shared" ref="K82:K86" si="9">PRODUCT(Y4/U4)</f>
        <v>3.5</v>
      </c>
      <c r="L82" s="40"/>
      <c r="M82" s="226" t="s">
        <v>298</v>
      </c>
      <c r="N82" s="217"/>
      <c r="O82" s="217">
        <v>21</v>
      </c>
      <c r="P82" s="217" t="s">
        <v>328</v>
      </c>
      <c r="Q82" s="217" t="s">
        <v>336</v>
      </c>
      <c r="R82" s="217"/>
      <c r="S82" s="217" t="s">
        <v>335</v>
      </c>
      <c r="T82" s="234"/>
      <c r="U82" s="213" t="s">
        <v>330</v>
      </c>
      <c r="V82" s="40"/>
      <c r="W82" s="226"/>
      <c r="X82" s="210"/>
      <c r="Y82" s="210"/>
      <c r="Z82" s="209"/>
      <c r="AA82" s="209"/>
      <c r="AB82" s="209"/>
      <c r="AC82" s="209"/>
      <c r="AD82" s="209"/>
      <c r="AE82" s="209"/>
      <c r="AF82" s="209"/>
      <c r="AG82" s="229"/>
      <c r="AH82" s="237"/>
      <c r="AI82" s="209" t="s">
        <v>434</v>
      </c>
      <c r="AJ82" s="209"/>
      <c r="AK82" s="209"/>
      <c r="AL82" s="229">
        <v>63</v>
      </c>
      <c r="AM82" s="229">
        <v>51</v>
      </c>
      <c r="AN82" s="229">
        <v>31</v>
      </c>
      <c r="AO82" s="209"/>
      <c r="AP82" s="264">
        <f>PRODUCT(AL82/AL91)</f>
        <v>0.78749999999999998</v>
      </c>
      <c r="AQ82" s="219"/>
      <c r="AR82" s="25"/>
      <c r="AS82" s="25"/>
    </row>
    <row r="83" spans="1:45" ht="15" customHeight="1" x14ac:dyDescent="0.2">
      <c r="A83" s="2"/>
      <c r="B83" s="218">
        <v>1984</v>
      </c>
      <c r="C83" s="217" t="s">
        <v>177</v>
      </c>
      <c r="D83" s="209" t="s">
        <v>124</v>
      </c>
      <c r="E83" s="217"/>
      <c r="F83" s="217">
        <v>18</v>
      </c>
      <c r="G83" s="217"/>
      <c r="H83" s="234"/>
      <c r="I83" s="234"/>
      <c r="J83" s="234"/>
      <c r="K83" s="235"/>
      <c r="L83" s="40"/>
      <c r="M83" s="226" t="s">
        <v>299</v>
      </c>
      <c r="N83" s="217"/>
      <c r="O83" s="217">
        <v>21</v>
      </c>
      <c r="P83" s="217" t="s">
        <v>311</v>
      </c>
      <c r="Q83" s="217" t="s">
        <v>316</v>
      </c>
      <c r="R83" s="217"/>
      <c r="S83" s="217" t="s">
        <v>305</v>
      </c>
      <c r="T83" s="234"/>
      <c r="U83" s="213" t="s">
        <v>309</v>
      </c>
      <c r="V83" s="40"/>
      <c r="W83" s="226"/>
      <c r="X83" s="210"/>
      <c r="Y83" s="210"/>
      <c r="Z83" s="209"/>
      <c r="AA83" s="209"/>
      <c r="AB83" s="209"/>
      <c r="AC83" s="209"/>
      <c r="AD83" s="209"/>
      <c r="AE83" s="209"/>
      <c r="AF83" s="209"/>
      <c r="AG83" s="229"/>
      <c r="AH83" s="237"/>
      <c r="AI83" s="209" t="s">
        <v>428</v>
      </c>
      <c r="AJ83" s="209"/>
      <c r="AK83" s="209"/>
      <c r="AL83" s="229"/>
      <c r="AM83" s="257">
        <f>PRODUCT(AM82/AL82)</f>
        <v>0.80952380952380953</v>
      </c>
      <c r="AN83" s="257">
        <f>PRODUCT(AN82/AL82)</f>
        <v>0.49206349206349204</v>
      </c>
      <c r="AO83" s="209"/>
      <c r="AP83" s="209"/>
      <c r="AQ83" s="219"/>
      <c r="AR83" s="25"/>
      <c r="AS83" s="25"/>
    </row>
    <row r="84" spans="1:45" ht="15" customHeight="1" x14ac:dyDescent="0.2">
      <c r="A84" s="2"/>
      <c r="B84" s="218">
        <v>1985</v>
      </c>
      <c r="C84" s="217" t="s">
        <v>176</v>
      </c>
      <c r="D84" s="209" t="s">
        <v>124</v>
      </c>
      <c r="E84" s="217"/>
      <c r="F84" s="217">
        <v>19</v>
      </c>
      <c r="G84" s="217">
        <v>6</v>
      </c>
      <c r="H84" s="234">
        <f t="shared" si="6"/>
        <v>1.3333333333333333</v>
      </c>
      <c r="I84" s="234">
        <f t="shared" si="7"/>
        <v>0.5</v>
      </c>
      <c r="J84" s="234">
        <f t="shared" si="8"/>
        <v>1.8333333333333333</v>
      </c>
      <c r="K84" s="235">
        <f t="shared" si="9"/>
        <v>5.166666666666667</v>
      </c>
      <c r="L84" s="40"/>
      <c r="M84" s="226" t="s">
        <v>300</v>
      </c>
      <c r="N84" s="217"/>
      <c r="O84" s="217">
        <v>21</v>
      </c>
      <c r="P84" s="217" t="s">
        <v>324</v>
      </c>
      <c r="Q84" s="217" t="s">
        <v>238</v>
      </c>
      <c r="R84" s="217" t="s">
        <v>339</v>
      </c>
      <c r="S84" s="217" t="s">
        <v>336</v>
      </c>
      <c r="T84" s="234"/>
      <c r="U84" s="213" t="s">
        <v>331</v>
      </c>
      <c r="V84" s="40"/>
      <c r="W84" s="226"/>
      <c r="X84" s="210"/>
      <c r="Y84" s="210"/>
      <c r="Z84" s="209"/>
      <c r="AA84" s="209"/>
      <c r="AB84" s="209"/>
      <c r="AC84" s="209"/>
      <c r="AD84" s="209"/>
      <c r="AE84" s="209"/>
      <c r="AF84" s="209"/>
      <c r="AG84" s="229"/>
      <c r="AH84" s="237"/>
      <c r="AI84" s="209"/>
      <c r="AJ84" s="209"/>
      <c r="AK84" s="209"/>
      <c r="AL84" s="229"/>
      <c r="AM84" s="229"/>
      <c r="AN84" s="229"/>
      <c r="AO84" s="209"/>
      <c r="AP84" s="209"/>
      <c r="AQ84" s="219"/>
      <c r="AR84" s="25"/>
      <c r="AS84" s="25"/>
    </row>
    <row r="85" spans="1:45" ht="15" customHeight="1" x14ac:dyDescent="0.2">
      <c r="A85" s="2"/>
      <c r="B85" s="218">
        <v>1986</v>
      </c>
      <c r="C85" s="217" t="s">
        <v>177</v>
      </c>
      <c r="D85" s="209" t="s">
        <v>124</v>
      </c>
      <c r="E85" s="217"/>
      <c r="F85" s="217">
        <v>20</v>
      </c>
      <c r="G85" s="217">
        <v>5</v>
      </c>
      <c r="H85" s="234">
        <f t="shared" si="6"/>
        <v>0.6</v>
      </c>
      <c r="I85" s="234">
        <f t="shared" si="7"/>
        <v>0.6</v>
      </c>
      <c r="J85" s="234">
        <f t="shared" si="8"/>
        <v>1.2</v>
      </c>
      <c r="K85" s="235">
        <f t="shared" si="9"/>
        <v>4.8</v>
      </c>
      <c r="L85" s="40"/>
      <c r="M85" s="226" t="s">
        <v>301</v>
      </c>
      <c r="N85" s="217"/>
      <c r="O85" s="217"/>
      <c r="P85" s="217" t="s">
        <v>331</v>
      </c>
      <c r="Q85" s="217" t="s">
        <v>238</v>
      </c>
      <c r="R85" s="217" t="s">
        <v>311</v>
      </c>
      <c r="S85" s="217" t="s">
        <v>248</v>
      </c>
      <c r="T85" s="234"/>
      <c r="U85" s="213" t="s">
        <v>332</v>
      </c>
      <c r="V85" s="40"/>
      <c r="W85" s="226"/>
      <c r="X85" s="210"/>
      <c r="Y85" s="210"/>
      <c r="Z85" s="209"/>
      <c r="AA85" s="209"/>
      <c r="AB85" s="209"/>
      <c r="AC85" s="209"/>
      <c r="AD85" s="209"/>
      <c r="AE85" s="209"/>
      <c r="AF85" s="209"/>
      <c r="AG85" s="229"/>
      <c r="AH85" s="237"/>
      <c r="AI85" s="209" t="s">
        <v>435</v>
      </c>
      <c r="AJ85" s="209"/>
      <c r="AK85" s="209"/>
      <c r="AL85" s="229">
        <v>14</v>
      </c>
      <c r="AM85" s="229">
        <v>7</v>
      </c>
      <c r="AN85" s="229">
        <v>3</v>
      </c>
      <c r="AO85" s="209"/>
      <c r="AP85" s="264">
        <f>PRODUCT(AL85/AL91)</f>
        <v>0.17499999999999999</v>
      </c>
      <c r="AQ85" s="219"/>
      <c r="AR85" s="25"/>
      <c r="AS85" s="25"/>
    </row>
    <row r="86" spans="1:45" ht="15" customHeight="1" x14ac:dyDescent="0.2">
      <c r="A86" s="2"/>
      <c r="B86" s="218">
        <v>1987</v>
      </c>
      <c r="C86" s="217" t="s">
        <v>176</v>
      </c>
      <c r="D86" s="209" t="s">
        <v>124</v>
      </c>
      <c r="E86" s="217"/>
      <c r="F86" s="217">
        <v>21</v>
      </c>
      <c r="G86" s="217">
        <v>6</v>
      </c>
      <c r="H86" s="234">
        <f t="shared" si="6"/>
        <v>0.16666666666666666</v>
      </c>
      <c r="I86" s="234">
        <f t="shared" si="7"/>
        <v>0.5</v>
      </c>
      <c r="J86" s="234">
        <f t="shared" si="8"/>
        <v>0.66666666666666663</v>
      </c>
      <c r="K86" s="235">
        <f t="shared" si="9"/>
        <v>3.1666666666666665</v>
      </c>
      <c r="L86" s="40"/>
      <c r="M86" s="226" t="s">
        <v>302</v>
      </c>
      <c r="N86" s="217"/>
      <c r="O86" s="217"/>
      <c r="P86" s="217" t="s">
        <v>314</v>
      </c>
      <c r="Q86" s="217" t="s">
        <v>247</v>
      </c>
      <c r="R86" s="217" t="s">
        <v>326</v>
      </c>
      <c r="S86" s="217" t="s">
        <v>337</v>
      </c>
      <c r="T86" s="234"/>
      <c r="U86" s="213" t="s">
        <v>333</v>
      </c>
      <c r="V86" s="40"/>
      <c r="W86" s="226"/>
      <c r="X86" s="210"/>
      <c r="Y86" s="210"/>
      <c r="Z86" s="209"/>
      <c r="AA86" s="209"/>
      <c r="AB86" s="209"/>
      <c r="AC86" s="209"/>
      <c r="AD86" s="209"/>
      <c r="AE86" s="209"/>
      <c r="AF86" s="209"/>
      <c r="AG86" s="229"/>
      <c r="AH86" s="237"/>
      <c r="AI86" s="209" t="s">
        <v>428</v>
      </c>
      <c r="AJ86" s="209"/>
      <c r="AK86" s="209"/>
      <c r="AL86" s="229"/>
      <c r="AM86" s="257">
        <f>PRODUCT(AM85/AL85)</f>
        <v>0.5</v>
      </c>
      <c r="AN86" s="257">
        <f>PRODUCT(AN85/AL85)</f>
        <v>0.21428571428571427</v>
      </c>
      <c r="AO86" s="209"/>
      <c r="AP86" s="209"/>
      <c r="AQ86" s="219"/>
      <c r="AR86" s="25"/>
      <c r="AS86" s="25"/>
    </row>
    <row r="87" spans="1:45" ht="15" customHeight="1" x14ac:dyDescent="0.2">
      <c r="A87" s="2"/>
      <c r="B87" s="218">
        <v>1988</v>
      </c>
      <c r="C87" s="217" t="s">
        <v>180</v>
      </c>
      <c r="D87" s="209" t="s">
        <v>124</v>
      </c>
      <c r="E87" s="217"/>
      <c r="F87" s="217">
        <v>22</v>
      </c>
      <c r="G87" s="217">
        <v>8</v>
      </c>
      <c r="H87" s="234">
        <f>PRODUCT((V9+W9)/U9)</f>
        <v>0.625</v>
      </c>
      <c r="I87" s="234">
        <f>PRODUCT(X9/U9)</f>
        <v>0.5</v>
      </c>
      <c r="J87" s="234">
        <f>PRODUCT(V9+W9+X9)/U9</f>
        <v>1.125</v>
      </c>
      <c r="K87" s="235">
        <f>PRODUCT(Y9/U9)</f>
        <v>5.375</v>
      </c>
      <c r="L87" s="40"/>
      <c r="M87" s="226" t="s">
        <v>303</v>
      </c>
      <c r="N87" s="217"/>
      <c r="O87" s="217"/>
      <c r="P87" s="217" t="s">
        <v>319</v>
      </c>
      <c r="Q87" s="217" t="s">
        <v>334</v>
      </c>
      <c r="R87" s="217" t="s">
        <v>336</v>
      </c>
      <c r="S87" s="217" t="s">
        <v>265</v>
      </c>
      <c r="T87" s="234"/>
      <c r="U87" s="213" t="s">
        <v>334</v>
      </c>
      <c r="V87" s="40"/>
      <c r="W87" s="226"/>
      <c r="X87" s="210"/>
      <c r="Y87" s="210"/>
      <c r="Z87" s="209"/>
      <c r="AA87" s="209"/>
      <c r="AB87" s="209"/>
      <c r="AC87" s="209"/>
      <c r="AD87" s="209"/>
      <c r="AE87" s="209"/>
      <c r="AF87" s="209"/>
      <c r="AG87" s="229"/>
      <c r="AH87" s="237"/>
      <c r="AI87" s="209"/>
      <c r="AJ87" s="209"/>
      <c r="AK87" s="209"/>
      <c r="AL87" s="229"/>
      <c r="AM87" s="229"/>
      <c r="AN87" s="229"/>
      <c r="AO87" s="209"/>
      <c r="AP87" s="209"/>
      <c r="AQ87" s="219"/>
      <c r="AR87" s="25"/>
      <c r="AS87" s="25"/>
    </row>
    <row r="88" spans="1:45" ht="15" customHeight="1" x14ac:dyDescent="0.2">
      <c r="A88" s="2"/>
      <c r="B88" s="218">
        <v>1989</v>
      </c>
      <c r="C88" s="217" t="s">
        <v>181</v>
      </c>
      <c r="D88" s="209" t="s">
        <v>124</v>
      </c>
      <c r="E88" s="217"/>
      <c r="F88" s="217">
        <v>23</v>
      </c>
      <c r="G88" s="217">
        <v>2</v>
      </c>
      <c r="H88" s="234">
        <f t="shared" ref="H88:H100" si="10">PRODUCT((V10+W10)/U10)</f>
        <v>0.5</v>
      </c>
      <c r="I88" s="234">
        <f t="shared" ref="I88:I100" si="11">PRODUCT(X10/U10)</f>
        <v>0</v>
      </c>
      <c r="J88" s="234">
        <f t="shared" ref="J88:J100" si="12">PRODUCT(V10+W10+X10)/U10</f>
        <v>0.5</v>
      </c>
      <c r="K88" s="235">
        <f t="shared" ref="K88:K100" si="13">PRODUCT(Y10/U10)</f>
        <v>4</v>
      </c>
      <c r="L88" s="40"/>
      <c r="M88" s="226" t="s">
        <v>304</v>
      </c>
      <c r="N88" s="217"/>
      <c r="O88" s="217"/>
      <c r="P88" s="217" t="s">
        <v>329</v>
      </c>
      <c r="Q88" s="217" t="s">
        <v>334</v>
      </c>
      <c r="R88" s="217" t="s">
        <v>322</v>
      </c>
      <c r="S88" s="217" t="s">
        <v>265</v>
      </c>
      <c r="T88" s="234"/>
      <c r="U88" s="213" t="s">
        <v>319</v>
      </c>
      <c r="V88" s="40"/>
      <c r="W88" s="226"/>
      <c r="X88" s="210"/>
      <c r="Y88" s="210"/>
      <c r="Z88" s="209"/>
      <c r="AA88" s="209"/>
      <c r="AB88" s="209"/>
      <c r="AC88" s="209"/>
      <c r="AD88" s="209"/>
      <c r="AE88" s="209"/>
      <c r="AF88" s="209"/>
      <c r="AG88" s="229"/>
      <c r="AH88" s="237"/>
      <c r="AI88" s="209" t="s">
        <v>436</v>
      </c>
      <c r="AJ88" s="209"/>
      <c r="AK88" s="209"/>
      <c r="AL88" s="229">
        <v>3</v>
      </c>
      <c r="AM88" s="229">
        <v>6</v>
      </c>
      <c r="AN88" s="229">
        <v>1</v>
      </c>
      <c r="AO88" s="209"/>
      <c r="AP88" s="264">
        <f>PRODUCT(AL88/AL91)</f>
        <v>3.7499999999999999E-2</v>
      </c>
      <c r="AQ88" s="219"/>
      <c r="AR88" s="25"/>
      <c r="AS88" s="25"/>
    </row>
    <row r="89" spans="1:45" ht="15" customHeight="1" x14ac:dyDescent="0.2">
      <c r="A89" s="2"/>
      <c r="B89" s="218">
        <v>1990</v>
      </c>
      <c r="C89" s="217" t="s">
        <v>182</v>
      </c>
      <c r="D89" s="209" t="s">
        <v>124</v>
      </c>
      <c r="E89" s="217"/>
      <c r="F89" s="217">
        <v>24</v>
      </c>
      <c r="G89" s="217"/>
      <c r="H89" s="234"/>
      <c r="I89" s="234"/>
      <c r="J89" s="234"/>
      <c r="K89" s="235"/>
      <c r="L89" s="40"/>
      <c r="M89" s="226" t="s">
        <v>306</v>
      </c>
      <c r="N89" s="217"/>
      <c r="O89" s="217"/>
      <c r="P89" s="217" t="s">
        <v>319</v>
      </c>
      <c r="Q89" s="217" t="s">
        <v>246</v>
      </c>
      <c r="R89" s="217" t="s">
        <v>328</v>
      </c>
      <c r="S89" s="217" t="s">
        <v>312</v>
      </c>
      <c r="T89" s="234"/>
      <c r="U89" s="213" t="s">
        <v>264</v>
      </c>
      <c r="V89" s="40"/>
      <c r="W89" s="226"/>
      <c r="X89" s="210"/>
      <c r="Y89" s="210"/>
      <c r="Z89" s="209"/>
      <c r="AA89" s="209"/>
      <c r="AB89" s="209"/>
      <c r="AC89" s="209"/>
      <c r="AD89" s="209"/>
      <c r="AE89" s="209"/>
      <c r="AF89" s="209"/>
      <c r="AG89" s="229"/>
      <c r="AH89" s="237"/>
      <c r="AI89" s="209" t="s">
        <v>428</v>
      </c>
      <c r="AJ89" s="209"/>
      <c r="AK89" s="209"/>
      <c r="AL89" s="229"/>
      <c r="AM89" s="257">
        <f>PRODUCT(AM88/AL88)</f>
        <v>2</v>
      </c>
      <c r="AN89" s="257">
        <f>PRODUCT(AN88/AL88)</f>
        <v>0.33333333333333331</v>
      </c>
      <c r="AO89" s="209"/>
      <c r="AP89" s="209"/>
      <c r="AQ89" s="219"/>
      <c r="AR89" s="25"/>
      <c r="AS89" s="25"/>
    </row>
    <row r="90" spans="1:45" ht="15" customHeight="1" x14ac:dyDescent="0.2">
      <c r="A90" s="2"/>
      <c r="B90" s="218">
        <v>1991</v>
      </c>
      <c r="C90" s="217" t="s">
        <v>174</v>
      </c>
      <c r="D90" s="209" t="s">
        <v>124</v>
      </c>
      <c r="E90" s="217"/>
      <c r="F90" s="217">
        <v>25</v>
      </c>
      <c r="G90" s="217">
        <v>6</v>
      </c>
      <c r="H90" s="248">
        <f t="shared" si="10"/>
        <v>2.1666666666666665</v>
      </c>
      <c r="I90" s="248">
        <f t="shared" si="11"/>
        <v>1.5</v>
      </c>
      <c r="J90" s="248">
        <f t="shared" si="12"/>
        <v>3.6666666666666665</v>
      </c>
      <c r="K90" s="235">
        <f t="shared" si="13"/>
        <v>6.166666666666667</v>
      </c>
      <c r="L90" s="40"/>
      <c r="M90" s="226" t="s">
        <v>307</v>
      </c>
      <c r="N90" s="217"/>
      <c r="O90" s="217"/>
      <c r="P90" s="217" t="s">
        <v>242</v>
      </c>
      <c r="Q90" s="250" t="s">
        <v>181</v>
      </c>
      <c r="R90" s="250" t="s">
        <v>340</v>
      </c>
      <c r="S90" s="217" t="s">
        <v>231</v>
      </c>
      <c r="T90" s="234"/>
      <c r="U90" s="213" t="s">
        <v>245</v>
      </c>
      <c r="V90" s="40"/>
      <c r="W90" s="226"/>
      <c r="X90" s="210"/>
      <c r="Y90" s="210"/>
      <c r="Z90" s="209"/>
      <c r="AA90" s="209"/>
      <c r="AB90" s="209"/>
      <c r="AC90" s="209"/>
      <c r="AD90" s="209"/>
      <c r="AE90" s="209"/>
      <c r="AF90" s="209"/>
      <c r="AG90" s="229"/>
      <c r="AH90" s="237"/>
      <c r="AI90" s="209"/>
      <c r="AJ90" s="209"/>
      <c r="AK90" s="209"/>
      <c r="AL90" s="209"/>
      <c r="AM90" s="210"/>
      <c r="AN90" s="209"/>
      <c r="AO90" s="209"/>
      <c r="AP90" s="209"/>
      <c r="AQ90" s="219"/>
      <c r="AR90" s="25"/>
      <c r="AS90" s="25"/>
    </row>
    <row r="91" spans="1:45" ht="15" customHeight="1" x14ac:dyDescent="0.2">
      <c r="A91" s="2"/>
      <c r="B91" s="218">
        <v>1992</v>
      </c>
      <c r="C91" s="217" t="s">
        <v>178</v>
      </c>
      <c r="D91" s="209" t="s">
        <v>124</v>
      </c>
      <c r="E91" s="217"/>
      <c r="F91" s="217">
        <v>26</v>
      </c>
      <c r="G91" s="217"/>
      <c r="H91" s="234"/>
      <c r="I91" s="234"/>
      <c r="J91" s="234"/>
      <c r="K91" s="235"/>
      <c r="L91" s="40"/>
      <c r="M91" s="226" t="s">
        <v>308</v>
      </c>
      <c r="N91" s="217"/>
      <c r="O91" s="217"/>
      <c r="P91" s="217" t="s">
        <v>329</v>
      </c>
      <c r="Q91" s="217" t="s">
        <v>181</v>
      </c>
      <c r="R91" s="217" t="s">
        <v>341</v>
      </c>
      <c r="S91" s="217" t="s">
        <v>319</v>
      </c>
      <c r="T91" s="234"/>
      <c r="U91" s="213" t="s">
        <v>329</v>
      </c>
      <c r="V91" s="40"/>
      <c r="W91" s="226"/>
      <c r="X91" s="210"/>
      <c r="Y91" s="210"/>
      <c r="Z91" s="209"/>
      <c r="AA91" s="209"/>
      <c r="AB91" s="209"/>
      <c r="AC91" s="209"/>
      <c r="AD91" s="209"/>
      <c r="AE91" s="209"/>
      <c r="AF91" s="209"/>
      <c r="AG91" s="229"/>
      <c r="AH91" s="237"/>
      <c r="AI91" s="209" t="s">
        <v>7</v>
      </c>
      <c r="AJ91" s="209"/>
      <c r="AK91" s="209"/>
      <c r="AL91" s="209">
        <f>PRODUCT(AL82+AL85+AL88)</f>
        <v>80</v>
      </c>
      <c r="AM91" s="209">
        <f>PRODUCT(AM82+AM85+AM88)</f>
        <v>64</v>
      </c>
      <c r="AN91" s="209">
        <f>PRODUCT(AN82+AN85+AN88)</f>
        <v>35</v>
      </c>
      <c r="AO91" s="209"/>
      <c r="AP91" s="209"/>
      <c r="AQ91" s="219"/>
      <c r="AR91" s="25"/>
      <c r="AS91" s="25"/>
    </row>
    <row r="92" spans="1:45" ht="15" customHeight="1" x14ac:dyDescent="0.2">
      <c r="A92" s="2"/>
      <c r="B92" s="218">
        <v>1993</v>
      </c>
      <c r="C92" s="217" t="s">
        <v>179</v>
      </c>
      <c r="D92" s="209" t="s">
        <v>124</v>
      </c>
      <c r="E92" s="217"/>
      <c r="F92" s="217">
        <v>27</v>
      </c>
      <c r="G92" s="217">
        <v>3</v>
      </c>
      <c r="H92" s="234">
        <f t="shared" si="10"/>
        <v>0.66666666666666663</v>
      </c>
      <c r="I92" s="234">
        <f t="shared" si="11"/>
        <v>0</v>
      </c>
      <c r="J92" s="234">
        <f t="shared" si="12"/>
        <v>0.66666666666666663</v>
      </c>
      <c r="K92" s="235">
        <f t="shared" si="13"/>
        <v>4.666666666666667</v>
      </c>
      <c r="L92" s="40"/>
      <c r="M92" s="226" t="s">
        <v>310</v>
      </c>
      <c r="N92" s="217"/>
      <c r="O92" s="217"/>
      <c r="P92" s="217" t="s">
        <v>334</v>
      </c>
      <c r="Q92" s="217" t="s">
        <v>179</v>
      </c>
      <c r="R92" s="217" t="s">
        <v>333</v>
      </c>
      <c r="S92" s="217" t="s">
        <v>338</v>
      </c>
      <c r="T92" s="234"/>
      <c r="U92" s="213" t="s">
        <v>264</v>
      </c>
      <c r="V92" s="40"/>
      <c r="W92" s="226"/>
      <c r="X92" s="210"/>
      <c r="Y92" s="210"/>
      <c r="Z92" s="209"/>
      <c r="AA92" s="209"/>
      <c r="AB92" s="209"/>
      <c r="AC92" s="209"/>
      <c r="AD92" s="209"/>
      <c r="AE92" s="209"/>
      <c r="AF92" s="209"/>
      <c r="AG92" s="229"/>
      <c r="AH92" s="237"/>
      <c r="AI92" s="209" t="s">
        <v>428</v>
      </c>
      <c r="AJ92" s="209"/>
      <c r="AK92" s="209"/>
      <c r="AL92" s="209"/>
      <c r="AM92" s="257">
        <f>PRODUCT(AM91/AL91)</f>
        <v>0.8</v>
      </c>
      <c r="AN92" s="257">
        <f>PRODUCT(AN91/AL91)</f>
        <v>0.4375</v>
      </c>
      <c r="AO92" s="209"/>
      <c r="AP92" s="209"/>
      <c r="AQ92" s="219"/>
      <c r="AR92" s="25"/>
      <c r="AS92" s="25"/>
    </row>
    <row r="93" spans="1:45" ht="15" customHeight="1" x14ac:dyDescent="0.2">
      <c r="A93" s="2"/>
      <c r="B93" s="218">
        <v>1994</v>
      </c>
      <c r="C93" s="217" t="s">
        <v>183</v>
      </c>
      <c r="D93" s="209" t="s">
        <v>124</v>
      </c>
      <c r="E93" s="217"/>
      <c r="F93" s="217">
        <v>28</v>
      </c>
      <c r="G93" s="217"/>
      <c r="H93" s="234"/>
      <c r="I93" s="234"/>
      <c r="J93" s="234"/>
      <c r="K93" s="235"/>
      <c r="L93" s="40"/>
      <c r="M93" s="226" t="s">
        <v>313</v>
      </c>
      <c r="N93" s="217"/>
      <c r="O93" s="217"/>
      <c r="P93" s="217" t="s">
        <v>239</v>
      </c>
      <c r="Q93" s="217" t="s">
        <v>182</v>
      </c>
      <c r="R93" s="217" t="s">
        <v>342</v>
      </c>
      <c r="S93" s="217" t="s">
        <v>239</v>
      </c>
      <c r="T93" s="234"/>
      <c r="U93" s="213" t="s">
        <v>237</v>
      </c>
      <c r="V93" s="40"/>
      <c r="W93" s="226"/>
      <c r="X93" s="210"/>
      <c r="Y93" s="210"/>
      <c r="Z93" s="209"/>
      <c r="AA93" s="209"/>
      <c r="AB93" s="209"/>
      <c r="AC93" s="209"/>
      <c r="AD93" s="209"/>
      <c r="AE93" s="209"/>
      <c r="AF93" s="209"/>
      <c r="AG93" s="229"/>
      <c r="AH93" s="237"/>
      <c r="AI93" s="209"/>
      <c r="AJ93" s="209"/>
      <c r="AK93" s="209"/>
      <c r="AL93" s="209"/>
      <c r="AM93" s="210"/>
      <c r="AN93" s="209"/>
      <c r="AO93" s="209"/>
      <c r="AP93" s="209"/>
      <c r="AQ93" s="219"/>
      <c r="AR93" s="25"/>
      <c r="AS93" s="25"/>
    </row>
    <row r="94" spans="1:45" ht="15" customHeight="1" x14ac:dyDescent="0.2">
      <c r="A94" s="2"/>
      <c r="B94" s="218">
        <v>1995</v>
      </c>
      <c r="C94" s="217" t="s">
        <v>174</v>
      </c>
      <c r="D94" s="209" t="s">
        <v>124</v>
      </c>
      <c r="E94" s="217"/>
      <c r="F94" s="217">
        <v>29</v>
      </c>
      <c r="G94" s="217">
        <v>9</v>
      </c>
      <c r="H94" s="234">
        <f t="shared" si="10"/>
        <v>0.44444444444444442</v>
      </c>
      <c r="I94" s="234">
        <f t="shared" si="11"/>
        <v>0</v>
      </c>
      <c r="J94" s="234">
        <f t="shared" si="12"/>
        <v>0.44444444444444442</v>
      </c>
      <c r="K94" s="235">
        <f t="shared" si="13"/>
        <v>6</v>
      </c>
      <c r="L94" s="40"/>
      <c r="M94" s="226" t="s">
        <v>315</v>
      </c>
      <c r="N94" s="217"/>
      <c r="O94" s="217"/>
      <c r="P94" s="217" t="s">
        <v>242</v>
      </c>
      <c r="Q94" s="217" t="s">
        <v>245</v>
      </c>
      <c r="R94" s="217" t="s">
        <v>318</v>
      </c>
      <c r="S94" s="217" t="s">
        <v>338</v>
      </c>
      <c r="T94" s="234"/>
      <c r="U94" s="213" t="s">
        <v>240</v>
      </c>
      <c r="V94" s="40"/>
      <c r="W94" s="226"/>
      <c r="X94" s="210"/>
      <c r="Y94" s="210"/>
      <c r="Z94" s="209"/>
      <c r="AA94" s="209"/>
      <c r="AB94" s="209"/>
      <c r="AC94" s="209"/>
      <c r="AD94" s="209"/>
      <c r="AE94" s="209"/>
      <c r="AF94" s="209"/>
      <c r="AG94" s="229"/>
      <c r="AH94" s="237"/>
      <c r="AI94" s="209"/>
      <c r="AJ94" s="209"/>
      <c r="AK94" s="209"/>
      <c r="AL94" s="209"/>
      <c r="AM94" s="210"/>
      <c r="AN94" s="209"/>
      <c r="AO94" s="209"/>
      <c r="AP94" s="209"/>
      <c r="AQ94" s="219"/>
      <c r="AR94" s="25"/>
      <c r="AS94" s="25"/>
    </row>
    <row r="95" spans="1:45" ht="15" customHeight="1" x14ac:dyDescent="0.2">
      <c r="A95" s="2"/>
      <c r="B95" s="218">
        <v>1996</v>
      </c>
      <c r="C95" s="217" t="s">
        <v>174</v>
      </c>
      <c r="D95" s="209" t="s">
        <v>124</v>
      </c>
      <c r="E95" s="217"/>
      <c r="F95" s="217">
        <v>30</v>
      </c>
      <c r="G95" s="217">
        <v>9</v>
      </c>
      <c r="H95" s="234">
        <f t="shared" si="10"/>
        <v>0.55555555555555558</v>
      </c>
      <c r="I95" s="234">
        <f t="shared" si="11"/>
        <v>0.77777777777777779</v>
      </c>
      <c r="J95" s="234">
        <f t="shared" si="12"/>
        <v>1.3333333333333333</v>
      </c>
      <c r="K95" s="235">
        <f t="shared" si="13"/>
        <v>4.1111111111111107</v>
      </c>
      <c r="L95" s="40"/>
      <c r="M95" s="226" t="s">
        <v>317</v>
      </c>
      <c r="N95" s="217"/>
      <c r="O95" s="217"/>
      <c r="P95" s="217" t="s">
        <v>184</v>
      </c>
      <c r="Q95" s="217" t="s">
        <v>178</v>
      </c>
      <c r="R95" s="217" t="s">
        <v>341</v>
      </c>
      <c r="S95" s="217" t="s">
        <v>231</v>
      </c>
      <c r="T95" s="234"/>
      <c r="U95" s="213" t="s">
        <v>183</v>
      </c>
      <c r="V95" s="40"/>
      <c r="W95" s="226"/>
      <c r="X95" s="210"/>
      <c r="Y95" s="210"/>
      <c r="Z95" s="209"/>
      <c r="AA95" s="209"/>
      <c r="AB95" s="209"/>
      <c r="AC95" s="209"/>
      <c r="AD95" s="209"/>
      <c r="AE95" s="209"/>
      <c r="AF95" s="209"/>
      <c r="AG95" s="229"/>
      <c r="AH95" s="237"/>
      <c r="AI95" s="209"/>
      <c r="AJ95" s="209"/>
      <c r="AK95" s="209"/>
      <c r="AL95" s="209"/>
      <c r="AM95" s="210"/>
      <c r="AN95" s="209"/>
      <c r="AO95" s="209"/>
      <c r="AP95" s="209"/>
      <c r="AQ95" s="219"/>
      <c r="AR95" s="25"/>
      <c r="AS95" s="25"/>
    </row>
    <row r="96" spans="1:45" ht="15" customHeight="1" x14ac:dyDescent="0.2">
      <c r="A96" s="2"/>
      <c r="B96" s="218">
        <v>1997</v>
      </c>
      <c r="C96" s="217" t="s">
        <v>177</v>
      </c>
      <c r="D96" s="209" t="s">
        <v>139</v>
      </c>
      <c r="E96" s="217"/>
      <c r="F96" s="217">
        <v>31</v>
      </c>
      <c r="G96" s="217">
        <v>4</v>
      </c>
      <c r="H96" s="234">
        <f t="shared" si="10"/>
        <v>0.75</v>
      </c>
      <c r="I96" s="234">
        <f t="shared" si="11"/>
        <v>0.25</v>
      </c>
      <c r="J96" s="234">
        <f t="shared" si="12"/>
        <v>1</v>
      </c>
      <c r="K96" s="235">
        <f t="shared" si="13"/>
        <v>4.75</v>
      </c>
      <c r="L96" s="40"/>
      <c r="M96" s="226" t="s">
        <v>320</v>
      </c>
      <c r="N96" s="217"/>
      <c r="O96" s="217"/>
      <c r="P96" s="217" t="s">
        <v>179</v>
      </c>
      <c r="Q96" s="217" t="s">
        <v>178</v>
      </c>
      <c r="R96" s="217" t="s">
        <v>341</v>
      </c>
      <c r="S96" s="250" t="s">
        <v>240</v>
      </c>
      <c r="T96" s="248"/>
      <c r="U96" s="251" t="s">
        <v>179</v>
      </c>
      <c r="V96" s="40"/>
      <c r="W96" s="226"/>
      <c r="X96" s="210"/>
      <c r="Y96" s="210"/>
      <c r="Z96" s="209"/>
      <c r="AA96" s="209"/>
      <c r="AB96" s="209"/>
      <c r="AC96" s="209"/>
      <c r="AD96" s="209"/>
      <c r="AE96" s="209"/>
      <c r="AF96" s="209"/>
      <c r="AG96" s="229"/>
      <c r="AH96" s="237"/>
      <c r="AI96" s="209"/>
      <c r="AJ96" s="209"/>
      <c r="AK96" s="209"/>
      <c r="AL96" s="209"/>
      <c r="AM96" s="210"/>
      <c r="AN96" s="209"/>
      <c r="AO96" s="209"/>
      <c r="AP96" s="209"/>
      <c r="AQ96" s="219"/>
      <c r="AR96" s="25"/>
      <c r="AS96" s="25"/>
    </row>
    <row r="97" spans="1:45" ht="15" customHeight="1" x14ac:dyDescent="0.2">
      <c r="A97" s="2"/>
      <c r="B97" s="218">
        <v>1998</v>
      </c>
      <c r="C97" s="217" t="s">
        <v>180</v>
      </c>
      <c r="D97" s="209" t="s">
        <v>139</v>
      </c>
      <c r="E97" s="217"/>
      <c r="F97" s="217">
        <v>32</v>
      </c>
      <c r="G97" s="217">
        <v>10</v>
      </c>
      <c r="H97" s="234">
        <f t="shared" si="10"/>
        <v>0.4</v>
      </c>
      <c r="I97" s="234">
        <f t="shared" si="11"/>
        <v>0.2</v>
      </c>
      <c r="J97" s="234">
        <f t="shared" si="12"/>
        <v>0.6</v>
      </c>
      <c r="K97" s="235">
        <f t="shared" si="13"/>
        <v>3.5</v>
      </c>
      <c r="L97" s="40"/>
      <c r="M97" s="226" t="s">
        <v>321</v>
      </c>
      <c r="N97" s="217"/>
      <c r="O97" s="217"/>
      <c r="P97" s="250" t="s">
        <v>65</v>
      </c>
      <c r="Q97" s="217" t="s">
        <v>182</v>
      </c>
      <c r="R97" s="217" t="s">
        <v>333</v>
      </c>
      <c r="S97" s="217" t="s">
        <v>242</v>
      </c>
      <c r="T97" s="234"/>
      <c r="U97" s="213" t="s">
        <v>179</v>
      </c>
      <c r="V97" s="40"/>
      <c r="W97" s="226"/>
      <c r="X97" s="210"/>
      <c r="Y97" s="210"/>
      <c r="Z97" s="209"/>
      <c r="AA97" s="209"/>
      <c r="AB97" s="209"/>
      <c r="AC97" s="209"/>
      <c r="AD97" s="209"/>
      <c r="AE97" s="209"/>
      <c r="AF97" s="209"/>
      <c r="AG97" s="229"/>
      <c r="AH97" s="237"/>
      <c r="AI97" s="209"/>
      <c r="AJ97" s="209"/>
      <c r="AK97" s="209"/>
      <c r="AL97" s="209"/>
      <c r="AM97" s="210"/>
      <c r="AN97" s="209"/>
      <c r="AO97" s="209"/>
      <c r="AP97" s="209"/>
      <c r="AQ97" s="219"/>
      <c r="AR97" s="25"/>
      <c r="AS97" s="25"/>
    </row>
    <row r="98" spans="1:45" ht="15" customHeight="1" x14ac:dyDescent="0.2">
      <c r="A98" s="2"/>
      <c r="B98" s="218">
        <v>1999</v>
      </c>
      <c r="C98" s="217" t="s">
        <v>182</v>
      </c>
      <c r="D98" s="209" t="s">
        <v>175</v>
      </c>
      <c r="E98" s="217"/>
      <c r="F98" s="217">
        <v>33</v>
      </c>
      <c r="G98" s="217"/>
      <c r="H98" s="234"/>
      <c r="I98" s="234"/>
      <c r="J98" s="234"/>
      <c r="K98" s="235"/>
      <c r="L98" s="40"/>
      <c r="M98" s="226" t="s">
        <v>323</v>
      </c>
      <c r="N98" s="217"/>
      <c r="O98" s="217"/>
      <c r="P98" s="217" t="s">
        <v>184</v>
      </c>
      <c r="Q98" s="217" t="s">
        <v>245</v>
      </c>
      <c r="R98" s="217" t="s">
        <v>336</v>
      </c>
      <c r="S98" s="217" t="s">
        <v>329</v>
      </c>
      <c r="T98" s="234"/>
      <c r="U98" s="213" t="s">
        <v>179</v>
      </c>
      <c r="V98" s="40"/>
      <c r="W98" s="226"/>
      <c r="X98" s="210"/>
      <c r="Y98" s="210"/>
      <c r="Z98" s="209"/>
      <c r="AA98" s="209"/>
      <c r="AB98" s="209"/>
      <c r="AC98" s="209"/>
      <c r="AD98" s="209"/>
      <c r="AE98" s="209"/>
      <c r="AF98" s="209"/>
      <c r="AG98" s="229"/>
      <c r="AH98" s="237"/>
      <c r="AI98" s="209"/>
      <c r="AJ98" s="209"/>
      <c r="AK98" s="209"/>
      <c r="AL98" s="209"/>
      <c r="AM98" s="210"/>
      <c r="AN98" s="209"/>
      <c r="AO98" s="209"/>
      <c r="AP98" s="209"/>
      <c r="AQ98" s="219"/>
      <c r="AR98" s="25"/>
      <c r="AS98" s="25"/>
    </row>
    <row r="99" spans="1:45" ht="15" customHeight="1" x14ac:dyDescent="0.2">
      <c r="A99" s="2"/>
      <c r="B99" s="218">
        <v>2000</v>
      </c>
      <c r="C99" s="217" t="s">
        <v>181</v>
      </c>
      <c r="D99" s="209" t="s">
        <v>175</v>
      </c>
      <c r="E99" s="217"/>
      <c r="F99" s="217">
        <v>34</v>
      </c>
      <c r="G99" s="217">
        <v>3</v>
      </c>
      <c r="H99" s="234">
        <f t="shared" si="10"/>
        <v>2</v>
      </c>
      <c r="I99" s="234">
        <f t="shared" si="11"/>
        <v>0.33333333333333331</v>
      </c>
      <c r="J99" s="234">
        <f t="shared" si="12"/>
        <v>2.3333333333333335</v>
      </c>
      <c r="K99" s="249">
        <f t="shared" si="13"/>
        <v>7</v>
      </c>
      <c r="L99" s="40"/>
      <c r="M99" s="226" t="s">
        <v>325</v>
      </c>
      <c r="N99" s="217"/>
      <c r="O99" s="217"/>
      <c r="P99" s="217" t="s">
        <v>184</v>
      </c>
      <c r="Q99" s="217" t="s">
        <v>183</v>
      </c>
      <c r="R99" s="217" t="s">
        <v>248</v>
      </c>
      <c r="S99" s="217" t="s">
        <v>242</v>
      </c>
      <c r="T99" s="234"/>
      <c r="U99" s="213" t="s">
        <v>179</v>
      </c>
      <c r="V99" s="40"/>
      <c r="W99" s="226"/>
      <c r="X99" s="210"/>
      <c r="Y99" s="210"/>
      <c r="Z99" s="209"/>
      <c r="AA99" s="209"/>
      <c r="AB99" s="209"/>
      <c r="AC99" s="209"/>
      <c r="AD99" s="209"/>
      <c r="AE99" s="209"/>
      <c r="AF99" s="209"/>
      <c r="AG99" s="229"/>
      <c r="AH99" s="237"/>
      <c r="AI99" s="209"/>
      <c r="AJ99" s="209"/>
      <c r="AK99" s="209"/>
      <c r="AL99" s="209"/>
      <c r="AM99" s="210"/>
      <c r="AN99" s="209"/>
      <c r="AO99" s="209"/>
      <c r="AP99" s="209"/>
      <c r="AQ99" s="219"/>
      <c r="AR99" s="25"/>
      <c r="AS99" s="25"/>
    </row>
    <row r="100" spans="1:45" ht="15" customHeight="1" x14ac:dyDescent="0.2">
      <c r="A100" s="2"/>
      <c r="B100" s="218">
        <v>2001</v>
      </c>
      <c r="C100" s="217" t="s">
        <v>179</v>
      </c>
      <c r="D100" s="209" t="s">
        <v>124</v>
      </c>
      <c r="E100" s="217"/>
      <c r="F100" s="217">
        <v>35</v>
      </c>
      <c r="G100" s="217">
        <v>3</v>
      </c>
      <c r="H100" s="234">
        <f t="shared" si="10"/>
        <v>1</v>
      </c>
      <c r="I100" s="234">
        <f t="shared" si="11"/>
        <v>0.66666666666666663</v>
      </c>
      <c r="J100" s="234">
        <f t="shared" si="12"/>
        <v>1.6666666666666667</v>
      </c>
      <c r="K100" s="235">
        <f t="shared" si="13"/>
        <v>4</v>
      </c>
      <c r="L100" s="40"/>
      <c r="M100" s="226" t="s">
        <v>327</v>
      </c>
      <c r="N100" s="217"/>
      <c r="O100" s="217"/>
      <c r="P100" s="217" t="s">
        <v>179</v>
      </c>
      <c r="Q100" s="217" t="s">
        <v>182</v>
      </c>
      <c r="R100" s="217" t="s">
        <v>343</v>
      </c>
      <c r="S100" s="217" t="s">
        <v>242</v>
      </c>
      <c r="T100" s="234"/>
      <c r="U100" s="213" t="s">
        <v>183</v>
      </c>
      <c r="V100" s="40"/>
      <c r="W100" s="226"/>
      <c r="X100" s="210"/>
      <c r="Y100" s="210"/>
      <c r="Z100" s="209"/>
      <c r="AA100" s="209"/>
      <c r="AB100" s="209"/>
      <c r="AC100" s="209"/>
      <c r="AD100" s="209"/>
      <c r="AE100" s="209"/>
      <c r="AF100" s="209"/>
      <c r="AG100" s="229"/>
      <c r="AH100" s="237"/>
      <c r="AI100" s="209"/>
      <c r="AJ100" s="209"/>
      <c r="AK100" s="209"/>
      <c r="AL100" s="209"/>
      <c r="AM100" s="210"/>
      <c r="AN100" s="209"/>
      <c r="AO100" s="209"/>
      <c r="AP100" s="209"/>
      <c r="AQ100" s="219"/>
      <c r="AR100" s="25"/>
      <c r="AS100" s="25"/>
    </row>
    <row r="101" spans="1:45" s="10" customFormat="1" ht="15" customHeight="1" x14ac:dyDescent="0.25">
      <c r="A101" s="24"/>
      <c r="B101" s="220"/>
      <c r="C101" s="222"/>
      <c r="D101" s="222"/>
      <c r="E101" s="222"/>
      <c r="F101" s="222"/>
      <c r="G101" s="222"/>
      <c r="H101" s="242"/>
      <c r="I101" s="242"/>
      <c r="J101" s="242"/>
      <c r="K101" s="241"/>
      <c r="L101" s="40"/>
      <c r="M101" s="220"/>
      <c r="N101" s="222"/>
      <c r="O101" s="222"/>
      <c r="P101" s="222"/>
      <c r="Q101" s="222"/>
      <c r="R101" s="222"/>
      <c r="S101" s="222"/>
      <c r="T101" s="222"/>
      <c r="U101" s="241"/>
      <c r="V101" s="40"/>
      <c r="W101" s="220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5"/>
      <c r="AI101" s="222"/>
      <c r="AJ101" s="222"/>
      <c r="AK101" s="222"/>
      <c r="AL101" s="222"/>
      <c r="AM101" s="222"/>
      <c r="AN101" s="222"/>
      <c r="AO101" s="222"/>
      <c r="AP101" s="222"/>
      <c r="AQ101" s="225"/>
      <c r="AR101" s="37"/>
      <c r="AS101" s="41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25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41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41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41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41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41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41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41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41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1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37"/>
      <c r="AH174" s="37"/>
      <c r="AI174" s="37"/>
      <c r="AJ174" s="37"/>
      <c r="AK174" s="37"/>
      <c r="AL174" s="25"/>
      <c r="AM174" s="25"/>
      <c r="AN174" s="25"/>
      <c r="AO174" s="37"/>
      <c r="AP174" s="37"/>
      <c r="AQ174" s="37"/>
      <c r="AR174" s="41"/>
      <c r="AS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40"/>
      <c r="AG175" s="37"/>
      <c r="AH175" s="37"/>
      <c r="AI175" s="37"/>
      <c r="AJ175" s="37"/>
      <c r="AK175" s="37"/>
      <c r="AL175" s="25"/>
      <c r="AM175" s="25"/>
      <c r="AN175" s="25"/>
      <c r="AO175" s="37"/>
      <c r="AP175" s="37"/>
      <c r="AQ175" s="37"/>
      <c r="AR175" s="41"/>
      <c r="AS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25"/>
      <c r="AM176" s="25"/>
      <c r="AN176" s="25"/>
      <c r="AO176" s="37"/>
      <c r="AP176" s="37"/>
      <c r="AQ176" s="37"/>
      <c r="AR176" s="41"/>
      <c r="AS176" s="41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25"/>
      <c r="AM177" s="25"/>
      <c r="AN177" s="25"/>
      <c r="AO177" s="37"/>
      <c r="AP177" s="37"/>
      <c r="AQ177" s="37"/>
      <c r="AR177" s="41"/>
      <c r="AS177" s="41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37"/>
      <c r="AH178" s="37"/>
      <c r="AI178" s="37"/>
      <c r="AJ178" s="37"/>
      <c r="AK178" s="37"/>
      <c r="AL178" s="25"/>
      <c r="AM178" s="25"/>
      <c r="AN178" s="25"/>
      <c r="AO178" s="37"/>
      <c r="AP178" s="37"/>
      <c r="AQ178" s="37"/>
      <c r="AR178" s="41"/>
      <c r="AS178" s="3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40"/>
      <c r="AG179" s="37"/>
      <c r="AH179" s="37"/>
      <c r="AI179" s="37"/>
      <c r="AJ179" s="37"/>
      <c r="AK179" s="37"/>
      <c r="AL179" s="25"/>
      <c r="AM179" s="25"/>
      <c r="AN179" s="25"/>
      <c r="AO179" s="37"/>
      <c r="AP179" s="37"/>
      <c r="AQ179" s="37"/>
      <c r="AR179" s="41"/>
      <c r="AS179" s="3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40"/>
      <c r="AG180" s="37"/>
      <c r="AH180" s="37"/>
      <c r="AI180" s="37"/>
      <c r="AJ180" s="37"/>
      <c r="AK180" s="37"/>
      <c r="AL180" s="25"/>
      <c r="AM180" s="25"/>
      <c r="AN180" s="25"/>
      <c r="AO180" s="37"/>
      <c r="AP180" s="37"/>
      <c r="AQ180" s="37"/>
      <c r="AR180" s="41"/>
      <c r="AS180" s="3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40"/>
      <c r="AG181" s="37"/>
      <c r="AH181" s="37"/>
      <c r="AI181" s="37"/>
      <c r="AJ181" s="37"/>
      <c r="AK181" s="37"/>
      <c r="AL181" s="25"/>
      <c r="AM181" s="25"/>
      <c r="AN181" s="25"/>
      <c r="AO181" s="37"/>
      <c r="AP181" s="37"/>
      <c r="AQ181" s="37"/>
      <c r="AR181" s="41"/>
      <c r="AS181" s="3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40"/>
      <c r="AG182" s="37"/>
      <c r="AH182" s="37"/>
      <c r="AI182" s="37"/>
      <c r="AJ182" s="37"/>
      <c r="AK182" s="37"/>
      <c r="AL182" s="25"/>
      <c r="AM182" s="25"/>
      <c r="AN182" s="25"/>
      <c r="AO182" s="37"/>
      <c r="AP182" s="37"/>
      <c r="AQ182" s="37"/>
      <c r="AR182" s="41"/>
      <c r="AS182" s="3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40"/>
      <c r="AG183" s="37"/>
      <c r="AH183" s="37"/>
      <c r="AI183" s="37"/>
      <c r="AJ183" s="37"/>
      <c r="AK183" s="37"/>
      <c r="AL183" s="25"/>
      <c r="AM183" s="25"/>
      <c r="AN183" s="25"/>
      <c r="AO183" s="37"/>
      <c r="AP183" s="37"/>
      <c r="AQ183" s="37"/>
      <c r="AR183" s="41"/>
      <c r="AS183" s="3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40"/>
      <c r="AG184" s="37"/>
      <c r="AH184" s="37"/>
      <c r="AI184" s="37"/>
      <c r="AJ184" s="37"/>
      <c r="AK184" s="37"/>
      <c r="AL184" s="25"/>
      <c r="AM184" s="25"/>
      <c r="AN184" s="25"/>
      <c r="AO184" s="37"/>
      <c r="AP184" s="37"/>
      <c r="AQ184" s="37"/>
      <c r="AR184" s="41"/>
      <c r="AS184" s="3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40"/>
      <c r="AG185" s="37"/>
      <c r="AH185" s="37"/>
      <c r="AI185" s="37"/>
      <c r="AJ185" s="37"/>
      <c r="AK185" s="37"/>
      <c r="AL185" s="25"/>
      <c r="AM185" s="25"/>
      <c r="AN185" s="25"/>
      <c r="AO185" s="37"/>
      <c r="AP185" s="37"/>
      <c r="AQ185" s="37"/>
      <c r="AR185" s="41"/>
      <c r="AS185" s="3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40"/>
      <c r="AG186" s="37"/>
      <c r="AH186" s="37"/>
      <c r="AI186" s="37"/>
      <c r="AJ186" s="37"/>
      <c r="AK186" s="37"/>
      <c r="AL186" s="25"/>
      <c r="AM186" s="25"/>
      <c r="AN186" s="25"/>
      <c r="AO186" s="37"/>
      <c r="AP186" s="37"/>
      <c r="AQ186" s="37"/>
      <c r="AR186" s="41"/>
      <c r="AS186" s="3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40"/>
      <c r="AG187" s="37"/>
      <c r="AH187" s="37"/>
      <c r="AI187" s="37"/>
      <c r="AJ187" s="37"/>
      <c r="AK187" s="37"/>
      <c r="AL187" s="25"/>
      <c r="AM187" s="25"/>
      <c r="AN187" s="25"/>
      <c r="AO187" s="37"/>
      <c r="AP187" s="37"/>
      <c r="AQ187" s="37"/>
      <c r="AR187" s="41"/>
      <c r="AS187" s="3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40"/>
      <c r="AG188" s="37"/>
      <c r="AH188" s="37"/>
      <c r="AI188" s="37"/>
      <c r="AJ188" s="37"/>
      <c r="AK188" s="37"/>
      <c r="AL188" s="25"/>
      <c r="AM188" s="25"/>
      <c r="AN188" s="25"/>
      <c r="AO188" s="37"/>
      <c r="AP188" s="37"/>
      <c r="AQ188" s="37"/>
      <c r="AR188" s="41"/>
      <c r="AS188" s="3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40"/>
      <c r="AG189" s="37"/>
      <c r="AH189" s="37"/>
      <c r="AI189" s="37"/>
      <c r="AJ189" s="37"/>
      <c r="AK189" s="37"/>
      <c r="AL189" s="25"/>
      <c r="AM189" s="25"/>
      <c r="AN189" s="25"/>
      <c r="AO189" s="37"/>
      <c r="AP189" s="37"/>
      <c r="AQ189" s="37"/>
      <c r="AR189" s="41"/>
      <c r="AS189" s="3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40"/>
      <c r="AG190" s="37"/>
      <c r="AH190" s="37"/>
      <c r="AI190" s="37"/>
      <c r="AJ190" s="37"/>
      <c r="AK190" s="37"/>
      <c r="AL190" s="25"/>
      <c r="AM190" s="25"/>
      <c r="AN190" s="25"/>
      <c r="AO190" s="37"/>
      <c r="AP190" s="37"/>
      <c r="AQ190" s="37"/>
      <c r="AR190" s="41"/>
      <c r="AS190" s="3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40"/>
      <c r="AG191" s="37"/>
      <c r="AH191" s="37"/>
      <c r="AI191" s="37"/>
      <c r="AJ191" s="37"/>
      <c r="AK191" s="37"/>
      <c r="AL191" s="25"/>
      <c r="AM191" s="25"/>
      <c r="AN191" s="25"/>
      <c r="AO191" s="37"/>
      <c r="AP191" s="37"/>
      <c r="AQ191" s="37"/>
      <c r="AR191" s="41"/>
      <c r="AS191" s="3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40"/>
      <c r="AG192" s="37"/>
      <c r="AH192" s="37"/>
      <c r="AI192" s="37"/>
      <c r="AJ192" s="37"/>
      <c r="AK192" s="37"/>
      <c r="AL192" s="25"/>
      <c r="AM192" s="25"/>
      <c r="AN192" s="25"/>
      <c r="AO192" s="37"/>
      <c r="AP192" s="37"/>
      <c r="AQ192" s="37"/>
      <c r="AR192" s="41"/>
      <c r="AS192" s="3"/>
    </row>
    <row r="193" spans="1:4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40"/>
      <c r="AG193" s="37"/>
      <c r="AH193" s="37"/>
      <c r="AI193" s="37"/>
      <c r="AJ193" s="37"/>
      <c r="AK193" s="37"/>
      <c r="AL193" s="25"/>
      <c r="AM193" s="25"/>
      <c r="AN193" s="25"/>
      <c r="AO193" s="37"/>
      <c r="AP193" s="37"/>
      <c r="AQ193" s="37"/>
      <c r="AR193" s="41"/>
      <c r="AS193" s="3"/>
    </row>
    <row r="194" spans="1:4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40"/>
      <c r="AG194" s="37"/>
      <c r="AH194" s="37"/>
      <c r="AI194" s="37"/>
      <c r="AJ194" s="37"/>
      <c r="AK194" s="37"/>
      <c r="AL194" s="25"/>
      <c r="AM194" s="25"/>
      <c r="AN194" s="25"/>
      <c r="AO194" s="37"/>
      <c r="AP194" s="37"/>
      <c r="AQ194" s="37"/>
      <c r="AR194" s="41"/>
      <c r="AS194" s="3"/>
    </row>
    <row r="195" spans="1:4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40"/>
      <c r="AG195" s="37"/>
      <c r="AH195" s="37"/>
      <c r="AI195" s="37"/>
      <c r="AJ195" s="37"/>
      <c r="AK195" s="37"/>
      <c r="AL195" s="25"/>
      <c r="AM195" s="25"/>
      <c r="AN195" s="25"/>
      <c r="AO195" s="37"/>
      <c r="AP195" s="37"/>
      <c r="AQ195" s="37"/>
      <c r="AR195" s="41"/>
      <c r="AS195" s="3"/>
    </row>
    <row r="196" spans="1:4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40"/>
      <c r="AG196" s="37"/>
      <c r="AH196" s="37"/>
      <c r="AI196" s="37"/>
      <c r="AJ196" s="37"/>
      <c r="AK196" s="37"/>
      <c r="AL196" s="25"/>
      <c r="AM196" s="25"/>
      <c r="AN196" s="25"/>
      <c r="AO196" s="37"/>
      <c r="AP196" s="37"/>
      <c r="AQ196" s="37"/>
      <c r="AR196" s="41"/>
      <c r="AS196" s="3"/>
    </row>
    <row r="197" spans="1:4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40"/>
      <c r="AG197" s="37"/>
      <c r="AH197" s="37"/>
      <c r="AI197" s="37"/>
      <c r="AJ197" s="37"/>
      <c r="AK197" s="37"/>
      <c r="AL197" s="25"/>
      <c r="AM197" s="25"/>
      <c r="AN197" s="25"/>
      <c r="AO197" s="37"/>
      <c r="AP197" s="37"/>
      <c r="AQ197" s="37"/>
      <c r="AR197" s="41"/>
      <c r="AS197" s="3"/>
    </row>
    <row r="198" spans="1:4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40"/>
      <c r="AG198" s="37"/>
      <c r="AH198" s="37"/>
      <c r="AI198" s="37"/>
      <c r="AJ198" s="37"/>
      <c r="AK198" s="37"/>
      <c r="AL198" s="25"/>
      <c r="AM198" s="25"/>
      <c r="AN198" s="25"/>
      <c r="AO198" s="37"/>
      <c r="AP198" s="37"/>
      <c r="AQ198" s="37"/>
      <c r="AR198" s="41"/>
      <c r="AS198" s="3"/>
    </row>
    <row r="199" spans="1:45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5"/>
      <c r="P199" s="25"/>
      <c r="Q199" s="25"/>
      <c r="R199" s="25"/>
      <c r="S199" s="25"/>
      <c r="T199" s="25"/>
      <c r="U199" s="37"/>
      <c r="V199" s="40"/>
      <c r="W199" s="37"/>
      <c r="X199" s="37"/>
      <c r="Y199" s="25"/>
      <c r="Z199" s="25"/>
      <c r="AA199" s="25"/>
      <c r="AB199" s="25"/>
      <c r="AC199" s="25"/>
      <c r="AD199" s="25"/>
      <c r="AE199" s="25"/>
      <c r="AF199" s="25"/>
      <c r="AG199" s="25"/>
      <c r="AH199" s="59"/>
      <c r="AI199" s="37"/>
      <c r="AJ199" s="37"/>
      <c r="AK199" s="25"/>
      <c r="AL199" s="25"/>
      <c r="AM199" s="25"/>
      <c r="AN199" s="25"/>
      <c r="AO199" s="25"/>
      <c r="AP199" s="25"/>
      <c r="AQ199" s="25"/>
      <c r="AR199" s="3"/>
    </row>
    <row r="200" spans="1:45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5"/>
      <c r="P200" s="25"/>
      <c r="Q200" s="25"/>
      <c r="R200" s="25"/>
      <c r="S200" s="25"/>
      <c r="T200" s="25"/>
      <c r="U200" s="37"/>
      <c r="V200" s="40"/>
      <c r="W200" s="37"/>
      <c r="X200" s="37"/>
      <c r="Y200" s="25"/>
      <c r="Z200" s="25"/>
      <c r="AA200" s="25"/>
      <c r="AB200" s="25"/>
      <c r="AC200" s="25"/>
      <c r="AD200" s="25"/>
      <c r="AE200" s="25"/>
      <c r="AF200" s="25"/>
      <c r="AG200" s="25"/>
      <c r="AH200" s="59"/>
      <c r="AI200" s="37"/>
      <c r="AJ200" s="37"/>
      <c r="AK200" s="25"/>
      <c r="AL200" s="25"/>
      <c r="AM200" s="25"/>
      <c r="AN200" s="25"/>
      <c r="AO200" s="25"/>
      <c r="AP200" s="25"/>
      <c r="AQ200" s="25"/>
      <c r="AR200" s="3"/>
    </row>
    <row r="201" spans="1:45" s="10" customFormat="1" ht="15" customHeight="1" x14ac:dyDescent="0.25">
      <c r="A201" s="2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5"/>
      <c r="P201" s="25"/>
      <c r="Q201" s="25"/>
      <c r="R201" s="25"/>
      <c r="S201" s="25"/>
      <c r="T201" s="25"/>
      <c r="U201" s="37"/>
      <c r="V201" s="40"/>
      <c r="W201" s="37"/>
      <c r="X201" s="37"/>
      <c r="Y201" s="25"/>
      <c r="Z201" s="25"/>
      <c r="AA201" s="25"/>
      <c r="AB201" s="25"/>
      <c r="AC201" s="25"/>
      <c r="AD201" s="25"/>
      <c r="AE201" s="25"/>
      <c r="AF201" s="25"/>
      <c r="AG201" s="25"/>
      <c r="AH201" s="59"/>
      <c r="AI201" s="37"/>
      <c r="AJ201" s="37"/>
      <c r="AK201" s="25"/>
      <c r="AL201" s="25"/>
      <c r="AM201" s="25"/>
      <c r="AN201" s="25"/>
      <c r="AO201" s="25"/>
      <c r="AP201" s="25"/>
      <c r="AQ201" s="25"/>
      <c r="AR201" s="3"/>
    </row>
    <row r="202" spans="1:45" s="10" customFormat="1" ht="15" customHeight="1" x14ac:dyDescent="0.25">
      <c r="A202" s="2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25"/>
      <c r="P202" s="25"/>
      <c r="Q202" s="25"/>
      <c r="R202" s="25"/>
      <c r="S202" s="25"/>
      <c r="T202" s="25"/>
      <c r="U202" s="37"/>
      <c r="V202" s="40"/>
      <c r="W202" s="37"/>
      <c r="X202" s="37"/>
      <c r="Y202" s="25"/>
      <c r="Z202" s="25"/>
      <c r="AA202" s="25"/>
      <c r="AB202" s="25"/>
      <c r="AC202" s="25"/>
      <c r="AD202" s="25"/>
      <c r="AE202" s="25"/>
      <c r="AF202" s="25"/>
      <c r="AG202" s="25"/>
      <c r="AH202" s="59"/>
      <c r="AI202" s="37"/>
      <c r="AJ202" s="37"/>
      <c r="AK202" s="25"/>
      <c r="AL202" s="25"/>
      <c r="AM202" s="25"/>
      <c r="AN202" s="25"/>
      <c r="AO202" s="25"/>
      <c r="AP202" s="25"/>
      <c r="AQ202" s="25"/>
      <c r="AR202" s="3"/>
    </row>
    <row r="203" spans="1:45" s="10" customFormat="1" ht="15" customHeight="1" x14ac:dyDescent="0.25">
      <c r="A203" s="2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25"/>
      <c r="P203" s="25"/>
      <c r="Q203" s="25"/>
      <c r="R203" s="25"/>
      <c r="S203" s="25"/>
      <c r="T203" s="25"/>
      <c r="U203" s="37"/>
      <c r="V203" s="40"/>
      <c r="W203" s="37"/>
      <c r="X203" s="37"/>
      <c r="Y203" s="25"/>
      <c r="Z203" s="25"/>
      <c r="AA203" s="25"/>
      <c r="AB203" s="25"/>
      <c r="AC203" s="25"/>
      <c r="AD203" s="25"/>
      <c r="AE203" s="25"/>
      <c r="AF203" s="25"/>
      <c r="AG203" s="25"/>
      <c r="AH203" s="59"/>
      <c r="AI203" s="37"/>
      <c r="AJ203" s="37"/>
      <c r="AK203" s="25"/>
      <c r="AL203" s="25"/>
      <c r="AM203" s="25"/>
      <c r="AN203" s="25"/>
      <c r="AO203" s="25"/>
      <c r="AP203" s="25"/>
      <c r="AQ203" s="25"/>
      <c r="AR203" s="3"/>
    </row>
    <row r="204" spans="1:45" s="10" customFormat="1" ht="15" customHeight="1" x14ac:dyDescent="0.25">
      <c r="A204" s="24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25"/>
      <c r="P204" s="25"/>
      <c r="Q204" s="25"/>
      <c r="R204" s="25"/>
      <c r="S204" s="25"/>
      <c r="T204" s="25"/>
      <c r="U204" s="37"/>
      <c r="V204" s="40"/>
      <c r="W204" s="37"/>
      <c r="X204" s="37"/>
      <c r="Y204" s="25"/>
      <c r="Z204" s="25"/>
      <c r="AA204" s="25"/>
      <c r="AB204" s="25"/>
      <c r="AC204" s="25"/>
      <c r="AD204" s="25"/>
      <c r="AE204" s="25"/>
      <c r="AF204" s="25"/>
      <c r="AG204" s="25"/>
      <c r="AH204" s="59"/>
      <c r="AI204" s="37"/>
      <c r="AJ204" s="37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25"/>
      <c r="P205" s="25"/>
      <c r="Q205" s="25"/>
      <c r="R205" s="25"/>
      <c r="S205" s="25"/>
      <c r="T205" s="25"/>
      <c r="U205" s="37"/>
      <c r="V205" s="40"/>
      <c r="W205" s="37"/>
      <c r="X205" s="37"/>
      <c r="Y205" s="25"/>
      <c r="Z205" s="25"/>
      <c r="AA205" s="25"/>
      <c r="AB205" s="25"/>
      <c r="AC205" s="25"/>
      <c r="AD205" s="25"/>
      <c r="AE205" s="25"/>
      <c r="AF205" s="25"/>
      <c r="AG205" s="25"/>
      <c r="AH205" s="59"/>
      <c r="AI205" s="37"/>
      <c r="AJ205" s="37"/>
      <c r="AK205" s="25"/>
      <c r="AL205" s="25"/>
      <c r="AM205" s="25"/>
      <c r="AN205" s="25"/>
      <c r="AO205" s="25"/>
      <c r="AP205" s="25"/>
      <c r="AQ205" s="25"/>
      <c r="AR205" s="3"/>
    </row>
    <row r="206" spans="1:45" s="10" customFormat="1" ht="15" customHeight="1" x14ac:dyDescent="0.25">
      <c r="A206" s="24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25"/>
      <c r="P206" s="25"/>
      <c r="Q206" s="25"/>
      <c r="R206" s="25"/>
      <c r="S206" s="25"/>
      <c r="T206" s="25"/>
      <c r="U206" s="37"/>
      <c r="V206" s="40"/>
      <c r="W206" s="37"/>
      <c r="X206" s="37"/>
      <c r="Y206" s="25"/>
      <c r="Z206" s="25"/>
      <c r="AA206" s="25"/>
      <c r="AB206" s="25"/>
      <c r="AC206" s="25"/>
      <c r="AD206" s="25"/>
      <c r="AE206" s="25"/>
      <c r="AF206" s="25"/>
      <c r="AG206" s="25"/>
      <c r="AH206" s="59"/>
      <c r="AI206" s="37"/>
      <c r="AJ206" s="37"/>
      <c r="AK206" s="25"/>
      <c r="AL206" s="25"/>
      <c r="AM206" s="25"/>
      <c r="AN206" s="25"/>
      <c r="AO206" s="25"/>
      <c r="AP206" s="25"/>
      <c r="AQ206" s="25"/>
      <c r="AR206" s="3"/>
    </row>
    <row r="207" spans="1:45" s="10" customFormat="1" ht="15" customHeight="1" x14ac:dyDescent="0.25">
      <c r="A207" s="24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25"/>
      <c r="P207" s="25"/>
      <c r="Q207" s="25"/>
      <c r="R207" s="25"/>
      <c r="S207" s="25"/>
      <c r="T207" s="25"/>
      <c r="U207" s="37"/>
      <c r="V207" s="40"/>
      <c r="W207" s="37"/>
      <c r="X207" s="37"/>
      <c r="Y207" s="25"/>
      <c r="Z207" s="25"/>
      <c r="AA207" s="25"/>
      <c r="AB207" s="25"/>
      <c r="AC207" s="25"/>
      <c r="AD207" s="25"/>
      <c r="AE207" s="25"/>
      <c r="AF207" s="25"/>
      <c r="AG207" s="25"/>
      <c r="AH207" s="59"/>
      <c r="AI207" s="37"/>
      <c r="AJ207" s="37"/>
      <c r="AK207" s="25"/>
      <c r="AL207" s="25"/>
      <c r="AM207" s="25"/>
      <c r="AN207" s="25"/>
      <c r="AO207" s="25"/>
      <c r="AP207" s="25"/>
      <c r="AQ207" s="25"/>
      <c r="AR207" s="3"/>
    </row>
    <row r="208" spans="1:45" s="10" customFormat="1" ht="15" customHeight="1" x14ac:dyDescent="0.25">
      <c r="A208" s="24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25"/>
      <c r="P208" s="25"/>
      <c r="Q208" s="25"/>
      <c r="R208" s="25"/>
      <c r="S208" s="25"/>
      <c r="T208" s="25"/>
      <c r="U208" s="37"/>
      <c r="V208" s="40"/>
      <c r="W208" s="37"/>
      <c r="X208" s="37"/>
      <c r="Y208" s="25"/>
      <c r="Z208" s="25"/>
      <c r="AA208" s="25"/>
      <c r="AB208" s="25"/>
      <c r="AC208" s="25"/>
      <c r="AD208" s="25"/>
      <c r="AE208" s="25"/>
      <c r="AF208" s="25"/>
      <c r="AG208" s="25"/>
      <c r="AH208" s="59"/>
      <c r="AI208" s="37"/>
      <c r="AJ208" s="37"/>
      <c r="AK208" s="25"/>
      <c r="AL208" s="25"/>
      <c r="AM208" s="25"/>
      <c r="AN208" s="25"/>
      <c r="AO208" s="25"/>
      <c r="AP208" s="25"/>
      <c r="AQ208" s="25"/>
      <c r="AR208" s="3"/>
    </row>
    <row r="209" spans="1:45" s="10" customFormat="1" ht="15" customHeight="1" x14ac:dyDescent="0.25">
      <c r="A209" s="24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25"/>
      <c r="P209" s="25"/>
      <c r="Q209" s="25"/>
      <c r="R209" s="25"/>
      <c r="S209" s="25"/>
      <c r="T209" s="25"/>
      <c r="U209" s="37"/>
      <c r="V209" s="40"/>
      <c r="W209" s="37"/>
      <c r="X209" s="37"/>
      <c r="Y209" s="25"/>
      <c r="Z209" s="25"/>
      <c r="AA209" s="25"/>
      <c r="AB209" s="25"/>
      <c r="AC209" s="25"/>
      <c r="AD209" s="25"/>
      <c r="AE209" s="25"/>
      <c r="AF209" s="25"/>
      <c r="AG209" s="25"/>
      <c r="AH209" s="59"/>
      <c r="AI209" s="37"/>
      <c r="AJ209" s="37"/>
      <c r="AK209" s="25"/>
      <c r="AL209" s="25"/>
      <c r="AM209" s="25"/>
      <c r="AN209" s="25"/>
      <c r="AO209" s="25"/>
      <c r="AP209" s="25"/>
      <c r="AQ209" s="25"/>
      <c r="AR209" s="3"/>
    </row>
    <row r="210" spans="1:45" s="10" customFormat="1" ht="15" customHeight="1" x14ac:dyDescent="0.25">
      <c r="A210" s="24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25"/>
      <c r="P210" s="25"/>
      <c r="Q210" s="25"/>
      <c r="R210" s="25"/>
      <c r="S210" s="25"/>
      <c r="T210" s="25"/>
      <c r="U210" s="37"/>
      <c r="V210" s="40"/>
      <c r="W210" s="37"/>
      <c r="X210" s="37"/>
      <c r="Y210" s="25"/>
      <c r="Z210" s="25"/>
      <c r="AA210" s="25"/>
      <c r="AB210" s="25"/>
      <c r="AC210" s="25"/>
      <c r="AD210" s="25"/>
      <c r="AE210" s="25"/>
      <c r="AF210" s="25"/>
      <c r="AG210" s="25"/>
      <c r="AH210" s="59"/>
      <c r="AI210" s="37"/>
      <c r="AJ210" s="37"/>
      <c r="AK210" s="25"/>
      <c r="AL210" s="25"/>
      <c r="AM210" s="25"/>
      <c r="AN210" s="25"/>
      <c r="AO210" s="25"/>
      <c r="AP210" s="25"/>
      <c r="AQ210" s="25"/>
      <c r="AR210" s="3"/>
    </row>
    <row r="211" spans="1:45" s="10" customFormat="1" ht="15" customHeight="1" x14ac:dyDescent="0.25">
      <c r="A211" s="24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40"/>
      <c r="AG211" s="37"/>
      <c r="AH211" s="37"/>
      <c r="AI211" s="37"/>
      <c r="AJ211" s="37"/>
      <c r="AK211" s="37"/>
      <c r="AL211" s="25"/>
      <c r="AM211" s="25"/>
      <c r="AN211" s="25"/>
      <c r="AO211" s="37"/>
      <c r="AP211" s="37"/>
      <c r="AQ211" s="37"/>
      <c r="AR211" s="41"/>
      <c r="AS211" s="3"/>
    </row>
    <row r="212" spans="1:45" s="10" customFormat="1" ht="15" customHeight="1" x14ac:dyDescent="0.25">
      <c r="A212" s="24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40"/>
      <c r="AG212" s="37"/>
      <c r="AH212" s="37"/>
      <c r="AI212" s="37"/>
      <c r="AJ212" s="37"/>
      <c r="AK212" s="37"/>
      <c r="AL212" s="25"/>
      <c r="AM212" s="25"/>
      <c r="AN212" s="25"/>
      <c r="AO212" s="37"/>
      <c r="AP212" s="37"/>
      <c r="AQ212" s="37"/>
      <c r="AR212" s="41"/>
      <c r="AS212" s="3"/>
    </row>
    <row r="213" spans="1:45" s="10" customFormat="1" ht="15" customHeight="1" x14ac:dyDescent="0.25">
      <c r="A213" s="24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40"/>
      <c r="AG213" s="37"/>
      <c r="AH213" s="37"/>
      <c r="AI213" s="37"/>
      <c r="AJ213" s="37"/>
      <c r="AK213" s="37"/>
      <c r="AL213" s="25"/>
      <c r="AM213" s="25"/>
      <c r="AN213" s="25"/>
      <c r="AO213" s="37"/>
      <c r="AP213" s="37"/>
      <c r="AQ213" s="37"/>
      <c r="AR213" s="41"/>
      <c r="AS213" s="3"/>
    </row>
    <row r="214" spans="1:45" s="10" customFormat="1" ht="15" customHeight="1" x14ac:dyDescent="0.25">
      <c r="A214" s="24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40"/>
      <c r="AG214" s="37"/>
      <c r="AH214" s="37"/>
      <c r="AI214" s="37"/>
      <c r="AJ214" s="37"/>
      <c r="AK214" s="37"/>
      <c r="AL214" s="25"/>
      <c r="AM214" s="25"/>
      <c r="AN214" s="25"/>
      <c r="AO214" s="37"/>
      <c r="AP214" s="37"/>
      <c r="AQ214" s="37"/>
      <c r="AR214" s="41"/>
      <c r="AS214" s="3"/>
    </row>
    <row r="215" spans="1:45" s="10" customFormat="1" ht="15" customHeight="1" x14ac:dyDescent="0.25">
      <c r="A215" s="24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40"/>
      <c r="AG215" s="37"/>
      <c r="AH215" s="37"/>
      <c r="AI215" s="37"/>
      <c r="AJ215" s="37"/>
      <c r="AK215" s="37"/>
      <c r="AL215" s="25"/>
      <c r="AM215" s="25"/>
      <c r="AN215" s="25"/>
      <c r="AO215" s="37"/>
      <c r="AP215" s="37"/>
      <c r="AQ215" s="37"/>
      <c r="AR215" s="41"/>
      <c r="AS215" s="3"/>
    </row>
    <row r="216" spans="1:45" s="10" customFormat="1" ht="15" customHeight="1" x14ac:dyDescent="0.25">
      <c r="A216" s="24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40"/>
      <c r="AG216" s="37"/>
      <c r="AH216" s="37"/>
      <c r="AI216" s="37"/>
      <c r="AJ216" s="37"/>
      <c r="AK216" s="37"/>
      <c r="AL216" s="25"/>
      <c r="AM216" s="25"/>
      <c r="AN216" s="25"/>
      <c r="AO216" s="37"/>
      <c r="AP216" s="37"/>
      <c r="AQ216" s="37"/>
      <c r="AR216" s="41"/>
      <c r="AS216" s="3"/>
    </row>
    <row r="217" spans="1:45" s="10" customFormat="1" ht="15" customHeight="1" x14ac:dyDescent="0.25">
      <c r="A217" s="24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40"/>
      <c r="AG217" s="37"/>
      <c r="AH217" s="37"/>
      <c r="AI217" s="37"/>
      <c r="AJ217" s="37"/>
      <c r="AK217" s="37"/>
      <c r="AL217" s="25"/>
      <c r="AM217" s="25"/>
      <c r="AN217" s="25"/>
      <c r="AO217" s="37"/>
      <c r="AP217" s="37"/>
      <c r="AQ217" s="37"/>
      <c r="AR217" s="41"/>
      <c r="AS217" s="3"/>
    </row>
    <row r="218" spans="1:45" s="10" customFormat="1" ht="15" customHeight="1" x14ac:dyDescent="0.25">
      <c r="A218" s="2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40"/>
      <c r="AG218" s="37"/>
      <c r="AH218" s="37"/>
      <c r="AI218" s="37"/>
      <c r="AJ218" s="37"/>
      <c r="AK218" s="37"/>
      <c r="AL218" s="25"/>
      <c r="AM218" s="25"/>
      <c r="AN218" s="25"/>
      <c r="AO218" s="37"/>
      <c r="AP218" s="37"/>
      <c r="AQ218" s="37"/>
      <c r="AR218" s="41"/>
      <c r="AS218" s="3"/>
    </row>
    <row r="219" spans="1:45" s="10" customFormat="1" ht="15" customHeight="1" x14ac:dyDescent="0.25">
      <c r="A219" s="24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40"/>
      <c r="AG219" s="37"/>
      <c r="AH219" s="37"/>
      <c r="AI219" s="37"/>
      <c r="AJ219" s="37"/>
      <c r="AK219" s="37"/>
      <c r="AL219" s="25"/>
      <c r="AM219" s="25"/>
      <c r="AN219" s="25"/>
      <c r="AO219" s="37"/>
      <c r="AP219" s="37"/>
      <c r="AQ219" s="37"/>
      <c r="AR219" s="41"/>
      <c r="AS219" s="3"/>
    </row>
    <row r="220" spans="1:45" s="10" customFormat="1" ht="15" customHeight="1" x14ac:dyDescent="0.25">
      <c r="A220" s="24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40"/>
      <c r="AG220" s="37"/>
      <c r="AH220" s="37"/>
      <c r="AI220" s="37"/>
      <c r="AJ220" s="37"/>
      <c r="AK220" s="37"/>
      <c r="AL220" s="25"/>
      <c r="AM220" s="25"/>
      <c r="AN220" s="25"/>
      <c r="AO220" s="37"/>
      <c r="AP220" s="37"/>
      <c r="AQ220" s="37"/>
      <c r="AR220" s="41"/>
      <c r="AS220" s="3"/>
    </row>
    <row r="221" spans="1:45" s="10" customFormat="1" ht="15" customHeight="1" x14ac:dyDescent="0.25">
      <c r="A221" s="24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40"/>
      <c r="AG221" s="37"/>
      <c r="AH221" s="37"/>
      <c r="AI221" s="37"/>
      <c r="AJ221" s="37"/>
      <c r="AK221" s="37"/>
      <c r="AL221" s="25"/>
      <c r="AM221" s="25"/>
      <c r="AN221" s="25"/>
      <c r="AO221" s="37"/>
      <c r="AP221" s="37"/>
      <c r="AQ221" s="37"/>
      <c r="AR221" s="41"/>
      <c r="AS221" s="3"/>
    </row>
    <row r="222" spans="1:45" s="10" customFormat="1" ht="15" customHeight="1" x14ac:dyDescent="0.25">
      <c r="A222" s="24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40"/>
      <c r="AG222" s="37"/>
      <c r="AH222" s="37"/>
      <c r="AI222" s="37"/>
      <c r="AJ222" s="37"/>
      <c r="AK222" s="37"/>
      <c r="AL222" s="25"/>
      <c r="AM222" s="25"/>
      <c r="AN222" s="25"/>
      <c r="AO222" s="37"/>
      <c r="AP222" s="37"/>
      <c r="AQ222" s="37"/>
      <c r="AR222" s="41"/>
      <c r="AS222" s="3"/>
    </row>
    <row r="223" spans="1:45" s="10" customFormat="1" ht="15" customHeight="1" x14ac:dyDescent="0.25">
      <c r="A223" s="24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40"/>
      <c r="AG223" s="37"/>
      <c r="AH223" s="37"/>
      <c r="AI223" s="37"/>
      <c r="AJ223" s="37"/>
      <c r="AK223" s="37"/>
      <c r="AL223" s="25"/>
      <c r="AM223" s="25"/>
      <c r="AN223" s="25"/>
      <c r="AO223" s="37"/>
      <c r="AP223" s="37"/>
      <c r="AQ223" s="37"/>
      <c r="AR223" s="41"/>
      <c r="AS223" s="3"/>
    </row>
    <row r="224" spans="1:45" s="10" customFormat="1" ht="15" customHeight="1" x14ac:dyDescent="0.25">
      <c r="A224" s="24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40"/>
      <c r="AG224" s="37"/>
      <c r="AH224" s="37"/>
      <c r="AI224" s="37"/>
      <c r="AJ224" s="37"/>
      <c r="AK224" s="37"/>
      <c r="AL224" s="25"/>
      <c r="AM224" s="25"/>
      <c r="AN224" s="25"/>
      <c r="AO224" s="37"/>
      <c r="AP224" s="37"/>
      <c r="AQ224" s="37"/>
      <c r="AR224" s="41"/>
      <c r="AS224" s="3"/>
    </row>
    <row r="225" spans="1:45" s="10" customFormat="1" ht="15" customHeight="1" x14ac:dyDescent="0.25">
      <c r="A225" s="24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40"/>
      <c r="AG225" s="37"/>
      <c r="AH225" s="37"/>
      <c r="AI225" s="37"/>
      <c r="AJ225" s="37"/>
      <c r="AK225" s="37"/>
      <c r="AL225" s="25"/>
      <c r="AM225" s="25"/>
      <c r="AN225" s="25"/>
      <c r="AO225" s="37"/>
      <c r="AP225" s="37"/>
      <c r="AQ225" s="37"/>
      <c r="AR225" s="41"/>
      <c r="AS225" s="3"/>
    </row>
    <row r="226" spans="1:45" s="10" customFormat="1" ht="15" customHeight="1" x14ac:dyDescent="0.25">
      <c r="A226" s="24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40"/>
      <c r="AG226" s="37"/>
      <c r="AH226" s="37"/>
      <c r="AI226" s="37"/>
      <c r="AJ226" s="37"/>
      <c r="AK226" s="37"/>
      <c r="AL226" s="25"/>
      <c r="AM226" s="25"/>
      <c r="AN226" s="25"/>
      <c r="AO226" s="37"/>
      <c r="AP226" s="37"/>
      <c r="AQ226" s="37"/>
      <c r="AR226" s="41"/>
      <c r="AS226" s="3"/>
    </row>
    <row r="227" spans="1:45" s="10" customFormat="1" ht="15" customHeight="1" x14ac:dyDescent="0.25">
      <c r="A227" s="24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40"/>
      <c r="AG227" s="37"/>
      <c r="AH227" s="37"/>
      <c r="AI227" s="37"/>
      <c r="AJ227" s="37"/>
      <c r="AK227" s="37"/>
      <c r="AL227" s="25"/>
      <c r="AM227" s="25"/>
      <c r="AN227" s="25"/>
      <c r="AO227" s="37"/>
      <c r="AP227" s="37"/>
      <c r="AQ227" s="37"/>
      <c r="AR227" s="41"/>
      <c r="AS227" s="3"/>
    </row>
    <row r="228" spans="1:45" s="10" customFormat="1" ht="15" customHeight="1" x14ac:dyDescent="0.25">
      <c r="A228" s="24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40"/>
      <c r="AG228" s="37"/>
      <c r="AH228" s="37"/>
      <c r="AI228" s="37"/>
      <c r="AJ228" s="37"/>
      <c r="AK228" s="37"/>
      <c r="AL228" s="25"/>
      <c r="AM228" s="25"/>
      <c r="AN228" s="25"/>
      <c r="AO228" s="37"/>
      <c r="AP228" s="37"/>
      <c r="AQ228" s="37"/>
      <c r="AR228" s="41"/>
      <c r="AS228" s="3"/>
    </row>
    <row r="229" spans="1:45" s="10" customFormat="1" ht="15" customHeight="1" x14ac:dyDescent="0.25">
      <c r="A229" s="24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40"/>
      <c r="AG229" s="37"/>
      <c r="AH229" s="37"/>
      <c r="AI229" s="37"/>
      <c r="AJ229" s="37"/>
      <c r="AK229" s="37"/>
      <c r="AL229" s="25"/>
      <c r="AM229" s="25"/>
      <c r="AN229" s="25"/>
      <c r="AO229" s="37"/>
      <c r="AP229" s="37"/>
      <c r="AQ229" s="37"/>
      <c r="AR229" s="41"/>
      <c r="AS229" s="3"/>
    </row>
  </sheetData>
  <sortState ref="M67:P77">
    <sortCondition descending="1" ref="M6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7" t="s">
        <v>122</v>
      </c>
      <c r="C1" s="6"/>
      <c r="D1" s="7"/>
      <c r="E1" s="104" t="s">
        <v>123</v>
      </c>
      <c r="F1" s="185"/>
      <c r="G1" s="72"/>
      <c r="H1" s="72"/>
      <c r="I1" s="8"/>
      <c r="J1" s="6"/>
      <c r="K1" s="12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85"/>
      <c r="AB1" s="185"/>
      <c r="AC1" s="72"/>
      <c r="AD1" s="72"/>
      <c r="AE1" s="8"/>
      <c r="AF1" s="6"/>
      <c r="AG1" s="12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8" t="s">
        <v>33</v>
      </c>
      <c r="C2" s="69"/>
      <c r="D2" s="150"/>
      <c r="E2" s="14" t="s">
        <v>12</v>
      </c>
      <c r="F2" s="15"/>
      <c r="G2" s="15"/>
      <c r="H2" s="15"/>
      <c r="I2" s="21"/>
      <c r="J2" s="16"/>
      <c r="K2" s="97"/>
      <c r="L2" s="23" t="s">
        <v>256</v>
      </c>
      <c r="M2" s="15"/>
      <c r="N2" s="15"/>
      <c r="O2" s="22"/>
      <c r="P2" s="20"/>
      <c r="Q2" s="23" t="s">
        <v>257</v>
      </c>
      <c r="R2" s="15"/>
      <c r="S2" s="15"/>
      <c r="T2" s="15"/>
      <c r="U2" s="21"/>
      <c r="V2" s="22"/>
      <c r="W2" s="20"/>
      <c r="X2" s="186" t="s">
        <v>258</v>
      </c>
      <c r="Y2" s="187"/>
      <c r="Z2" s="188"/>
      <c r="AA2" s="14" t="s">
        <v>12</v>
      </c>
      <c r="AB2" s="15"/>
      <c r="AC2" s="15"/>
      <c r="AD2" s="15"/>
      <c r="AE2" s="21"/>
      <c r="AF2" s="16"/>
      <c r="AG2" s="97"/>
      <c r="AH2" s="23" t="s">
        <v>259</v>
      </c>
      <c r="AI2" s="15"/>
      <c r="AJ2" s="15"/>
      <c r="AK2" s="22"/>
      <c r="AL2" s="20"/>
      <c r="AM2" s="23" t="s">
        <v>257</v>
      </c>
      <c r="AN2" s="15"/>
      <c r="AO2" s="15"/>
      <c r="AP2" s="15"/>
      <c r="AQ2" s="21"/>
      <c r="AR2" s="22"/>
      <c r="AS2" s="18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89"/>
      <c r="L3" s="19" t="s">
        <v>5</v>
      </c>
      <c r="M3" s="19" t="s">
        <v>6</v>
      </c>
      <c r="N3" s="19" t="s">
        <v>34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8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89"/>
      <c r="AH3" s="19" t="s">
        <v>5</v>
      </c>
      <c r="AI3" s="19" t="s">
        <v>6</v>
      </c>
      <c r="AJ3" s="19" t="s">
        <v>34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8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>
        <v>2006</v>
      </c>
      <c r="C4" s="30" t="s">
        <v>174</v>
      </c>
      <c r="D4" s="27" t="s">
        <v>175</v>
      </c>
      <c r="E4" s="26"/>
      <c r="F4" s="26"/>
      <c r="G4" s="26"/>
      <c r="H4" s="28"/>
      <c r="I4" s="26"/>
      <c r="J4" s="29"/>
      <c r="K4" s="31"/>
      <c r="L4" s="91"/>
      <c r="M4" s="19"/>
      <c r="N4" s="19"/>
      <c r="O4" s="19"/>
      <c r="P4" s="25"/>
      <c r="Q4" s="26">
        <v>1</v>
      </c>
      <c r="R4" s="26">
        <v>0</v>
      </c>
      <c r="S4" s="28">
        <v>0</v>
      </c>
      <c r="T4" s="26">
        <v>2</v>
      </c>
      <c r="U4" s="26">
        <v>2</v>
      </c>
      <c r="V4" s="190">
        <v>0.222</v>
      </c>
      <c r="W4" s="31">
        <v>9</v>
      </c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91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75" t="s">
        <v>260</v>
      </c>
      <c r="C5" s="79"/>
      <c r="D5" s="78"/>
      <c r="E5" s="77">
        <f>SUM(E4:E4)</f>
        <v>0</v>
      </c>
      <c r="F5" s="77">
        <f>SUM(F4:F4)</f>
        <v>0</v>
      </c>
      <c r="G5" s="77">
        <f>SUM(G4:G4)</f>
        <v>0</v>
      </c>
      <c r="H5" s="77">
        <f>SUM(H4:H4)</f>
        <v>0</v>
      </c>
      <c r="I5" s="77">
        <f>SUM(I4:I4)</f>
        <v>0</v>
      </c>
      <c r="J5" s="192">
        <v>0</v>
      </c>
      <c r="K5" s="97">
        <f>SUM(K4:K4)</f>
        <v>0</v>
      </c>
      <c r="L5" s="23"/>
      <c r="M5" s="21"/>
      <c r="N5" s="114"/>
      <c r="O5" s="115"/>
      <c r="P5" s="25"/>
      <c r="Q5" s="77">
        <f>SUM(Q4:Q4)</f>
        <v>1</v>
      </c>
      <c r="R5" s="77">
        <f>SUM(R4:R4)</f>
        <v>0</v>
      </c>
      <c r="S5" s="77">
        <f>SUM(S4:S4)</f>
        <v>0</v>
      </c>
      <c r="T5" s="77">
        <f>SUM(T4:T4)</f>
        <v>2</v>
      </c>
      <c r="U5" s="77">
        <f>SUM(U4:U4)</f>
        <v>2</v>
      </c>
      <c r="V5" s="192">
        <f>PRODUCT(U5/W5)</f>
        <v>0.22222222222222221</v>
      </c>
      <c r="W5" s="97">
        <f>SUM(W4:W4)</f>
        <v>9</v>
      </c>
      <c r="X5" s="17" t="s">
        <v>260</v>
      </c>
      <c r="Y5" s="18"/>
      <c r="Z5" s="16"/>
      <c r="AA5" s="77">
        <f>SUM(AA4:AA4)</f>
        <v>0</v>
      </c>
      <c r="AB5" s="77">
        <f>SUM(AB4:AB4)</f>
        <v>0</v>
      </c>
      <c r="AC5" s="77">
        <f>SUM(AC4:AC4)</f>
        <v>0</v>
      </c>
      <c r="AD5" s="77">
        <f>SUM(AD4:AD4)</f>
        <v>0</v>
      </c>
      <c r="AE5" s="77">
        <f>SUM(AE4:AE4)</f>
        <v>0</v>
      </c>
      <c r="AF5" s="192">
        <v>0</v>
      </c>
      <c r="AG5" s="97">
        <f>SUM(AG4:AG4)</f>
        <v>0</v>
      </c>
      <c r="AH5" s="23"/>
      <c r="AI5" s="21"/>
      <c r="AJ5" s="114"/>
      <c r="AK5" s="115"/>
      <c r="AL5" s="25"/>
      <c r="AM5" s="77">
        <f>SUM(AM4:AM4)</f>
        <v>0</v>
      </c>
      <c r="AN5" s="77">
        <f>SUM(AN4:AN4)</f>
        <v>0</v>
      </c>
      <c r="AO5" s="77">
        <f>SUM(AO4:AO4)</f>
        <v>0</v>
      </c>
      <c r="AP5" s="77">
        <f>SUM(AP4:AP4)</f>
        <v>0</v>
      </c>
      <c r="AQ5" s="77">
        <f>SUM(AQ4:AQ4)</f>
        <v>0</v>
      </c>
      <c r="AR5" s="192">
        <v>0</v>
      </c>
      <c r="AS5" s="189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31"/>
      <c r="L6" s="25"/>
      <c r="M6" s="25"/>
      <c r="N6" s="25"/>
      <c r="O6" s="25"/>
      <c r="P6" s="37"/>
      <c r="Q6" s="37"/>
      <c r="R6" s="40"/>
      <c r="S6" s="37"/>
      <c r="T6" s="37"/>
      <c r="U6" s="25"/>
      <c r="V6" s="25"/>
      <c r="W6" s="31"/>
      <c r="X6" s="37"/>
      <c r="Y6" s="37"/>
      <c r="Z6" s="37"/>
      <c r="AA6" s="37"/>
      <c r="AB6" s="37"/>
      <c r="AC6" s="37"/>
      <c r="AD6" s="37"/>
      <c r="AE6" s="37"/>
      <c r="AF6" s="38"/>
      <c r="AG6" s="31"/>
      <c r="AH6" s="25"/>
      <c r="AI6" s="25"/>
      <c r="AJ6" s="25"/>
      <c r="AK6" s="25"/>
      <c r="AL6" s="37"/>
      <c r="AM6" s="37"/>
      <c r="AN6" s="40"/>
      <c r="AO6" s="37"/>
      <c r="AP6" s="37"/>
      <c r="AQ6" s="25"/>
      <c r="AR6" s="25"/>
      <c r="AS6" s="3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93" t="s">
        <v>261</v>
      </c>
      <c r="C7" s="194"/>
      <c r="D7" s="195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5"/>
      <c r="L7" s="19" t="s">
        <v>26</v>
      </c>
      <c r="M7" s="19" t="s">
        <v>27</v>
      </c>
      <c r="N7" s="19" t="s">
        <v>262</v>
      </c>
      <c r="O7" s="19" t="s">
        <v>263</v>
      </c>
      <c r="Q7" s="40"/>
      <c r="R7" s="40" t="s">
        <v>66</v>
      </c>
      <c r="S7" s="40"/>
      <c r="T7" s="37" t="s">
        <v>187</v>
      </c>
      <c r="U7" s="25"/>
      <c r="V7" s="31"/>
      <c r="W7" s="31"/>
      <c r="X7" s="196"/>
      <c r="Y7" s="196"/>
      <c r="Z7" s="196"/>
      <c r="AA7" s="196"/>
      <c r="AB7" s="196"/>
      <c r="AC7" s="40"/>
      <c r="AD7" s="40"/>
      <c r="AE7" s="40"/>
      <c r="AF7" s="37"/>
      <c r="AG7" s="37"/>
      <c r="AH7" s="37"/>
      <c r="AI7" s="37"/>
      <c r="AJ7" s="37"/>
      <c r="AK7" s="37"/>
      <c r="AM7" s="31"/>
      <c r="AN7" s="196"/>
      <c r="AO7" s="196"/>
      <c r="AP7" s="196"/>
      <c r="AQ7" s="196"/>
      <c r="AR7" s="196"/>
      <c r="AS7" s="196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3" t="s">
        <v>11</v>
      </c>
      <c r="C8" s="13"/>
      <c r="D8" s="45"/>
      <c r="E8" s="197">
        <v>0</v>
      </c>
      <c r="F8" s="197">
        <v>0</v>
      </c>
      <c r="G8" s="197">
        <v>0</v>
      </c>
      <c r="H8" s="197">
        <v>0</v>
      </c>
      <c r="I8" s="197">
        <v>0</v>
      </c>
      <c r="J8" s="198">
        <v>0</v>
      </c>
      <c r="K8" s="37">
        <v>0</v>
      </c>
      <c r="L8" s="199">
        <v>0</v>
      </c>
      <c r="M8" s="199">
        <v>0</v>
      </c>
      <c r="N8" s="199">
        <v>0</v>
      </c>
      <c r="O8" s="199">
        <v>0</v>
      </c>
      <c r="Q8" s="40"/>
      <c r="R8" s="40"/>
      <c r="S8" s="40"/>
      <c r="T8" s="37" t="s">
        <v>188</v>
      </c>
      <c r="U8" s="37"/>
      <c r="V8" s="37"/>
      <c r="W8" s="37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00" t="s">
        <v>33</v>
      </c>
      <c r="C9" s="201"/>
      <c r="D9" s="202"/>
      <c r="E9" s="197">
        <f>PRODUCT(E5+Q5)</f>
        <v>1</v>
      </c>
      <c r="F9" s="197">
        <f>PRODUCT(F5+R5)</f>
        <v>0</v>
      </c>
      <c r="G9" s="197">
        <f>PRODUCT(G5+S5)</f>
        <v>0</v>
      </c>
      <c r="H9" s="197">
        <f>PRODUCT(H5+T5)</f>
        <v>2</v>
      </c>
      <c r="I9" s="197">
        <f>PRODUCT(I5+U5)</f>
        <v>2</v>
      </c>
      <c r="J9" s="198">
        <v>0</v>
      </c>
      <c r="K9" s="37">
        <f>PRODUCT(K5+W5)</f>
        <v>9</v>
      </c>
      <c r="L9" s="199">
        <f>PRODUCT((F9+G9)/E9)</f>
        <v>0</v>
      </c>
      <c r="M9" s="199">
        <f>PRODUCT(H9/E9)</f>
        <v>2</v>
      </c>
      <c r="N9" s="199">
        <f>PRODUCT((F9+G9+H9)/E9)</f>
        <v>2</v>
      </c>
      <c r="O9" s="199">
        <f>PRODUCT(I9/E9)</f>
        <v>2</v>
      </c>
      <c r="Q9" s="40"/>
      <c r="R9" s="40"/>
      <c r="S9" s="40"/>
      <c r="T9" s="60" t="s">
        <v>189</v>
      </c>
      <c r="U9" s="37"/>
      <c r="V9" s="37"/>
      <c r="W9" s="37"/>
      <c r="X9" s="37"/>
      <c r="Y9" s="37"/>
      <c r="Z9" s="37"/>
      <c r="AA9" s="37"/>
      <c r="AB9" s="37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03" t="s">
        <v>258</v>
      </c>
      <c r="C10" s="204"/>
      <c r="D10" s="205"/>
      <c r="E10" s="197">
        <f>PRODUCT(AA5+AM5)</f>
        <v>0</v>
      </c>
      <c r="F10" s="197">
        <f>PRODUCT(AB5+AN5)</f>
        <v>0</v>
      </c>
      <c r="G10" s="197">
        <f>PRODUCT(AC5+AO5)</f>
        <v>0</v>
      </c>
      <c r="H10" s="197">
        <f>PRODUCT(AD5+AP5)</f>
        <v>0</v>
      </c>
      <c r="I10" s="197">
        <f>PRODUCT(AE5+AQ5)</f>
        <v>0</v>
      </c>
      <c r="J10" s="198">
        <v>0</v>
      </c>
      <c r="K10" s="25">
        <f>PRODUCT(AG5+AS5)</f>
        <v>0</v>
      </c>
      <c r="L10" s="199">
        <v>0</v>
      </c>
      <c r="M10" s="199">
        <v>0</v>
      </c>
      <c r="N10" s="199">
        <v>0</v>
      </c>
      <c r="O10" s="199">
        <v>0</v>
      </c>
      <c r="Q10" s="40"/>
      <c r="R10" s="40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40"/>
      <c r="AH10" s="40"/>
      <c r="AI10" s="40"/>
      <c r="AJ10" s="40"/>
      <c r="AK10" s="37"/>
      <c r="AL10" s="25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06" t="s">
        <v>260</v>
      </c>
      <c r="C11" s="93"/>
      <c r="D11" s="207"/>
      <c r="E11" s="197">
        <f>SUM(E8:E10)</f>
        <v>1</v>
      </c>
      <c r="F11" s="197">
        <f t="shared" ref="F11:I11" si="0">SUM(F8:F10)</f>
        <v>0</v>
      </c>
      <c r="G11" s="197">
        <f t="shared" si="0"/>
        <v>0</v>
      </c>
      <c r="H11" s="197">
        <f t="shared" si="0"/>
        <v>2</v>
      </c>
      <c r="I11" s="197">
        <f t="shared" si="0"/>
        <v>2</v>
      </c>
      <c r="J11" s="198">
        <f>PRODUCT(I11/K11)</f>
        <v>0.22222222222222221</v>
      </c>
      <c r="K11" s="37">
        <f>SUM(K8:K10)</f>
        <v>9</v>
      </c>
      <c r="L11" s="199">
        <f>PRODUCT((F11+G11)/E11)</f>
        <v>0</v>
      </c>
      <c r="M11" s="199">
        <f>PRODUCT(H11/E11)</f>
        <v>2</v>
      </c>
      <c r="N11" s="199">
        <f>PRODUCT((F11+G11+H11)/E11)</f>
        <v>2</v>
      </c>
      <c r="O11" s="199">
        <f>PRODUCT(I11/E11)</f>
        <v>2</v>
      </c>
      <c r="Q11" s="25"/>
      <c r="R11" s="25"/>
      <c r="S11" s="25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5"/>
      <c r="F12" s="25"/>
      <c r="G12" s="25"/>
      <c r="H12" s="25"/>
      <c r="I12" s="25"/>
      <c r="J12" s="37"/>
      <c r="K12" s="37"/>
      <c r="L12" s="25"/>
      <c r="M12" s="25"/>
      <c r="N12" s="25"/>
      <c r="O12" s="25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0"/>
      <c r="AH50" s="40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5"/>
      <c r="R84" s="25"/>
      <c r="S84" s="2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0"/>
      <c r="AH84" s="40"/>
      <c r="AI84" s="40"/>
      <c r="AJ84" s="40"/>
      <c r="AK84" s="37"/>
      <c r="AL84" s="25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5"/>
      <c r="R85" s="25"/>
      <c r="S85" s="2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0"/>
      <c r="AH85" s="40"/>
      <c r="AI85" s="40"/>
      <c r="AJ85" s="40"/>
      <c r="AK85" s="37"/>
      <c r="AL85" s="25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5"/>
      <c r="R86" s="25"/>
      <c r="S86" s="2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0"/>
      <c r="AH86" s="40"/>
      <c r="AI86" s="40"/>
      <c r="AJ86" s="40"/>
      <c r="AK86" s="37"/>
      <c r="AL86" s="25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5"/>
      <c r="R87" s="25"/>
      <c r="S87" s="2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0"/>
      <c r="AH87" s="40"/>
      <c r="AI87" s="40"/>
      <c r="AJ87" s="40"/>
      <c r="AK87" s="37"/>
      <c r="AL87" s="2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5"/>
      <c r="R88" s="25"/>
      <c r="S88" s="2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0"/>
      <c r="AH88" s="40"/>
      <c r="AI88" s="40"/>
      <c r="AJ88" s="40"/>
      <c r="AK88" s="37"/>
      <c r="AL88" s="2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0"/>
      <c r="AH89" s="40"/>
      <c r="AI89" s="40"/>
      <c r="AJ89" s="40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0"/>
      <c r="AH90" s="40"/>
      <c r="AI90" s="40"/>
      <c r="AJ90" s="40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0"/>
      <c r="AH91" s="40"/>
      <c r="AI91" s="40"/>
      <c r="AJ91" s="40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0"/>
      <c r="AH92" s="40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0"/>
      <c r="AH93" s="40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0"/>
      <c r="AH94" s="40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5"/>
      <c r="AL176" s="25"/>
    </row>
    <row r="177" spans="12:38" x14ac:dyDescent="0.25">
      <c r="R177" s="31"/>
      <c r="S177" s="31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31"/>
      <c r="S178" s="31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1"/>
      <c r="S179" s="31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31"/>
      <c r="S180" s="31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zoomScale="87" zoomScaleNormal="87" workbookViewId="0"/>
  </sheetViews>
  <sheetFormatPr defaultRowHeight="15" x14ac:dyDescent="0.25"/>
  <cols>
    <col min="1" max="1" width="0.7109375" style="10" customWidth="1"/>
    <col min="2" max="2" width="31.42578125" style="61" customWidth="1"/>
    <col min="3" max="3" width="21.5703125" style="62" customWidth="1"/>
    <col min="4" max="4" width="11.7109375" style="95" customWidth="1"/>
    <col min="5" max="5" width="9" style="95" customWidth="1"/>
    <col min="6" max="6" width="0.7109375" style="31" customWidth="1"/>
    <col min="7" max="16" width="5.7109375" style="62" customWidth="1"/>
    <col min="17" max="21" width="7.7109375" style="170" customWidth="1"/>
    <col min="22" max="22" width="11.5703125" style="62" customWidth="1"/>
    <col min="23" max="23" width="22" style="95" customWidth="1"/>
    <col min="24" max="24" width="11" style="62" customWidth="1"/>
    <col min="25" max="27" width="9.140625" style="3"/>
    <col min="28" max="28" width="27.28515625" style="3" customWidth="1"/>
    <col min="29" max="30" width="9.140625" style="3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9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5703125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9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5703125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9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5703125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9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5703125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9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5703125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9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5703125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9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5703125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9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5703125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9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5703125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9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5703125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9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5703125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9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5703125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9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5703125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9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5703125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9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5703125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9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5703125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9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5703125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9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5703125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9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5703125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9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5703125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9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5703125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9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5703125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9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5703125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9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5703125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9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5703125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9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5703125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9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5703125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9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5703125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9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5703125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9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5703125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9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5703125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9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5703125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9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5703125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9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5703125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9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5703125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9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5703125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9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5703125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9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5703125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9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5703125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9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5703125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9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5703125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9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5703125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9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5703125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9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5703125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9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5703125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9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5703125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9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5703125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9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5703125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9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5703125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9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5703125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9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5703125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9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5703125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9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5703125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9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5703125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9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5703125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9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5703125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9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5703125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9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5703125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9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5703125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9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5703125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9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5703125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9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5703125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9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5703125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105" t="s">
        <v>55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62"/>
      <c r="R1" s="162"/>
      <c r="S1" s="162"/>
      <c r="T1" s="162"/>
      <c r="U1" s="162"/>
      <c r="V1" s="69"/>
      <c r="W1" s="70"/>
      <c r="X1" s="63"/>
      <c r="Y1" s="71"/>
      <c r="Z1" s="71"/>
      <c r="AA1" s="71"/>
      <c r="AB1" s="71"/>
      <c r="AC1" s="71"/>
      <c r="AD1" s="71"/>
    </row>
    <row r="2" spans="1:30" x14ac:dyDescent="0.25">
      <c r="A2" s="9"/>
      <c r="B2" s="11" t="s">
        <v>122</v>
      </c>
      <c r="C2" s="104" t="s">
        <v>123</v>
      </c>
      <c r="D2" s="72"/>
      <c r="E2" s="12"/>
      <c r="F2" s="73"/>
      <c r="G2" s="72"/>
      <c r="H2" s="12"/>
      <c r="I2" s="12"/>
      <c r="J2" s="12"/>
      <c r="K2" s="12"/>
      <c r="L2" s="12"/>
      <c r="M2" s="12"/>
      <c r="N2" s="12"/>
      <c r="O2" s="12"/>
      <c r="P2" s="12"/>
      <c r="Q2" s="163"/>
      <c r="R2" s="163"/>
      <c r="S2" s="163"/>
      <c r="T2" s="163"/>
      <c r="U2" s="163"/>
      <c r="V2" s="12"/>
      <c r="W2" s="72"/>
      <c r="X2" s="28"/>
      <c r="Y2" s="71"/>
      <c r="Z2" s="71"/>
      <c r="AA2" s="71"/>
      <c r="AB2" s="71"/>
      <c r="AC2" s="71"/>
      <c r="AD2" s="71"/>
    </row>
    <row r="3" spans="1:30" x14ac:dyDescent="0.25">
      <c r="A3" s="9"/>
      <c r="B3" s="74" t="s">
        <v>35</v>
      </c>
      <c r="C3" s="23" t="s">
        <v>36</v>
      </c>
      <c r="D3" s="75" t="s">
        <v>37</v>
      </c>
      <c r="E3" s="76" t="s">
        <v>1</v>
      </c>
      <c r="F3" s="25"/>
      <c r="G3" s="77" t="s">
        <v>38</v>
      </c>
      <c r="H3" s="78" t="s">
        <v>39</v>
      </c>
      <c r="I3" s="78" t="s">
        <v>31</v>
      </c>
      <c r="J3" s="18" t="s">
        <v>40</v>
      </c>
      <c r="K3" s="79" t="s">
        <v>41</v>
      </c>
      <c r="L3" s="79" t="s">
        <v>42</v>
      </c>
      <c r="M3" s="77" t="s">
        <v>43</v>
      </c>
      <c r="N3" s="77" t="s">
        <v>30</v>
      </c>
      <c r="O3" s="78" t="s">
        <v>44</v>
      </c>
      <c r="P3" s="77" t="s">
        <v>39</v>
      </c>
      <c r="Q3" s="164" t="s">
        <v>16</v>
      </c>
      <c r="R3" s="164">
        <v>1</v>
      </c>
      <c r="S3" s="164">
        <v>2</v>
      </c>
      <c r="T3" s="164">
        <v>3</v>
      </c>
      <c r="U3" s="164" t="s">
        <v>45</v>
      </c>
      <c r="V3" s="18" t="s">
        <v>21</v>
      </c>
      <c r="W3" s="17" t="s">
        <v>46</v>
      </c>
      <c r="X3" s="17" t="s">
        <v>47</v>
      </c>
      <c r="Y3" s="71"/>
      <c r="Z3" s="71"/>
      <c r="AA3" s="71"/>
      <c r="AB3" s="71"/>
      <c r="AC3" s="71"/>
      <c r="AD3" s="71"/>
    </row>
    <row r="4" spans="1:30" x14ac:dyDescent="0.25">
      <c r="A4" s="24"/>
      <c r="B4" s="128" t="s">
        <v>75</v>
      </c>
      <c r="C4" s="129" t="s">
        <v>76</v>
      </c>
      <c r="D4" s="130" t="s">
        <v>68</v>
      </c>
      <c r="E4" s="131" t="s">
        <v>124</v>
      </c>
      <c r="F4" s="25"/>
      <c r="G4" s="80"/>
      <c r="H4" s="80"/>
      <c r="I4" s="132">
        <v>1</v>
      </c>
      <c r="J4" s="133"/>
      <c r="K4" s="133" t="s">
        <v>72</v>
      </c>
      <c r="L4" s="133"/>
      <c r="M4" s="80">
        <v>1</v>
      </c>
      <c r="N4" s="80"/>
      <c r="O4" s="80"/>
      <c r="P4" s="80"/>
      <c r="Q4" s="138" t="s">
        <v>166</v>
      </c>
      <c r="R4" s="138"/>
      <c r="S4" s="134"/>
      <c r="T4" s="134"/>
      <c r="U4" s="134"/>
      <c r="V4" s="173" t="s">
        <v>167</v>
      </c>
      <c r="W4" s="129" t="s">
        <v>78</v>
      </c>
      <c r="X4" s="136">
        <v>12200</v>
      </c>
      <c r="Y4" s="71"/>
      <c r="Z4" s="71"/>
      <c r="AA4" s="71"/>
      <c r="AB4" s="71"/>
      <c r="AC4" s="71"/>
      <c r="AD4" s="71"/>
    </row>
    <row r="5" spans="1:30" x14ac:dyDescent="0.25">
      <c r="A5" s="24"/>
      <c r="B5" s="128" t="s">
        <v>79</v>
      </c>
      <c r="C5" s="129" t="s">
        <v>80</v>
      </c>
      <c r="D5" s="130" t="s">
        <v>68</v>
      </c>
      <c r="E5" s="131" t="s">
        <v>124</v>
      </c>
      <c r="F5" s="25"/>
      <c r="G5" s="80"/>
      <c r="H5" s="80"/>
      <c r="I5" s="132">
        <v>1</v>
      </c>
      <c r="J5" s="133" t="s">
        <v>125</v>
      </c>
      <c r="K5" s="133">
        <v>4</v>
      </c>
      <c r="L5" s="133"/>
      <c r="M5" s="80">
        <v>1</v>
      </c>
      <c r="N5" s="80"/>
      <c r="O5" s="80"/>
      <c r="P5" s="80"/>
      <c r="Q5" s="138" t="s">
        <v>157</v>
      </c>
      <c r="R5" s="138" t="s">
        <v>88</v>
      </c>
      <c r="S5" s="134" t="s">
        <v>95</v>
      </c>
      <c r="T5" s="134" t="s">
        <v>71</v>
      </c>
      <c r="U5" s="134" t="s">
        <v>82</v>
      </c>
      <c r="V5" s="135">
        <v>0.54500000000000004</v>
      </c>
      <c r="W5" s="129" t="s">
        <v>83</v>
      </c>
      <c r="X5" s="136">
        <v>8287</v>
      </c>
      <c r="Y5" s="71"/>
      <c r="Z5" s="71"/>
      <c r="AA5" s="71"/>
      <c r="AB5" s="71"/>
      <c r="AC5" s="71"/>
      <c r="AD5" s="71"/>
    </row>
    <row r="6" spans="1:30" x14ac:dyDescent="0.25">
      <c r="A6" s="24"/>
      <c r="B6" s="128" t="s">
        <v>84</v>
      </c>
      <c r="C6" s="129" t="s">
        <v>85</v>
      </c>
      <c r="D6" s="130" t="s">
        <v>68</v>
      </c>
      <c r="E6" s="131" t="s">
        <v>124</v>
      </c>
      <c r="F6" s="25"/>
      <c r="G6" s="80"/>
      <c r="H6" s="80"/>
      <c r="I6" s="132">
        <v>1</v>
      </c>
      <c r="J6" s="133"/>
      <c r="K6" s="133" t="s">
        <v>126</v>
      </c>
      <c r="L6" s="133"/>
      <c r="M6" s="80">
        <v>1</v>
      </c>
      <c r="N6" s="80"/>
      <c r="O6" s="80"/>
      <c r="P6" s="80"/>
      <c r="Q6" s="138" t="s">
        <v>93</v>
      </c>
      <c r="R6" s="138"/>
      <c r="S6" s="134" t="s">
        <v>93</v>
      </c>
      <c r="T6" s="134"/>
      <c r="U6" s="134"/>
      <c r="V6" s="135">
        <v>0.66700000000000004</v>
      </c>
      <c r="W6" s="129" t="s">
        <v>78</v>
      </c>
      <c r="X6" s="136">
        <v>7029</v>
      </c>
      <c r="Y6" s="71"/>
      <c r="Z6" s="71"/>
      <c r="AA6" s="71"/>
      <c r="AB6" s="71"/>
      <c r="AC6" s="71"/>
      <c r="AD6" s="71"/>
    </row>
    <row r="7" spans="1:30" x14ac:dyDescent="0.25">
      <c r="A7" s="24"/>
      <c r="B7" s="128" t="s">
        <v>90</v>
      </c>
      <c r="C7" s="129" t="s">
        <v>91</v>
      </c>
      <c r="D7" s="130" t="s">
        <v>68</v>
      </c>
      <c r="E7" s="131" t="s">
        <v>124</v>
      </c>
      <c r="F7" s="25"/>
      <c r="G7" s="80"/>
      <c r="H7" s="80"/>
      <c r="I7" s="132">
        <v>1</v>
      </c>
      <c r="J7" s="133"/>
      <c r="K7" s="133" t="s">
        <v>126</v>
      </c>
      <c r="L7" s="133"/>
      <c r="M7" s="80">
        <v>1</v>
      </c>
      <c r="N7" s="80"/>
      <c r="O7" s="80"/>
      <c r="P7" s="80"/>
      <c r="Q7" s="138" t="s">
        <v>69</v>
      </c>
      <c r="R7" s="138" t="s">
        <v>69</v>
      </c>
      <c r="S7" s="134"/>
      <c r="T7" s="134"/>
      <c r="U7" s="134"/>
      <c r="V7" s="135">
        <v>0.5</v>
      </c>
      <c r="W7" s="129" t="s">
        <v>94</v>
      </c>
      <c r="X7" s="136">
        <v>6187</v>
      </c>
      <c r="Y7" s="71"/>
      <c r="Z7" s="71"/>
      <c r="AA7" s="71"/>
      <c r="AB7" s="71"/>
      <c r="AC7" s="71"/>
      <c r="AD7" s="71"/>
    </row>
    <row r="8" spans="1:30" x14ac:dyDescent="0.25">
      <c r="A8" s="24"/>
      <c r="B8" s="128" t="s">
        <v>98</v>
      </c>
      <c r="C8" s="129" t="s">
        <v>99</v>
      </c>
      <c r="D8" s="130" t="s">
        <v>68</v>
      </c>
      <c r="E8" s="131" t="s">
        <v>124</v>
      </c>
      <c r="F8" s="25"/>
      <c r="G8" s="80">
        <v>1</v>
      </c>
      <c r="H8" s="80"/>
      <c r="I8" s="132"/>
      <c r="J8" s="133" t="s">
        <v>127</v>
      </c>
      <c r="K8" s="133">
        <v>8</v>
      </c>
      <c r="L8" s="133" t="s">
        <v>50</v>
      </c>
      <c r="M8" s="80">
        <v>1</v>
      </c>
      <c r="N8" s="80"/>
      <c r="O8" s="80">
        <v>4</v>
      </c>
      <c r="P8" s="80"/>
      <c r="Q8" s="138" t="s">
        <v>119</v>
      </c>
      <c r="R8" s="138" t="s">
        <v>96</v>
      </c>
      <c r="S8" s="134" t="s">
        <v>71</v>
      </c>
      <c r="T8" s="134" t="s">
        <v>82</v>
      </c>
      <c r="U8" s="134" t="s">
        <v>73</v>
      </c>
      <c r="V8" s="135">
        <v>0.5</v>
      </c>
      <c r="W8" s="129" t="s">
        <v>100</v>
      </c>
      <c r="X8" s="136">
        <v>6114</v>
      </c>
      <c r="Y8" s="71"/>
      <c r="Z8" s="71"/>
      <c r="AA8" s="71"/>
      <c r="AB8" s="71"/>
      <c r="AC8" s="71"/>
      <c r="AD8" s="71"/>
    </row>
    <row r="9" spans="1:30" x14ac:dyDescent="0.25">
      <c r="A9" s="24"/>
      <c r="B9" s="128" t="s">
        <v>101</v>
      </c>
      <c r="C9" s="129" t="s">
        <v>102</v>
      </c>
      <c r="D9" s="130" t="s">
        <v>68</v>
      </c>
      <c r="E9" s="131" t="s">
        <v>124</v>
      </c>
      <c r="F9" s="25"/>
      <c r="G9" s="80"/>
      <c r="H9" s="80"/>
      <c r="I9" s="132">
        <v>1</v>
      </c>
      <c r="J9" s="133" t="s">
        <v>128</v>
      </c>
      <c r="K9" s="133">
        <v>9</v>
      </c>
      <c r="L9" s="133"/>
      <c r="M9" s="80">
        <v>1</v>
      </c>
      <c r="N9" s="80"/>
      <c r="O9" s="80">
        <v>2</v>
      </c>
      <c r="P9" s="80"/>
      <c r="Q9" s="138" t="s">
        <v>77</v>
      </c>
      <c r="R9" s="138" t="s">
        <v>82</v>
      </c>
      <c r="S9" s="134"/>
      <c r="T9" s="134" t="s">
        <v>69</v>
      </c>
      <c r="U9" s="134" t="s">
        <v>93</v>
      </c>
      <c r="V9" s="135">
        <v>0.6</v>
      </c>
      <c r="W9" s="129" t="s">
        <v>97</v>
      </c>
      <c r="X9" s="136">
        <v>5972</v>
      </c>
      <c r="Y9" s="71"/>
      <c r="Z9" s="71"/>
      <c r="AA9" s="71"/>
      <c r="AB9" s="71"/>
      <c r="AC9" s="71"/>
      <c r="AD9" s="71"/>
    </row>
    <row r="10" spans="1:30" x14ac:dyDescent="0.25">
      <c r="A10" s="24"/>
      <c r="B10" s="128" t="s">
        <v>129</v>
      </c>
      <c r="C10" s="129" t="s">
        <v>130</v>
      </c>
      <c r="D10" s="130" t="s">
        <v>68</v>
      </c>
      <c r="E10" s="131" t="s">
        <v>124</v>
      </c>
      <c r="F10" s="25"/>
      <c r="G10" s="80">
        <v>1</v>
      </c>
      <c r="H10" s="80"/>
      <c r="I10" s="132"/>
      <c r="J10" s="133" t="s">
        <v>127</v>
      </c>
      <c r="K10" s="133">
        <v>8</v>
      </c>
      <c r="L10" s="133"/>
      <c r="M10" s="80">
        <v>1</v>
      </c>
      <c r="N10" s="80"/>
      <c r="O10" s="80"/>
      <c r="P10" s="80"/>
      <c r="Q10" s="138" t="s">
        <v>70</v>
      </c>
      <c r="R10" s="138" t="s">
        <v>69</v>
      </c>
      <c r="S10" s="134" t="s">
        <v>69</v>
      </c>
      <c r="T10" s="134" t="s">
        <v>69</v>
      </c>
      <c r="U10" s="134" t="s">
        <v>82</v>
      </c>
      <c r="V10" s="135">
        <v>0.75</v>
      </c>
      <c r="W10" s="129" t="s">
        <v>131</v>
      </c>
      <c r="X10" s="136">
        <v>6008</v>
      </c>
      <c r="Y10" s="71"/>
      <c r="Z10" s="71"/>
      <c r="AA10" s="71"/>
      <c r="AB10" s="71"/>
      <c r="AC10" s="71"/>
      <c r="AD10" s="71"/>
    </row>
    <row r="11" spans="1:30" x14ac:dyDescent="0.25">
      <c r="A11" s="24"/>
      <c r="B11" s="128" t="s">
        <v>132</v>
      </c>
      <c r="C11" s="129" t="s">
        <v>133</v>
      </c>
      <c r="D11" s="130" t="s">
        <v>68</v>
      </c>
      <c r="E11" s="131" t="s">
        <v>124</v>
      </c>
      <c r="F11" s="25"/>
      <c r="G11" s="80"/>
      <c r="H11" s="80"/>
      <c r="I11" s="132">
        <v>1</v>
      </c>
      <c r="J11" s="133" t="s">
        <v>127</v>
      </c>
      <c r="K11" s="133">
        <v>3</v>
      </c>
      <c r="L11" s="133" t="s">
        <v>50</v>
      </c>
      <c r="M11" s="80">
        <v>1</v>
      </c>
      <c r="N11" s="80"/>
      <c r="O11" s="80"/>
      <c r="P11" s="80"/>
      <c r="Q11" s="138" t="s">
        <v>158</v>
      </c>
      <c r="R11" s="138" t="s">
        <v>82</v>
      </c>
      <c r="S11" s="134" t="s">
        <v>70</v>
      </c>
      <c r="T11" s="134" t="s">
        <v>87</v>
      </c>
      <c r="U11" s="134" t="s">
        <v>96</v>
      </c>
      <c r="V11" s="135">
        <v>0.63600000000000001</v>
      </c>
      <c r="W11" s="129" t="s">
        <v>131</v>
      </c>
      <c r="X11" s="136">
        <v>6822</v>
      </c>
      <c r="Y11" s="71"/>
      <c r="Z11" s="71"/>
      <c r="AA11" s="71"/>
      <c r="AB11" s="71"/>
      <c r="AC11" s="71"/>
      <c r="AD11" s="71"/>
    </row>
    <row r="12" spans="1:30" x14ac:dyDescent="0.25">
      <c r="A12" s="24"/>
      <c r="B12" s="128" t="s">
        <v>134</v>
      </c>
      <c r="C12" s="129" t="s">
        <v>135</v>
      </c>
      <c r="D12" s="130" t="s">
        <v>68</v>
      </c>
      <c r="E12" s="131" t="s">
        <v>124</v>
      </c>
      <c r="F12" s="25"/>
      <c r="G12" s="80"/>
      <c r="H12" s="80"/>
      <c r="I12" s="132">
        <v>1</v>
      </c>
      <c r="J12" s="133" t="s">
        <v>127</v>
      </c>
      <c r="K12" s="133">
        <v>3</v>
      </c>
      <c r="L12" s="133"/>
      <c r="M12" s="80">
        <v>1</v>
      </c>
      <c r="N12" s="80"/>
      <c r="O12" s="80"/>
      <c r="P12" s="80"/>
      <c r="Q12" s="138" t="s">
        <v>159</v>
      </c>
      <c r="R12" s="138" t="s">
        <v>96</v>
      </c>
      <c r="S12" s="134" t="s">
        <v>160</v>
      </c>
      <c r="T12" s="134" t="s">
        <v>82</v>
      </c>
      <c r="U12" s="134"/>
      <c r="V12" s="135">
        <v>0.25</v>
      </c>
      <c r="W12" s="129" t="s">
        <v>136</v>
      </c>
      <c r="X12" s="136">
        <v>7773</v>
      </c>
      <c r="Y12" s="71"/>
      <c r="Z12" s="71"/>
      <c r="AA12" s="71"/>
      <c r="AB12" s="71"/>
      <c r="AC12" s="71"/>
      <c r="AD12" s="71"/>
    </row>
    <row r="13" spans="1:30" x14ac:dyDescent="0.25">
      <c r="A13" s="24"/>
      <c r="B13" s="81" t="s">
        <v>137</v>
      </c>
      <c r="C13" s="82" t="s">
        <v>138</v>
      </c>
      <c r="D13" s="83" t="s">
        <v>49</v>
      </c>
      <c r="E13" s="151" t="s">
        <v>139</v>
      </c>
      <c r="F13" s="25"/>
      <c r="G13" s="84">
        <v>1</v>
      </c>
      <c r="H13" s="84"/>
      <c r="I13" s="86"/>
      <c r="J13" s="85" t="s">
        <v>125</v>
      </c>
      <c r="K13" s="85">
        <v>5</v>
      </c>
      <c r="L13" s="85"/>
      <c r="M13" s="84">
        <v>1</v>
      </c>
      <c r="N13" s="84"/>
      <c r="O13" s="84"/>
      <c r="P13" s="84">
        <v>2</v>
      </c>
      <c r="Q13" s="106" t="s">
        <v>161</v>
      </c>
      <c r="R13" s="106" t="s">
        <v>82</v>
      </c>
      <c r="S13" s="165" t="s">
        <v>71</v>
      </c>
      <c r="T13" s="165" t="s">
        <v>95</v>
      </c>
      <c r="U13" s="165" t="s">
        <v>82</v>
      </c>
      <c r="V13" s="87">
        <v>0.5</v>
      </c>
      <c r="W13" s="82" t="s">
        <v>140</v>
      </c>
      <c r="X13" s="172">
        <v>7153</v>
      </c>
      <c r="Y13" s="71"/>
      <c r="Z13" s="71"/>
      <c r="AA13" s="71"/>
      <c r="AB13" s="71"/>
      <c r="AC13" s="71"/>
      <c r="AD13" s="71"/>
    </row>
    <row r="14" spans="1:30" x14ac:dyDescent="0.25">
      <c r="A14" s="24"/>
      <c r="B14" s="23" t="s">
        <v>7</v>
      </c>
      <c r="C14" s="18"/>
      <c r="D14" s="17"/>
      <c r="E14" s="88"/>
      <c r="F14" s="89"/>
      <c r="G14" s="19">
        <f>SUM(G4:G13)</f>
        <v>3</v>
      </c>
      <c r="H14" s="19"/>
      <c r="I14" s="19">
        <f>SUM(I4:I13)</f>
        <v>7</v>
      </c>
      <c r="J14" s="18"/>
      <c r="K14" s="18"/>
      <c r="L14" s="18"/>
      <c r="M14" s="19">
        <f t="shared" ref="M14:P14" si="0">SUM(M4:M13)</f>
        <v>10</v>
      </c>
      <c r="N14" s="19"/>
      <c r="O14" s="19">
        <f t="shared" si="0"/>
        <v>6</v>
      </c>
      <c r="P14" s="19">
        <f t="shared" si="0"/>
        <v>2</v>
      </c>
      <c r="Q14" s="91" t="s">
        <v>162</v>
      </c>
      <c r="R14" s="91" t="s">
        <v>163</v>
      </c>
      <c r="S14" s="91" t="s">
        <v>164</v>
      </c>
      <c r="T14" s="91" t="s">
        <v>165</v>
      </c>
      <c r="U14" s="91" t="s">
        <v>103</v>
      </c>
      <c r="V14" s="35">
        <v>0.52600000000000002</v>
      </c>
      <c r="W14" s="90"/>
      <c r="X14" s="91"/>
      <c r="Y14" s="71"/>
      <c r="Z14" s="71"/>
      <c r="AA14" s="71"/>
      <c r="AB14" s="71"/>
      <c r="AC14" s="71"/>
      <c r="AD14" s="71"/>
    </row>
    <row r="15" spans="1:30" x14ac:dyDescent="0.25">
      <c r="A15" s="24"/>
      <c r="B15" s="100" t="s">
        <v>51</v>
      </c>
      <c r="C15" s="102" t="s">
        <v>141</v>
      </c>
      <c r="D15" s="152"/>
      <c r="E15" s="65"/>
      <c r="F15" s="66"/>
      <c r="G15" s="102"/>
      <c r="H15" s="65"/>
      <c r="I15" s="67"/>
      <c r="J15" s="65"/>
      <c r="K15" s="65"/>
      <c r="L15" s="65"/>
      <c r="M15" s="65"/>
      <c r="N15" s="65"/>
      <c r="O15" s="65"/>
      <c r="P15" s="65"/>
      <c r="Q15" s="148"/>
      <c r="R15" s="166"/>
      <c r="S15" s="148"/>
      <c r="T15" s="148"/>
      <c r="U15" s="148"/>
      <c r="V15" s="65"/>
      <c r="W15" s="98"/>
      <c r="X15" s="99"/>
      <c r="Y15" s="71"/>
      <c r="Z15" s="71"/>
      <c r="AA15" s="71"/>
      <c r="AB15" s="71"/>
      <c r="AC15" s="71"/>
      <c r="AD15" s="71"/>
    </row>
    <row r="16" spans="1:30" x14ac:dyDescent="0.25">
      <c r="A16" s="24"/>
      <c r="B16" s="107"/>
      <c r="C16" s="108"/>
      <c r="D16" s="108"/>
      <c r="E16" s="93"/>
      <c r="F16" s="93"/>
      <c r="G16" s="109"/>
      <c r="H16" s="110"/>
      <c r="I16" s="92"/>
      <c r="J16" s="110"/>
      <c r="K16" s="92"/>
      <c r="L16" s="110"/>
      <c r="M16" s="92"/>
      <c r="N16" s="92"/>
      <c r="O16" s="92"/>
      <c r="P16" s="92"/>
      <c r="Q16" s="149"/>
      <c r="R16" s="149"/>
      <c r="S16" s="149"/>
      <c r="T16" s="149"/>
      <c r="U16" s="149"/>
      <c r="V16" s="92"/>
      <c r="W16" s="92"/>
      <c r="X16" s="111"/>
      <c r="Y16" s="71"/>
      <c r="Z16" s="71"/>
      <c r="AA16" s="71"/>
      <c r="AB16" s="71"/>
      <c r="AC16" s="71"/>
      <c r="AD16" s="71"/>
    </row>
    <row r="17" spans="1:32" x14ac:dyDescent="0.25">
      <c r="A17" s="9"/>
      <c r="B17" s="74" t="s">
        <v>104</v>
      </c>
      <c r="C17" s="23" t="s">
        <v>36</v>
      </c>
      <c r="D17" s="75" t="s">
        <v>37</v>
      </c>
      <c r="E17" s="76" t="s">
        <v>1</v>
      </c>
      <c r="F17" s="25"/>
      <c r="G17" s="77" t="s">
        <v>38</v>
      </c>
      <c r="H17" s="78" t="s">
        <v>39</v>
      </c>
      <c r="I17" s="78" t="s">
        <v>31</v>
      </c>
      <c r="J17" s="18" t="s">
        <v>40</v>
      </c>
      <c r="K17" s="79" t="s">
        <v>41</v>
      </c>
      <c r="L17" s="79" t="s">
        <v>42</v>
      </c>
      <c r="M17" s="77" t="s">
        <v>43</v>
      </c>
      <c r="N17" s="77" t="s">
        <v>30</v>
      </c>
      <c r="O17" s="78" t="s">
        <v>44</v>
      </c>
      <c r="P17" s="77" t="s">
        <v>39</v>
      </c>
      <c r="Q17" s="164" t="s">
        <v>16</v>
      </c>
      <c r="R17" s="164">
        <v>1</v>
      </c>
      <c r="S17" s="164">
        <v>2</v>
      </c>
      <c r="T17" s="164">
        <v>3</v>
      </c>
      <c r="U17" s="164" t="s">
        <v>45</v>
      </c>
      <c r="V17" s="18" t="s">
        <v>21</v>
      </c>
      <c r="W17" s="17" t="s">
        <v>46</v>
      </c>
      <c r="X17" s="17" t="s">
        <v>47</v>
      </c>
      <c r="Y17" s="71"/>
      <c r="Z17" s="71"/>
      <c r="AA17" s="71"/>
      <c r="AB17" s="71"/>
      <c r="AC17" s="71"/>
      <c r="AD17" s="71"/>
    </row>
    <row r="18" spans="1:32" x14ac:dyDescent="0.25">
      <c r="A18" s="9"/>
      <c r="B18" s="128" t="s">
        <v>142</v>
      </c>
      <c r="C18" s="129" t="s">
        <v>143</v>
      </c>
      <c r="D18" s="130" t="s">
        <v>68</v>
      </c>
      <c r="E18" s="139" t="s">
        <v>124</v>
      </c>
      <c r="F18" s="25"/>
      <c r="G18" s="80"/>
      <c r="H18" s="132"/>
      <c r="I18" s="132">
        <v>1</v>
      </c>
      <c r="J18" s="133" t="s">
        <v>44</v>
      </c>
      <c r="K18" s="133">
        <v>3</v>
      </c>
      <c r="L18" s="133" t="s">
        <v>48</v>
      </c>
      <c r="M18" s="133">
        <v>1</v>
      </c>
      <c r="N18" s="80"/>
      <c r="O18" s="132"/>
      <c r="P18" s="80"/>
      <c r="Q18" s="138" t="s">
        <v>92</v>
      </c>
      <c r="R18" s="138" t="s">
        <v>71</v>
      </c>
      <c r="S18" s="138" t="s">
        <v>95</v>
      </c>
      <c r="T18" s="138" t="s">
        <v>82</v>
      </c>
      <c r="U18" s="138" t="s">
        <v>96</v>
      </c>
      <c r="V18" s="135">
        <v>0.42857142857142855</v>
      </c>
      <c r="W18" s="103" t="s">
        <v>144</v>
      </c>
      <c r="X18" s="80">
        <v>300</v>
      </c>
      <c r="Y18" s="71"/>
      <c r="Z18" s="71"/>
      <c r="AA18" s="71"/>
      <c r="AB18" s="71"/>
      <c r="AC18" s="71"/>
      <c r="AD18" s="71"/>
    </row>
    <row r="19" spans="1:32" x14ac:dyDescent="0.25">
      <c r="A19" s="9"/>
      <c r="B19" s="128" t="s">
        <v>145</v>
      </c>
      <c r="C19" s="129" t="s">
        <v>146</v>
      </c>
      <c r="D19" s="130" t="s">
        <v>68</v>
      </c>
      <c r="E19" s="139" t="s">
        <v>124</v>
      </c>
      <c r="F19" s="25"/>
      <c r="G19" s="80"/>
      <c r="H19" s="132"/>
      <c r="I19" s="132">
        <v>1</v>
      </c>
      <c r="J19" s="133" t="s">
        <v>125</v>
      </c>
      <c r="K19" s="133">
        <v>4</v>
      </c>
      <c r="L19" s="133" t="s">
        <v>50</v>
      </c>
      <c r="M19" s="133">
        <v>1</v>
      </c>
      <c r="N19" s="80"/>
      <c r="O19" s="132">
        <v>2</v>
      </c>
      <c r="P19" s="80">
        <v>1</v>
      </c>
      <c r="Q19" s="138" t="s">
        <v>169</v>
      </c>
      <c r="R19" s="138"/>
      <c r="S19" s="138" t="s">
        <v>168</v>
      </c>
      <c r="T19" s="138" t="s">
        <v>70</v>
      </c>
      <c r="U19" s="138" t="s">
        <v>95</v>
      </c>
      <c r="V19" s="135">
        <v>0.90909090909090906</v>
      </c>
      <c r="W19" s="103" t="s">
        <v>147</v>
      </c>
      <c r="X19" s="80">
        <v>420</v>
      </c>
      <c r="Y19" s="71"/>
      <c r="Z19" s="71"/>
      <c r="AA19" s="71"/>
      <c r="AB19" s="71"/>
      <c r="AC19" s="71"/>
      <c r="AD19" s="71"/>
    </row>
    <row r="20" spans="1:32" x14ac:dyDescent="0.25">
      <c r="A20" s="24"/>
      <c r="B20" s="23" t="s">
        <v>7</v>
      </c>
      <c r="C20" s="18"/>
      <c r="D20" s="17"/>
      <c r="E20" s="88"/>
      <c r="F20" s="89"/>
      <c r="G20" s="19"/>
      <c r="H20" s="19"/>
      <c r="I20" s="19">
        <v>2</v>
      </c>
      <c r="J20" s="18"/>
      <c r="K20" s="18"/>
      <c r="L20" s="18"/>
      <c r="M20" s="19">
        <v>2</v>
      </c>
      <c r="N20" s="19"/>
      <c r="O20" s="19">
        <v>2</v>
      </c>
      <c r="P20" s="19">
        <v>1</v>
      </c>
      <c r="Q20" s="91" t="s">
        <v>171</v>
      </c>
      <c r="R20" s="91" t="s">
        <v>71</v>
      </c>
      <c r="S20" s="91" t="s">
        <v>172</v>
      </c>
      <c r="T20" s="91" t="s">
        <v>77</v>
      </c>
      <c r="U20" s="91" t="s">
        <v>120</v>
      </c>
      <c r="V20" s="35">
        <v>0.52600000000000002</v>
      </c>
      <c r="W20" s="90"/>
      <c r="X20" s="91"/>
      <c r="Y20" s="71"/>
      <c r="Z20" s="71"/>
      <c r="AA20" s="71"/>
      <c r="AB20" s="71"/>
      <c r="AC20" s="71"/>
      <c r="AD20" s="71"/>
    </row>
    <row r="21" spans="1:32" x14ac:dyDescent="0.25">
      <c r="A21" s="24"/>
      <c r="B21" s="107"/>
      <c r="C21" s="108"/>
      <c r="D21" s="108"/>
      <c r="E21" s="93"/>
      <c r="F21" s="93"/>
      <c r="G21" s="109"/>
      <c r="H21" s="110"/>
      <c r="I21" s="92"/>
      <c r="J21" s="110"/>
      <c r="K21" s="92"/>
      <c r="L21" s="110"/>
      <c r="M21" s="92"/>
      <c r="N21" s="92"/>
      <c r="O21" s="92"/>
      <c r="P21" s="92"/>
      <c r="Q21" s="149"/>
      <c r="R21" s="149"/>
      <c r="S21" s="149"/>
      <c r="T21" s="149"/>
      <c r="U21" s="149"/>
      <c r="V21" s="92"/>
      <c r="W21" s="92"/>
      <c r="X21" s="111"/>
      <c r="Y21" s="71"/>
      <c r="Z21" s="71"/>
      <c r="AA21" s="71"/>
      <c r="AB21" s="71"/>
      <c r="AC21" s="71"/>
      <c r="AD21" s="71"/>
    </row>
    <row r="22" spans="1:32" x14ac:dyDescent="0.25">
      <c r="A22" s="9"/>
      <c r="B22" s="74" t="s">
        <v>105</v>
      </c>
      <c r="C22" s="23" t="s">
        <v>36</v>
      </c>
      <c r="D22" s="75" t="s">
        <v>37</v>
      </c>
      <c r="E22" s="76" t="s">
        <v>1</v>
      </c>
      <c r="F22" s="25"/>
      <c r="G22" s="77" t="s">
        <v>38</v>
      </c>
      <c r="H22" s="78" t="s">
        <v>39</v>
      </c>
      <c r="I22" s="78" t="s">
        <v>31</v>
      </c>
      <c r="J22" s="18" t="s">
        <v>40</v>
      </c>
      <c r="K22" s="79" t="s">
        <v>41</v>
      </c>
      <c r="L22" s="79" t="s">
        <v>42</v>
      </c>
      <c r="M22" s="77" t="s">
        <v>43</v>
      </c>
      <c r="N22" s="77" t="s">
        <v>30</v>
      </c>
      <c r="O22" s="78" t="s">
        <v>44</v>
      </c>
      <c r="P22" s="77" t="s">
        <v>39</v>
      </c>
      <c r="Q22" s="164" t="s">
        <v>16</v>
      </c>
      <c r="R22" s="164">
        <v>1</v>
      </c>
      <c r="S22" s="164">
        <v>2</v>
      </c>
      <c r="T22" s="164">
        <v>3</v>
      </c>
      <c r="U22" s="164" t="s">
        <v>45</v>
      </c>
      <c r="V22" s="18" t="s">
        <v>21</v>
      </c>
      <c r="W22" s="17" t="s">
        <v>46</v>
      </c>
      <c r="X22" s="17" t="s">
        <v>47</v>
      </c>
      <c r="Y22" s="71"/>
      <c r="Z22" s="71"/>
      <c r="AA22" s="71"/>
      <c r="AB22" s="71"/>
      <c r="AC22" s="71"/>
      <c r="AD22" s="71"/>
    </row>
    <row r="23" spans="1:32" x14ac:dyDescent="0.25">
      <c r="A23" s="24"/>
      <c r="B23" s="128" t="s">
        <v>148</v>
      </c>
      <c r="C23" s="129" t="s">
        <v>80</v>
      </c>
      <c r="D23" s="130" t="s">
        <v>68</v>
      </c>
      <c r="E23" s="139" t="s">
        <v>124</v>
      </c>
      <c r="F23" s="25"/>
      <c r="G23" s="80"/>
      <c r="H23" s="132"/>
      <c r="I23" s="80">
        <v>1</v>
      </c>
      <c r="J23" s="133" t="s">
        <v>127</v>
      </c>
      <c r="K23" s="133">
        <v>3</v>
      </c>
      <c r="L23" s="133" t="s">
        <v>108</v>
      </c>
      <c r="M23" s="133">
        <v>1</v>
      </c>
      <c r="N23" s="80"/>
      <c r="O23" s="132"/>
      <c r="P23" s="80"/>
      <c r="Q23" s="134" t="s">
        <v>173</v>
      </c>
      <c r="R23" s="134" t="s">
        <v>81</v>
      </c>
      <c r="S23" s="134" t="s">
        <v>71</v>
      </c>
      <c r="T23" s="134" t="s">
        <v>87</v>
      </c>
      <c r="U23" s="134" t="s">
        <v>96</v>
      </c>
      <c r="V23" s="153">
        <v>0.54500000000000004</v>
      </c>
      <c r="W23" s="130" t="s">
        <v>149</v>
      </c>
      <c r="X23" s="80"/>
      <c r="Y23" s="71"/>
      <c r="Z23" s="71"/>
      <c r="AA23" s="71"/>
      <c r="AB23" s="71"/>
      <c r="AC23" s="71"/>
      <c r="AD23" s="71"/>
    </row>
    <row r="24" spans="1:32" x14ac:dyDescent="0.25">
      <c r="A24" s="24"/>
      <c r="B24" s="128" t="s">
        <v>150</v>
      </c>
      <c r="C24" s="129" t="s">
        <v>151</v>
      </c>
      <c r="D24" s="130" t="s">
        <v>68</v>
      </c>
      <c r="E24" s="139" t="s">
        <v>124</v>
      </c>
      <c r="F24" s="110"/>
      <c r="G24" s="80">
        <v>1</v>
      </c>
      <c r="H24" s="132"/>
      <c r="I24" s="80"/>
      <c r="J24" s="133"/>
      <c r="K24" s="133"/>
      <c r="L24" s="133" t="s">
        <v>152</v>
      </c>
      <c r="M24" s="133">
        <v>1</v>
      </c>
      <c r="N24" s="80"/>
      <c r="O24" s="132"/>
      <c r="P24" s="80"/>
      <c r="Q24" s="134">
        <v>0</v>
      </c>
      <c r="R24" s="134"/>
      <c r="S24" s="134"/>
      <c r="T24" s="134"/>
      <c r="U24" s="134"/>
      <c r="V24" s="153"/>
      <c r="W24" s="128" t="s">
        <v>144</v>
      </c>
      <c r="X24" s="80">
        <v>2000</v>
      </c>
      <c r="Y24" s="71"/>
      <c r="Z24" s="71"/>
      <c r="AA24" s="71"/>
      <c r="AB24" s="71"/>
      <c r="AC24" s="71"/>
      <c r="AD24" s="71"/>
    </row>
    <row r="25" spans="1:32" x14ac:dyDescent="0.25">
      <c r="A25" s="24"/>
      <c r="B25" s="23" t="s">
        <v>7</v>
      </c>
      <c r="C25" s="18"/>
      <c r="D25" s="17"/>
      <c r="E25" s="88"/>
      <c r="F25" s="89"/>
      <c r="G25" s="19">
        <f>SUM(G15:G24)</f>
        <v>1</v>
      </c>
      <c r="H25" s="19"/>
      <c r="I25" s="19">
        <v>1</v>
      </c>
      <c r="J25" s="18"/>
      <c r="K25" s="18"/>
      <c r="L25" s="18"/>
      <c r="M25" s="19">
        <v>2</v>
      </c>
      <c r="N25" s="19"/>
      <c r="O25" s="19">
        <f t="shared" ref="O25:P25" si="1">SUM(O15:O24)</f>
        <v>4</v>
      </c>
      <c r="P25" s="19">
        <f t="shared" si="1"/>
        <v>2</v>
      </c>
      <c r="Q25" s="91" t="s">
        <v>173</v>
      </c>
      <c r="R25" s="91" t="s">
        <v>81</v>
      </c>
      <c r="S25" s="91" t="s">
        <v>71</v>
      </c>
      <c r="T25" s="91" t="s">
        <v>87</v>
      </c>
      <c r="U25" s="91" t="s">
        <v>96</v>
      </c>
      <c r="V25" s="35">
        <v>0.54500000000000004</v>
      </c>
      <c r="W25" s="90"/>
      <c r="X25" s="91"/>
      <c r="Y25" s="71"/>
      <c r="Z25" s="71"/>
      <c r="AA25" s="71"/>
      <c r="AB25" s="71"/>
      <c r="AC25" s="71"/>
      <c r="AD25" s="71"/>
    </row>
    <row r="26" spans="1:32" x14ac:dyDescent="0.25">
      <c r="A26" s="24"/>
      <c r="B26" s="107"/>
      <c r="C26" s="108"/>
      <c r="D26" s="108"/>
      <c r="E26" s="93"/>
      <c r="F26" s="93"/>
      <c r="G26" s="109"/>
      <c r="H26" s="110"/>
      <c r="I26" s="92"/>
      <c r="J26" s="110"/>
      <c r="K26" s="92"/>
      <c r="L26" s="110"/>
      <c r="M26" s="92"/>
      <c r="N26" s="92"/>
      <c r="O26" s="92"/>
      <c r="P26" s="92"/>
      <c r="Q26" s="149"/>
      <c r="R26" s="149"/>
      <c r="S26" s="149"/>
      <c r="T26" s="149"/>
      <c r="U26" s="149"/>
      <c r="V26" s="92"/>
      <c r="W26" s="92"/>
      <c r="X26" s="111"/>
      <c r="Y26" s="71"/>
      <c r="Z26" s="71"/>
      <c r="AA26" s="71"/>
      <c r="AB26" s="71"/>
      <c r="AC26" s="71"/>
      <c r="AD26" s="71"/>
    </row>
    <row r="27" spans="1:32" s="10" customFormat="1" ht="18.75" customHeight="1" x14ac:dyDescent="0.2">
      <c r="A27" s="9"/>
      <c r="B27" s="112" t="s">
        <v>52</v>
      </c>
      <c r="C27" s="69"/>
      <c r="D27" s="70"/>
      <c r="E27" s="70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162"/>
      <c r="R27" s="162"/>
      <c r="S27" s="162"/>
      <c r="T27" s="162"/>
      <c r="U27" s="162"/>
      <c r="V27" s="69"/>
      <c r="W27" s="70"/>
      <c r="X27" s="63"/>
      <c r="Y27" s="25"/>
      <c r="Z27" s="25"/>
      <c r="AA27" s="25"/>
      <c r="AB27" s="25"/>
      <c r="AC27" s="25"/>
      <c r="AD27" s="25"/>
      <c r="AE27" s="25"/>
      <c r="AF27" s="25"/>
    </row>
    <row r="28" spans="1:32" s="154" customFormat="1" ht="15" customHeight="1" x14ac:dyDescent="0.2">
      <c r="A28" s="24"/>
      <c r="B28" s="74" t="s">
        <v>35</v>
      </c>
      <c r="C28" s="23" t="s">
        <v>53</v>
      </c>
      <c r="D28" s="75" t="s">
        <v>37</v>
      </c>
      <c r="E28" s="76" t="s">
        <v>1</v>
      </c>
      <c r="F28" s="40"/>
      <c r="G28" s="77" t="s">
        <v>38</v>
      </c>
      <c r="H28" s="78" t="s">
        <v>39</v>
      </c>
      <c r="I28" s="78" t="s">
        <v>31</v>
      </c>
      <c r="J28" s="18" t="s">
        <v>40</v>
      </c>
      <c r="K28" s="79" t="s">
        <v>41</v>
      </c>
      <c r="L28" s="79" t="s">
        <v>42</v>
      </c>
      <c r="M28" s="77" t="s">
        <v>43</v>
      </c>
      <c r="N28" s="77" t="s">
        <v>30</v>
      </c>
      <c r="O28" s="78" t="s">
        <v>44</v>
      </c>
      <c r="P28" s="77" t="s">
        <v>39</v>
      </c>
      <c r="Q28" s="164" t="s">
        <v>16</v>
      </c>
      <c r="R28" s="164">
        <v>1</v>
      </c>
      <c r="S28" s="164">
        <v>2</v>
      </c>
      <c r="T28" s="164">
        <v>3</v>
      </c>
      <c r="U28" s="164" t="s">
        <v>45</v>
      </c>
      <c r="V28" s="18" t="s">
        <v>54</v>
      </c>
      <c r="W28" s="17" t="s">
        <v>46</v>
      </c>
      <c r="X28" s="17" t="s">
        <v>47</v>
      </c>
      <c r="Y28" s="25"/>
      <c r="Z28" s="25"/>
      <c r="AA28" s="25"/>
      <c r="AB28" s="25"/>
      <c r="AC28" s="25"/>
      <c r="AD28" s="25"/>
      <c r="AE28" s="25"/>
      <c r="AF28" s="25"/>
    </row>
    <row r="29" spans="1:32" s="154" customFormat="1" ht="15" customHeight="1" x14ac:dyDescent="0.2">
      <c r="A29" s="24"/>
      <c r="B29" s="96" t="s">
        <v>117</v>
      </c>
      <c r="C29" s="155" t="s">
        <v>118</v>
      </c>
      <c r="D29" s="96" t="s">
        <v>153</v>
      </c>
      <c r="E29" s="156" t="s">
        <v>124</v>
      </c>
      <c r="F29" s="40"/>
      <c r="G29" s="157"/>
      <c r="H29" s="157"/>
      <c r="I29" s="157">
        <v>1</v>
      </c>
      <c r="J29" s="158" t="s">
        <v>125</v>
      </c>
      <c r="K29" s="158">
        <v>7</v>
      </c>
      <c r="L29" s="159" t="s">
        <v>50</v>
      </c>
      <c r="M29" s="159">
        <v>1</v>
      </c>
      <c r="N29" s="158"/>
      <c r="O29" s="159">
        <v>2</v>
      </c>
      <c r="P29" s="159"/>
      <c r="Q29" s="158" t="s">
        <v>89</v>
      </c>
      <c r="R29" s="158"/>
      <c r="S29" s="158"/>
      <c r="T29" s="158" t="s">
        <v>95</v>
      </c>
      <c r="U29" s="158" t="s">
        <v>120</v>
      </c>
      <c r="V29" s="160">
        <v>0.66666666666666663</v>
      </c>
      <c r="W29" s="156" t="s">
        <v>74</v>
      </c>
      <c r="X29" s="32">
        <v>2450</v>
      </c>
      <c r="Y29" s="25"/>
      <c r="Z29" s="25"/>
      <c r="AA29" s="25"/>
      <c r="AB29" s="25"/>
      <c r="AC29" s="25"/>
      <c r="AD29" s="25"/>
      <c r="AE29" s="25"/>
      <c r="AF29" s="25"/>
    </row>
    <row r="30" spans="1:32" s="154" customFormat="1" ht="15" customHeight="1" x14ac:dyDescent="0.2">
      <c r="A30" s="24"/>
      <c r="B30" s="130" t="s">
        <v>107</v>
      </c>
      <c r="C30" s="137" t="s">
        <v>233</v>
      </c>
      <c r="D30" s="130" t="s">
        <v>106</v>
      </c>
      <c r="E30" s="140" t="s">
        <v>124</v>
      </c>
      <c r="F30" s="40"/>
      <c r="G30" s="141">
        <v>1</v>
      </c>
      <c r="H30" s="142"/>
      <c r="I30" s="141"/>
      <c r="J30" s="143" t="s">
        <v>125</v>
      </c>
      <c r="K30" s="143">
        <v>4</v>
      </c>
      <c r="L30" s="142"/>
      <c r="M30" s="144">
        <v>1</v>
      </c>
      <c r="N30" s="145"/>
      <c r="O30" s="145">
        <v>1</v>
      </c>
      <c r="P30" s="145"/>
      <c r="Q30" s="146" t="s">
        <v>73</v>
      </c>
      <c r="R30" s="146" t="s">
        <v>69</v>
      </c>
      <c r="S30" s="146"/>
      <c r="T30" s="146" t="s">
        <v>95</v>
      </c>
      <c r="U30" s="146" t="s">
        <v>71</v>
      </c>
      <c r="V30" s="147">
        <v>0.8</v>
      </c>
      <c r="W30" s="140" t="s">
        <v>109</v>
      </c>
      <c r="X30" s="80">
        <v>1600</v>
      </c>
      <c r="Y30" s="25"/>
      <c r="Z30" s="25"/>
      <c r="AA30" s="25"/>
      <c r="AB30" s="25"/>
      <c r="AC30" s="25"/>
      <c r="AD30" s="25"/>
      <c r="AE30" s="25"/>
      <c r="AF30" s="25"/>
    </row>
    <row r="31" spans="1:32" s="154" customFormat="1" ht="15" customHeight="1" x14ac:dyDescent="0.2">
      <c r="A31" s="24"/>
      <c r="B31" s="130" t="s">
        <v>110</v>
      </c>
      <c r="C31" s="137" t="s">
        <v>111</v>
      </c>
      <c r="D31" s="130" t="s">
        <v>106</v>
      </c>
      <c r="E31" s="140" t="s">
        <v>124</v>
      </c>
      <c r="F31" s="40"/>
      <c r="G31" s="141"/>
      <c r="H31" s="142" t="s">
        <v>112</v>
      </c>
      <c r="I31" s="141"/>
      <c r="J31" s="143" t="s">
        <v>128</v>
      </c>
      <c r="K31" s="143">
        <v>8</v>
      </c>
      <c r="L31" s="142"/>
      <c r="M31" s="144">
        <v>1</v>
      </c>
      <c r="N31" s="145"/>
      <c r="O31" s="145"/>
      <c r="P31" s="145"/>
      <c r="Q31" s="146" t="s">
        <v>120</v>
      </c>
      <c r="R31" s="146"/>
      <c r="S31" s="146" t="s">
        <v>71</v>
      </c>
      <c r="T31" s="146" t="s">
        <v>69</v>
      </c>
      <c r="U31" s="146" t="s">
        <v>82</v>
      </c>
      <c r="V31" s="147">
        <v>0.5</v>
      </c>
      <c r="W31" s="140" t="s">
        <v>113</v>
      </c>
      <c r="X31" s="80">
        <v>5000</v>
      </c>
      <c r="Y31" s="25"/>
      <c r="Z31" s="25"/>
      <c r="AA31" s="25"/>
      <c r="AB31" s="25"/>
      <c r="AC31" s="25"/>
      <c r="AD31" s="25"/>
      <c r="AE31" s="25"/>
      <c r="AF31" s="25"/>
    </row>
    <row r="32" spans="1:32" s="154" customFormat="1" ht="15" customHeight="1" x14ac:dyDescent="0.2">
      <c r="A32" s="24"/>
      <c r="B32" s="96" t="s">
        <v>114</v>
      </c>
      <c r="C32" s="155" t="s">
        <v>115</v>
      </c>
      <c r="D32" s="96" t="s">
        <v>153</v>
      </c>
      <c r="E32" s="156" t="s">
        <v>124</v>
      </c>
      <c r="F32" s="40"/>
      <c r="G32" s="157">
        <v>1</v>
      </c>
      <c r="H32" s="157"/>
      <c r="I32" s="157"/>
      <c r="J32" s="158" t="s">
        <v>125</v>
      </c>
      <c r="K32" s="158">
        <v>8</v>
      </c>
      <c r="L32" s="159"/>
      <c r="M32" s="159">
        <v>1</v>
      </c>
      <c r="N32" s="158"/>
      <c r="O32" s="159"/>
      <c r="P32" s="159"/>
      <c r="Q32" s="158" t="s">
        <v>77</v>
      </c>
      <c r="R32" s="158" t="s">
        <v>69</v>
      </c>
      <c r="S32" s="158" t="s">
        <v>71</v>
      </c>
      <c r="T32" s="158" t="s">
        <v>71</v>
      </c>
      <c r="U32" s="158"/>
      <c r="V32" s="160">
        <v>0.6</v>
      </c>
      <c r="W32" s="156" t="s">
        <v>109</v>
      </c>
      <c r="X32" s="32">
        <v>1110</v>
      </c>
      <c r="Y32" s="25"/>
      <c r="Z32" s="25"/>
      <c r="AA32" s="25"/>
      <c r="AB32" s="25"/>
      <c r="AC32" s="25"/>
      <c r="AD32" s="25"/>
      <c r="AE32" s="25"/>
      <c r="AF32" s="25"/>
    </row>
    <row r="33" spans="1:32" s="154" customFormat="1" ht="15" customHeight="1" x14ac:dyDescent="0.2">
      <c r="A33" s="24"/>
      <c r="B33" s="96" t="s">
        <v>116</v>
      </c>
      <c r="C33" s="155" t="s">
        <v>67</v>
      </c>
      <c r="D33" s="96" t="s">
        <v>153</v>
      </c>
      <c r="E33" s="156" t="s">
        <v>124</v>
      </c>
      <c r="F33" s="40"/>
      <c r="G33" s="157">
        <v>1</v>
      </c>
      <c r="H33" s="157"/>
      <c r="I33" s="157"/>
      <c r="J33" s="158" t="s">
        <v>154</v>
      </c>
      <c r="K33" s="158"/>
      <c r="L33" s="159"/>
      <c r="M33" s="159">
        <v>1</v>
      </c>
      <c r="N33" s="158"/>
      <c r="O33" s="159">
        <v>1</v>
      </c>
      <c r="P33" s="159">
        <v>3</v>
      </c>
      <c r="Q33" s="158" t="s">
        <v>234</v>
      </c>
      <c r="R33" s="158"/>
      <c r="S33" s="158"/>
      <c r="T33" s="158"/>
      <c r="U33" s="158"/>
      <c r="V33" s="160"/>
      <c r="W33" s="156" t="s">
        <v>155</v>
      </c>
      <c r="X33" s="32">
        <v>1050</v>
      </c>
      <c r="Y33" s="25"/>
      <c r="Z33" s="25"/>
      <c r="AA33" s="25"/>
      <c r="AB33" s="25"/>
      <c r="AC33" s="25"/>
      <c r="AD33" s="25"/>
      <c r="AE33" s="25"/>
      <c r="AF33" s="25"/>
    </row>
    <row r="34" spans="1:32" s="154" customFormat="1" ht="15" customHeight="1" x14ac:dyDescent="0.2">
      <c r="A34" s="9"/>
      <c r="B34" s="23" t="s">
        <v>7</v>
      </c>
      <c r="C34" s="18"/>
      <c r="D34" s="17"/>
      <c r="E34" s="88"/>
      <c r="F34" s="40"/>
      <c r="G34" s="19">
        <f>SUM(G29:G33)</f>
        <v>3</v>
      </c>
      <c r="H34" s="19">
        <v>1</v>
      </c>
      <c r="I34" s="19">
        <f>SUM(I29:I33)</f>
        <v>1</v>
      </c>
      <c r="J34" s="18"/>
      <c r="K34" s="18"/>
      <c r="L34" s="18"/>
      <c r="M34" s="19">
        <f t="shared" ref="M34:P34" si="2">SUM(M29:M33)</f>
        <v>5</v>
      </c>
      <c r="N34" s="19"/>
      <c r="O34" s="19">
        <f t="shared" si="2"/>
        <v>4</v>
      </c>
      <c r="P34" s="19">
        <f t="shared" si="2"/>
        <v>3</v>
      </c>
      <c r="Q34" s="91" t="s">
        <v>170</v>
      </c>
      <c r="R34" s="91" t="s">
        <v>95</v>
      </c>
      <c r="S34" s="91" t="s">
        <v>120</v>
      </c>
      <c r="T34" s="91" t="s">
        <v>235</v>
      </c>
      <c r="U34" s="91" t="s">
        <v>92</v>
      </c>
      <c r="V34" s="35">
        <v>0.65</v>
      </c>
      <c r="W34" s="90"/>
      <c r="X34" s="91"/>
      <c r="Y34" s="25"/>
      <c r="Z34" s="25"/>
      <c r="AA34" s="25"/>
      <c r="AB34" s="25"/>
      <c r="AC34" s="25"/>
      <c r="AD34" s="25"/>
      <c r="AE34" s="25"/>
      <c r="AF34" s="25"/>
    </row>
    <row r="35" spans="1:32" x14ac:dyDescent="0.25">
      <c r="A35" s="24"/>
      <c r="B35" s="100" t="s">
        <v>51</v>
      </c>
      <c r="C35" s="102" t="s">
        <v>156</v>
      </c>
      <c r="D35" s="101"/>
      <c r="E35" s="65"/>
      <c r="F35" s="66"/>
      <c r="G35" s="102"/>
      <c r="H35" s="65"/>
      <c r="I35" s="67"/>
      <c r="J35" s="65"/>
      <c r="K35" s="65"/>
      <c r="L35" s="65"/>
      <c r="M35" s="65"/>
      <c r="N35" s="65"/>
      <c r="O35" s="65"/>
      <c r="P35" s="65"/>
      <c r="Q35" s="148"/>
      <c r="R35" s="166"/>
      <c r="S35" s="148"/>
      <c r="T35" s="148"/>
      <c r="U35" s="148"/>
      <c r="V35" s="65"/>
      <c r="W35" s="98"/>
      <c r="X35" s="99"/>
      <c r="Y35" s="71"/>
      <c r="Z35" s="71"/>
      <c r="AA35" s="71"/>
      <c r="AB35" s="71"/>
      <c r="AC35" s="71"/>
      <c r="AD35" s="71"/>
    </row>
    <row r="36" spans="1:32" x14ac:dyDescent="0.25">
      <c r="A36" s="24"/>
      <c r="B36" s="161"/>
      <c r="C36" s="92"/>
      <c r="D36" s="108"/>
      <c r="E36" s="93"/>
      <c r="F36" s="93"/>
      <c r="G36" s="92"/>
      <c r="H36" s="110"/>
      <c r="I36" s="110"/>
      <c r="J36" s="110"/>
      <c r="K36" s="110"/>
      <c r="L36" s="110"/>
      <c r="M36" s="92"/>
      <c r="N36" s="110"/>
      <c r="O36" s="110"/>
      <c r="P36" s="110"/>
      <c r="Q36" s="167"/>
      <c r="R36" s="149"/>
      <c r="S36" s="167"/>
      <c r="T36" s="167"/>
      <c r="U36" s="167"/>
      <c r="V36" s="110"/>
      <c r="W36" s="92"/>
      <c r="X36" s="111"/>
      <c r="Y36" s="71"/>
      <c r="Z36" s="71"/>
      <c r="AA36" s="71"/>
      <c r="AB36" s="71"/>
      <c r="AC36" s="71"/>
      <c r="AD36" s="71"/>
    </row>
    <row r="37" spans="1:32" x14ac:dyDescent="0.25">
      <c r="A37" s="24"/>
      <c r="B37" s="60"/>
      <c r="C37" s="37"/>
      <c r="D37" s="60"/>
      <c r="E37" s="94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168"/>
      <c r="R37" s="168"/>
      <c r="S37" s="168"/>
      <c r="T37" s="168"/>
      <c r="U37" s="168"/>
      <c r="V37" s="37"/>
      <c r="W37" s="60"/>
      <c r="X37" s="37"/>
      <c r="Y37" s="71"/>
      <c r="Z37" s="71"/>
      <c r="AA37" s="71"/>
      <c r="AB37" s="71"/>
      <c r="AC37" s="71"/>
      <c r="AD37" s="71"/>
    </row>
    <row r="38" spans="1:32" x14ac:dyDescent="0.25">
      <c r="A38" s="24"/>
      <c r="B38" s="60"/>
      <c r="C38" s="37"/>
      <c r="D38" s="60"/>
      <c r="E38" s="94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168"/>
      <c r="R38" s="168"/>
      <c r="S38" s="168"/>
      <c r="T38" s="168"/>
      <c r="U38" s="168"/>
      <c r="V38" s="37"/>
      <c r="W38" s="60"/>
      <c r="X38" s="37"/>
      <c r="Y38" s="71"/>
      <c r="Z38" s="71"/>
      <c r="AA38" s="71"/>
      <c r="AB38" s="71"/>
      <c r="AC38" s="71"/>
      <c r="AD38" s="71"/>
    </row>
    <row r="39" spans="1:32" x14ac:dyDescent="0.25">
      <c r="A39" s="24"/>
      <c r="B39" s="60"/>
      <c r="C39" s="37"/>
      <c r="D39" s="60"/>
      <c r="E39" s="94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168"/>
      <c r="R39" s="168"/>
      <c r="S39" s="168"/>
      <c r="T39" s="168"/>
      <c r="U39" s="168"/>
      <c r="V39" s="37"/>
      <c r="W39" s="60"/>
      <c r="X39" s="37"/>
      <c r="Y39" s="71"/>
      <c r="Z39" s="71"/>
      <c r="AA39" s="71"/>
      <c r="AB39" s="71"/>
      <c r="AC39" s="71"/>
      <c r="AD39" s="71"/>
    </row>
    <row r="40" spans="1:32" x14ac:dyDescent="0.25">
      <c r="A40" s="24"/>
      <c r="B40" s="60"/>
      <c r="C40" s="37"/>
      <c r="D40" s="60"/>
      <c r="E40" s="94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168"/>
      <c r="R40" s="168"/>
      <c r="S40" s="168"/>
      <c r="T40" s="168"/>
      <c r="U40" s="168"/>
      <c r="V40" s="37"/>
      <c r="W40" s="60"/>
      <c r="X40" s="37"/>
      <c r="Y40" s="71"/>
      <c r="Z40" s="71"/>
      <c r="AA40" s="71"/>
      <c r="AB40" s="71"/>
      <c r="AC40" s="71"/>
      <c r="AD40" s="71"/>
    </row>
    <row r="41" spans="1:32" x14ac:dyDescent="0.25">
      <c r="A41" s="24"/>
      <c r="B41" s="60"/>
      <c r="C41" s="37"/>
      <c r="D41" s="60"/>
      <c r="E41" s="94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168"/>
      <c r="R41" s="168"/>
      <c r="S41" s="168"/>
      <c r="T41" s="168"/>
      <c r="U41" s="168"/>
      <c r="V41" s="37"/>
      <c r="W41" s="60"/>
      <c r="X41" s="37"/>
      <c r="Y41" s="71"/>
      <c r="Z41" s="71"/>
      <c r="AA41" s="71"/>
      <c r="AB41" s="71"/>
      <c r="AC41" s="71"/>
      <c r="AD41" s="71"/>
    </row>
    <row r="42" spans="1:32" x14ac:dyDescent="0.25">
      <c r="A42" s="24"/>
      <c r="B42" s="60"/>
      <c r="C42" s="37"/>
      <c r="D42" s="60"/>
      <c r="E42" s="94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168"/>
      <c r="R42" s="168"/>
      <c r="S42" s="168"/>
      <c r="T42" s="168"/>
      <c r="U42" s="168"/>
      <c r="V42" s="37"/>
      <c r="W42" s="60"/>
      <c r="X42" s="37"/>
      <c r="Y42" s="71"/>
      <c r="Z42" s="71"/>
      <c r="AA42" s="71"/>
      <c r="AB42" s="71"/>
      <c r="AC42" s="71"/>
      <c r="AD42" s="71"/>
    </row>
    <row r="43" spans="1:32" x14ac:dyDescent="0.25">
      <c r="A43" s="24"/>
      <c r="B43" s="60"/>
      <c r="C43" s="37"/>
      <c r="D43" s="60"/>
      <c r="E43" s="94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168"/>
      <c r="R43" s="168"/>
      <c r="S43" s="168"/>
      <c r="T43" s="168"/>
      <c r="U43" s="168"/>
      <c r="V43" s="37"/>
      <c r="W43" s="60"/>
      <c r="X43" s="37"/>
      <c r="Y43" s="71"/>
      <c r="Z43" s="71"/>
      <c r="AA43" s="71"/>
      <c r="AB43" s="71"/>
      <c r="AC43" s="71"/>
      <c r="AD43" s="71"/>
    </row>
    <row r="44" spans="1:32" x14ac:dyDescent="0.25">
      <c r="A44" s="24"/>
      <c r="B44" s="60"/>
      <c r="C44" s="37"/>
      <c r="D44" s="60"/>
      <c r="E44" s="94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168"/>
      <c r="R44" s="168"/>
      <c r="S44" s="168"/>
      <c r="T44" s="168"/>
      <c r="U44" s="168"/>
      <c r="V44" s="37"/>
      <c r="W44" s="60"/>
      <c r="X44" s="37"/>
      <c r="Y44" s="71"/>
      <c r="Z44" s="71"/>
      <c r="AA44" s="71"/>
      <c r="AB44" s="71"/>
      <c r="AC44" s="71"/>
      <c r="AD44" s="71"/>
    </row>
    <row r="45" spans="1:32" x14ac:dyDescent="0.25">
      <c r="A45" s="24"/>
      <c r="B45" s="60"/>
      <c r="C45" s="37"/>
      <c r="D45" s="60"/>
      <c r="E45" s="94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168"/>
      <c r="R45" s="168"/>
      <c r="S45" s="168"/>
      <c r="T45" s="168"/>
      <c r="U45" s="168"/>
      <c r="V45" s="37"/>
      <c r="W45" s="60"/>
      <c r="X45" s="37"/>
      <c r="Y45" s="71"/>
      <c r="Z45" s="71"/>
      <c r="AA45" s="71"/>
      <c r="AB45" s="71"/>
      <c r="AC45" s="71"/>
      <c r="AD45" s="71"/>
    </row>
    <row r="46" spans="1:32" x14ac:dyDescent="0.25">
      <c r="A46" s="24"/>
      <c r="B46" s="60"/>
      <c r="C46" s="37"/>
      <c r="D46" s="60"/>
      <c r="E46" s="94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168"/>
      <c r="R46" s="168"/>
      <c r="S46" s="168"/>
      <c r="T46" s="168"/>
      <c r="U46" s="168"/>
      <c r="V46" s="37"/>
      <c r="W46" s="60"/>
      <c r="X46" s="37"/>
      <c r="Y46" s="71"/>
      <c r="Z46" s="71"/>
      <c r="AA46" s="71"/>
      <c r="AB46" s="71"/>
      <c r="AC46" s="71"/>
      <c r="AD46" s="71"/>
    </row>
    <row r="47" spans="1:32" x14ac:dyDescent="0.25">
      <c r="A47" s="24"/>
      <c r="B47" s="60"/>
      <c r="C47" s="37"/>
      <c r="D47" s="60"/>
      <c r="E47" s="94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168"/>
      <c r="R47" s="168"/>
      <c r="S47" s="168"/>
      <c r="T47" s="168"/>
      <c r="U47" s="168"/>
      <c r="V47" s="37"/>
      <c r="W47" s="60"/>
      <c r="X47" s="37"/>
      <c r="Y47" s="71"/>
      <c r="Z47" s="71"/>
      <c r="AA47" s="71"/>
      <c r="AB47" s="71"/>
      <c r="AC47" s="71"/>
      <c r="AD47" s="71"/>
    </row>
    <row r="48" spans="1:32" x14ac:dyDescent="0.25">
      <c r="A48" s="24"/>
      <c r="B48" s="60"/>
      <c r="C48" s="37"/>
      <c r="D48" s="60"/>
      <c r="E48" s="94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168"/>
      <c r="R48" s="168"/>
      <c r="S48" s="168"/>
      <c r="T48" s="168"/>
      <c r="U48" s="168"/>
      <c r="V48" s="37"/>
      <c r="W48" s="60"/>
      <c r="X48" s="37"/>
      <c r="Y48" s="71"/>
      <c r="Z48" s="71"/>
      <c r="AA48" s="71"/>
      <c r="AB48" s="71"/>
      <c r="AC48" s="71"/>
      <c r="AD48" s="71"/>
    </row>
    <row r="49" spans="1:30" x14ac:dyDescent="0.25">
      <c r="A49" s="24"/>
      <c r="B49" s="60"/>
      <c r="C49" s="37"/>
      <c r="D49" s="60"/>
      <c r="E49" s="94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168"/>
      <c r="R49" s="168"/>
      <c r="S49" s="168"/>
      <c r="T49" s="168"/>
      <c r="U49" s="168"/>
      <c r="V49" s="37"/>
      <c r="W49" s="60"/>
      <c r="X49" s="37"/>
      <c r="Y49" s="71"/>
      <c r="Z49" s="71"/>
      <c r="AA49" s="71"/>
      <c r="AB49" s="71"/>
      <c r="AC49" s="71"/>
      <c r="AD49" s="71"/>
    </row>
    <row r="50" spans="1:30" x14ac:dyDescent="0.25">
      <c r="A50" s="24"/>
      <c r="B50" s="60"/>
      <c r="C50" s="37"/>
      <c r="D50" s="60"/>
      <c r="E50" s="94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168"/>
      <c r="R50" s="168"/>
      <c r="S50" s="168"/>
      <c r="T50" s="168"/>
      <c r="U50" s="168"/>
      <c r="V50" s="37"/>
      <c r="W50" s="60"/>
      <c r="X50" s="37"/>
      <c r="Y50" s="71"/>
      <c r="Z50" s="71"/>
      <c r="AA50" s="71"/>
      <c r="AB50" s="71"/>
      <c r="AC50" s="71"/>
      <c r="AD50" s="71"/>
    </row>
    <row r="51" spans="1:30" x14ac:dyDescent="0.25">
      <c r="A51" s="24"/>
      <c r="B51" s="60"/>
      <c r="C51" s="37"/>
      <c r="D51" s="60"/>
      <c r="E51" s="94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168"/>
      <c r="R51" s="168"/>
      <c r="S51" s="168"/>
      <c r="T51" s="168"/>
      <c r="U51" s="168"/>
      <c r="V51" s="37"/>
      <c r="W51" s="60"/>
      <c r="X51" s="37"/>
      <c r="Y51" s="71"/>
      <c r="Z51" s="71"/>
      <c r="AA51" s="71"/>
      <c r="AB51" s="71"/>
      <c r="AC51" s="71"/>
      <c r="AD51" s="71"/>
    </row>
    <row r="52" spans="1:30" x14ac:dyDescent="0.25">
      <c r="A52" s="24"/>
      <c r="B52" s="60"/>
      <c r="C52" s="37"/>
      <c r="D52" s="60"/>
      <c r="E52" s="94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168"/>
      <c r="R52" s="168"/>
      <c r="S52" s="168"/>
      <c r="T52" s="168"/>
      <c r="U52" s="168"/>
      <c r="V52" s="37"/>
      <c r="W52" s="60"/>
      <c r="X52" s="37"/>
      <c r="Y52" s="71"/>
      <c r="Z52" s="71"/>
      <c r="AA52" s="71"/>
      <c r="AB52" s="71"/>
      <c r="AC52" s="71"/>
      <c r="AD52" s="71"/>
    </row>
    <row r="53" spans="1:30" x14ac:dyDescent="0.25">
      <c r="A53" s="24"/>
      <c r="B53" s="60"/>
      <c r="C53" s="37"/>
      <c r="D53" s="60"/>
      <c r="E53" s="94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168"/>
      <c r="R53" s="168"/>
      <c r="S53" s="168"/>
      <c r="T53" s="168"/>
      <c r="U53" s="168"/>
      <c r="V53" s="37"/>
      <c r="W53" s="60"/>
      <c r="X53" s="37"/>
      <c r="Y53" s="71"/>
      <c r="Z53" s="71"/>
      <c r="AA53" s="71"/>
      <c r="AB53" s="71"/>
      <c r="AC53" s="71"/>
      <c r="AD53" s="71"/>
    </row>
    <row r="54" spans="1:30" x14ac:dyDescent="0.25">
      <c r="A54" s="24"/>
      <c r="B54" s="60"/>
      <c r="C54" s="37"/>
      <c r="D54" s="60"/>
      <c r="E54" s="94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168"/>
      <c r="R54" s="168"/>
      <c r="S54" s="168"/>
      <c r="T54" s="168"/>
      <c r="U54" s="168"/>
      <c r="V54" s="37"/>
      <c r="W54" s="60"/>
      <c r="X54" s="37"/>
      <c r="Y54" s="71"/>
      <c r="Z54" s="71"/>
      <c r="AA54" s="71"/>
      <c r="AB54" s="71"/>
      <c r="AC54" s="71"/>
      <c r="AD54" s="71"/>
    </row>
    <row r="55" spans="1:30" x14ac:dyDescent="0.25">
      <c r="A55" s="24"/>
      <c r="B55" s="60"/>
      <c r="C55" s="37"/>
      <c r="D55" s="60"/>
      <c r="E55" s="94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168"/>
      <c r="R55" s="168"/>
      <c r="S55" s="168"/>
      <c r="T55" s="168"/>
      <c r="U55" s="168"/>
      <c r="V55" s="37"/>
      <c r="W55" s="60"/>
      <c r="X55" s="37"/>
      <c r="Y55" s="71"/>
      <c r="Z55" s="71"/>
      <c r="AA55" s="71"/>
      <c r="AB55" s="71"/>
      <c r="AC55" s="71"/>
      <c r="AD55" s="71"/>
    </row>
    <row r="56" spans="1:30" x14ac:dyDescent="0.25">
      <c r="A56" s="24"/>
      <c r="B56" s="60"/>
      <c r="C56" s="37"/>
      <c r="D56" s="60"/>
      <c r="E56" s="94"/>
      <c r="G56" s="37"/>
      <c r="H56" s="40"/>
      <c r="I56" s="37"/>
      <c r="J56" s="25"/>
      <c r="K56" s="25"/>
      <c r="L56" s="25"/>
      <c r="M56" s="37"/>
      <c r="N56" s="37"/>
      <c r="O56" s="37"/>
      <c r="P56" s="37"/>
      <c r="Q56" s="168"/>
      <c r="R56" s="168"/>
      <c r="S56" s="168"/>
      <c r="T56" s="168"/>
      <c r="U56" s="168"/>
      <c r="V56" s="37"/>
      <c r="W56" s="60"/>
      <c r="X56" s="37"/>
      <c r="Y56" s="71"/>
      <c r="Z56" s="71"/>
      <c r="AA56" s="71"/>
      <c r="AB56" s="71"/>
      <c r="AC56" s="71"/>
      <c r="AD56" s="71"/>
    </row>
    <row r="57" spans="1:30" x14ac:dyDescent="0.25">
      <c r="A57" s="24"/>
      <c r="B57" s="60"/>
      <c r="C57" s="37"/>
      <c r="D57" s="60"/>
      <c r="E57" s="94"/>
      <c r="G57" s="37"/>
      <c r="H57" s="40"/>
      <c r="I57" s="37"/>
      <c r="J57" s="25"/>
      <c r="K57" s="25"/>
      <c r="L57" s="25"/>
      <c r="M57" s="37"/>
      <c r="N57" s="37"/>
      <c r="O57" s="37"/>
      <c r="P57" s="37"/>
      <c r="Q57" s="168"/>
      <c r="R57" s="168"/>
      <c r="S57" s="168"/>
      <c r="T57" s="168"/>
      <c r="U57" s="168"/>
      <c r="V57" s="37"/>
      <c r="W57" s="60"/>
      <c r="X57" s="37"/>
      <c r="Y57" s="71"/>
      <c r="Z57" s="71"/>
      <c r="AA57" s="71"/>
      <c r="AB57" s="71"/>
      <c r="AC57" s="71"/>
      <c r="AD57" s="71"/>
    </row>
    <row r="58" spans="1:30" x14ac:dyDescent="0.25">
      <c r="A58" s="24"/>
      <c r="B58" s="60"/>
      <c r="C58" s="37"/>
      <c r="D58" s="60"/>
      <c r="E58" s="94"/>
      <c r="G58" s="37"/>
      <c r="H58" s="40"/>
      <c r="I58" s="37"/>
      <c r="J58" s="25"/>
      <c r="K58" s="25"/>
      <c r="L58" s="25"/>
      <c r="M58" s="37"/>
      <c r="N58" s="37"/>
      <c r="O58" s="37"/>
      <c r="P58" s="37"/>
      <c r="Q58" s="168"/>
      <c r="R58" s="168"/>
      <c r="S58" s="168"/>
      <c r="T58" s="168"/>
      <c r="U58" s="168"/>
      <c r="V58" s="37"/>
      <c r="W58" s="60"/>
      <c r="X58" s="37"/>
      <c r="Y58" s="71"/>
      <c r="Z58" s="71"/>
      <c r="AA58" s="71"/>
      <c r="AB58" s="71"/>
      <c r="AC58" s="71"/>
      <c r="AD58" s="71"/>
    </row>
    <row r="59" spans="1:30" x14ac:dyDescent="0.25">
      <c r="A59" s="24"/>
      <c r="B59" s="60"/>
      <c r="C59" s="37"/>
      <c r="D59" s="60"/>
      <c r="E59" s="94"/>
      <c r="G59" s="37"/>
      <c r="H59" s="40"/>
      <c r="I59" s="37"/>
      <c r="J59" s="25"/>
      <c r="K59" s="25"/>
      <c r="L59" s="25"/>
      <c r="M59" s="37"/>
      <c r="N59" s="37"/>
      <c r="O59" s="37"/>
      <c r="P59" s="37"/>
      <c r="Q59" s="168"/>
      <c r="R59" s="168"/>
      <c r="S59" s="168"/>
      <c r="T59" s="168"/>
      <c r="U59" s="168"/>
      <c r="V59" s="37"/>
      <c r="W59" s="60"/>
      <c r="X59" s="37"/>
      <c r="Y59" s="71"/>
      <c r="Z59" s="71"/>
      <c r="AA59" s="71"/>
      <c r="AB59" s="71"/>
      <c r="AC59" s="71"/>
      <c r="AD59" s="71"/>
    </row>
    <row r="60" spans="1:30" x14ac:dyDescent="0.25">
      <c r="A60" s="24"/>
      <c r="B60" s="60"/>
      <c r="C60" s="37"/>
      <c r="D60" s="60"/>
      <c r="E60" s="94"/>
      <c r="G60" s="37"/>
      <c r="H60" s="40"/>
      <c r="I60" s="37"/>
      <c r="J60" s="25"/>
      <c r="K60" s="25"/>
      <c r="L60" s="25"/>
      <c r="M60" s="37"/>
      <c r="N60" s="37"/>
      <c r="O60" s="37"/>
      <c r="P60" s="37"/>
      <c r="Q60" s="168"/>
      <c r="R60" s="168"/>
      <c r="S60" s="168"/>
      <c r="T60" s="168"/>
      <c r="U60" s="168"/>
      <c r="V60" s="37"/>
      <c r="W60" s="60"/>
      <c r="X60" s="37"/>
      <c r="Y60" s="71"/>
      <c r="Z60" s="71"/>
      <c r="AA60" s="71"/>
      <c r="AB60" s="71"/>
      <c r="AC60" s="71"/>
      <c r="AD60" s="71"/>
    </row>
    <row r="61" spans="1:30" x14ac:dyDescent="0.25">
      <c r="A61" s="24"/>
      <c r="B61" s="60"/>
      <c r="C61" s="37"/>
      <c r="D61" s="60"/>
      <c r="E61" s="94"/>
      <c r="G61" s="37"/>
      <c r="H61" s="40"/>
      <c r="I61" s="37"/>
      <c r="J61" s="25"/>
      <c r="K61" s="25"/>
      <c r="L61" s="25"/>
      <c r="M61" s="37"/>
      <c r="N61" s="37"/>
      <c r="O61" s="37"/>
      <c r="P61" s="37"/>
      <c r="Q61" s="168"/>
      <c r="R61" s="168"/>
      <c r="S61" s="168"/>
      <c r="T61" s="168"/>
      <c r="U61" s="168"/>
      <c r="V61" s="37"/>
      <c r="W61" s="60"/>
      <c r="X61" s="37"/>
      <c r="Y61" s="71"/>
      <c r="Z61" s="71"/>
      <c r="AA61" s="71"/>
      <c r="AB61" s="71"/>
      <c r="AC61" s="71"/>
      <c r="AD61" s="71"/>
    </row>
    <row r="62" spans="1:30" x14ac:dyDescent="0.25">
      <c r="A62" s="24"/>
      <c r="B62" s="60"/>
      <c r="C62" s="37"/>
      <c r="D62" s="60"/>
      <c r="E62" s="94"/>
      <c r="G62" s="37"/>
      <c r="H62" s="40"/>
      <c r="I62" s="37"/>
      <c r="J62" s="25"/>
      <c r="K62" s="25"/>
      <c r="L62" s="25"/>
      <c r="M62" s="37"/>
      <c r="N62" s="37"/>
      <c r="O62" s="37"/>
      <c r="P62" s="37"/>
      <c r="Q62" s="168"/>
      <c r="R62" s="168"/>
      <c r="S62" s="168"/>
      <c r="T62" s="168"/>
      <c r="U62" s="168"/>
      <c r="V62" s="37"/>
      <c r="W62" s="60"/>
      <c r="X62" s="37"/>
      <c r="Y62" s="71"/>
      <c r="Z62" s="71"/>
      <c r="AA62" s="71"/>
      <c r="AB62" s="71"/>
      <c r="AC62" s="71"/>
      <c r="AD62" s="71"/>
    </row>
    <row r="63" spans="1:30" x14ac:dyDescent="0.25">
      <c r="A63" s="24"/>
      <c r="B63" s="60"/>
      <c r="C63" s="37"/>
      <c r="D63" s="60"/>
      <c r="E63" s="94"/>
      <c r="G63" s="37"/>
      <c r="H63" s="40"/>
      <c r="I63" s="37"/>
      <c r="J63" s="25"/>
      <c r="K63" s="25"/>
      <c r="L63" s="25"/>
      <c r="M63" s="37"/>
      <c r="N63" s="37"/>
      <c r="O63" s="37"/>
      <c r="P63" s="37"/>
      <c r="Q63" s="168"/>
      <c r="R63" s="168"/>
      <c r="S63" s="168"/>
      <c r="T63" s="168"/>
      <c r="U63" s="168"/>
      <c r="V63" s="37"/>
      <c r="W63" s="60"/>
      <c r="X63" s="37"/>
      <c r="Y63" s="71"/>
      <c r="Z63" s="71"/>
      <c r="AA63" s="71"/>
      <c r="AB63" s="71"/>
      <c r="AC63" s="71"/>
      <c r="AD63" s="71"/>
    </row>
    <row r="64" spans="1:30" x14ac:dyDescent="0.25">
      <c r="A64" s="24"/>
      <c r="B64" s="60"/>
      <c r="C64" s="37"/>
      <c r="D64" s="60"/>
      <c r="E64" s="94"/>
      <c r="G64" s="37"/>
      <c r="H64" s="40"/>
      <c r="I64" s="37"/>
      <c r="J64" s="25"/>
      <c r="K64" s="25"/>
      <c r="L64" s="25"/>
      <c r="M64" s="37"/>
      <c r="N64" s="37"/>
      <c r="O64" s="37"/>
      <c r="P64" s="37"/>
      <c r="Q64" s="168"/>
      <c r="R64" s="168"/>
      <c r="S64" s="168"/>
      <c r="T64" s="168"/>
      <c r="U64" s="168"/>
      <c r="V64" s="37"/>
      <c r="W64" s="60"/>
      <c r="X64" s="37"/>
      <c r="Y64" s="71"/>
      <c r="Z64" s="71"/>
      <c r="AA64" s="71"/>
      <c r="AB64" s="71"/>
      <c r="AC64" s="71"/>
      <c r="AD64" s="71"/>
    </row>
    <row r="65" spans="1:30" x14ac:dyDescent="0.25">
      <c r="A65" s="24"/>
      <c r="B65" s="60"/>
      <c r="C65" s="37"/>
      <c r="D65" s="60"/>
      <c r="E65" s="60"/>
      <c r="F65" s="25"/>
      <c r="G65" s="37"/>
      <c r="H65" s="40"/>
      <c r="I65" s="37"/>
      <c r="J65" s="25"/>
      <c r="K65" s="25"/>
      <c r="L65" s="25"/>
      <c r="M65" s="25"/>
      <c r="N65" s="59"/>
      <c r="O65" s="59"/>
      <c r="P65" s="25"/>
      <c r="Q65" s="169"/>
      <c r="R65" s="169"/>
      <c r="S65" s="169"/>
      <c r="T65" s="169"/>
      <c r="U65" s="169"/>
      <c r="V65" s="25"/>
      <c r="W65" s="60"/>
      <c r="X65" s="25"/>
      <c r="Y65" s="71"/>
      <c r="Z65" s="71"/>
      <c r="AA65" s="71"/>
      <c r="AB65" s="71"/>
      <c r="AC65" s="71"/>
      <c r="AD65" s="71"/>
    </row>
    <row r="66" spans="1:30" x14ac:dyDescent="0.25">
      <c r="A66" s="24"/>
      <c r="B66" s="60"/>
      <c r="C66" s="37"/>
      <c r="D66" s="60"/>
      <c r="E66" s="60"/>
      <c r="F66" s="25"/>
      <c r="G66" s="37"/>
      <c r="H66" s="40"/>
      <c r="I66" s="37"/>
      <c r="J66" s="25"/>
      <c r="K66" s="25"/>
      <c r="L66" s="25"/>
      <c r="M66" s="25"/>
      <c r="N66" s="59"/>
      <c r="O66" s="59"/>
      <c r="P66" s="25"/>
      <c r="Q66" s="169"/>
      <c r="R66" s="169"/>
      <c r="S66" s="169"/>
      <c r="T66" s="169"/>
      <c r="U66" s="169"/>
      <c r="V66" s="25"/>
      <c r="W66" s="60"/>
      <c r="X66" s="25"/>
      <c r="Y66" s="71"/>
      <c r="Z66" s="71"/>
      <c r="AA66" s="71"/>
      <c r="AB66" s="71"/>
      <c r="AC66" s="71"/>
      <c r="AD66" s="71"/>
    </row>
    <row r="67" spans="1:30" x14ac:dyDescent="0.25">
      <c r="A67" s="24"/>
      <c r="B67" s="60"/>
      <c r="C67" s="37"/>
      <c r="D67" s="60"/>
      <c r="E67" s="60"/>
      <c r="F67" s="25"/>
      <c r="G67" s="37"/>
      <c r="H67" s="40"/>
      <c r="I67" s="37"/>
      <c r="J67" s="25"/>
      <c r="K67" s="25"/>
      <c r="L67" s="25"/>
      <c r="M67" s="25"/>
      <c r="N67" s="59"/>
      <c r="O67" s="59"/>
      <c r="P67" s="25"/>
      <c r="Q67" s="169"/>
      <c r="R67" s="169"/>
      <c r="S67" s="169"/>
      <c r="T67" s="169"/>
      <c r="U67" s="169"/>
      <c r="V67" s="25"/>
      <c r="W67" s="60"/>
      <c r="X67" s="25"/>
      <c r="Y67" s="71"/>
      <c r="Z67" s="71"/>
      <c r="AA67" s="71"/>
      <c r="AB67" s="71"/>
      <c r="AC67" s="71"/>
      <c r="AD67" s="71"/>
    </row>
    <row r="68" spans="1:30" x14ac:dyDescent="0.25">
      <c r="A68" s="24"/>
      <c r="B68" s="60"/>
      <c r="C68" s="37"/>
      <c r="D68" s="60"/>
      <c r="E68" s="60"/>
      <c r="F68" s="25"/>
      <c r="G68" s="37"/>
      <c r="H68" s="40"/>
      <c r="I68" s="37"/>
      <c r="J68" s="25"/>
      <c r="K68" s="25"/>
      <c r="L68" s="25"/>
      <c r="M68" s="25"/>
      <c r="N68" s="59"/>
      <c r="O68" s="59"/>
      <c r="P68" s="25"/>
      <c r="Q68" s="169"/>
      <c r="R68" s="169"/>
      <c r="S68" s="169"/>
      <c r="T68" s="169"/>
      <c r="U68" s="169"/>
      <c r="V68" s="25"/>
      <c r="W68" s="60"/>
      <c r="X68" s="25"/>
      <c r="Y68" s="71"/>
      <c r="Z68" s="71"/>
      <c r="AA68" s="71"/>
      <c r="AB68" s="71"/>
      <c r="AC68" s="71"/>
      <c r="AD68" s="71"/>
    </row>
    <row r="84" spans="1:30" ht="14.2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V84"/>
      <c r="W84"/>
      <c r="X84"/>
      <c r="Y84"/>
      <c r="Z84"/>
      <c r="AA84"/>
      <c r="AB84"/>
      <c r="AC84"/>
      <c r="AD84"/>
    </row>
    <row r="85" spans="1:30" ht="14.2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71"/>
      <c r="R86" s="171"/>
      <c r="S86" s="171"/>
      <c r="T86" s="171"/>
      <c r="U86" s="17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71"/>
      <c r="R87" s="171"/>
      <c r="S87" s="171"/>
      <c r="T87" s="171"/>
      <c r="U87" s="17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71"/>
      <c r="R88" s="171"/>
      <c r="S88" s="171"/>
      <c r="T88" s="171"/>
      <c r="U88" s="17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71"/>
      <c r="R89" s="171"/>
      <c r="S89" s="171"/>
      <c r="T89" s="171"/>
      <c r="U89" s="17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71"/>
      <c r="R90" s="171"/>
      <c r="S90" s="171"/>
      <c r="T90" s="171"/>
      <c r="U90" s="17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71"/>
      <c r="R91" s="171"/>
      <c r="S91" s="171"/>
      <c r="T91" s="171"/>
      <c r="U91" s="17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71"/>
      <c r="R92" s="171"/>
      <c r="S92" s="171"/>
      <c r="T92" s="171"/>
      <c r="U92" s="17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71"/>
      <c r="R93" s="171"/>
      <c r="S93" s="171"/>
      <c r="T93" s="171"/>
      <c r="U93" s="17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71"/>
      <c r="R94" s="171"/>
      <c r="S94" s="171"/>
      <c r="T94" s="171"/>
      <c r="U94" s="17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71"/>
      <c r="R95" s="171"/>
      <c r="S95" s="171"/>
      <c r="T95" s="171"/>
      <c r="U95" s="17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71"/>
      <c r="R96" s="171"/>
      <c r="S96" s="171"/>
      <c r="T96" s="171"/>
      <c r="U96" s="17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71"/>
      <c r="R97" s="171"/>
      <c r="S97" s="171"/>
      <c r="T97" s="171"/>
      <c r="U97" s="17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71"/>
      <c r="R98" s="171"/>
      <c r="S98" s="171"/>
      <c r="T98" s="171"/>
      <c r="U98" s="17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71"/>
      <c r="R99" s="171"/>
      <c r="S99" s="171"/>
      <c r="T99" s="171"/>
      <c r="U99" s="17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71"/>
      <c r="R100" s="171"/>
      <c r="S100" s="171"/>
      <c r="T100" s="171"/>
      <c r="U100" s="17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71"/>
      <c r="R101" s="171"/>
      <c r="S101" s="171"/>
      <c r="T101" s="171"/>
      <c r="U101" s="17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71"/>
      <c r="R102" s="171"/>
      <c r="S102" s="171"/>
      <c r="T102" s="171"/>
      <c r="U102" s="17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71"/>
      <c r="R103" s="171"/>
      <c r="S103" s="171"/>
      <c r="T103" s="171"/>
      <c r="U103" s="17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71"/>
      <c r="R104" s="171"/>
      <c r="S104" s="171"/>
      <c r="T104" s="171"/>
      <c r="U104" s="17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71"/>
      <c r="R105" s="171"/>
      <c r="S105" s="171"/>
      <c r="T105" s="171"/>
      <c r="U105" s="17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71"/>
      <c r="R106" s="171"/>
      <c r="S106" s="171"/>
      <c r="T106" s="171"/>
      <c r="U106" s="17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71"/>
      <c r="R107" s="171"/>
      <c r="S107" s="171"/>
      <c r="T107" s="171"/>
      <c r="U107" s="17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71"/>
      <c r="R108" s="171"/>
      <c r="S108" s="171"/>
      <c r="T108" s="171"/>
      <c r="U108" s="17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71"/>
      <c r="R109" s="171"/>
      <c r="S109" s="171"/>
      <c r="T109" s="171"/>
      <c r="U109" s="17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71"/>
      <c r="R110" s="171"/>
      <c r="S110" s="171"/>
      <c r="T110" s="171"/>
      <c r="U110" s="17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71"/>
      <c r="R111" s="171"/>
      <c r="S111" s="171"/>
      <c r="T111" s="171"/>
      <c r="U111" s="17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71"/>
      <c r="R112" s="171"/>
      <c r="S112" s="171"/>
      <c r="T112" s="171"/>
      <c r="U112" s="17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71"/>
      <c r="R113" s="171"/>
      <c r="S113" s="171"/>
      <c r="T113" s="171"/>
      <c r="U113" s="17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71"/>
      <c r="R114" s="171"/>
      <c r="S114" s="171"/>
      <c r="T114" s="171"/>
      <c r="U114" s="17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71"/>
      <c r="R115" s="171"/>
      <c r="S115" s="171"/>
      <c r="T115" s="171"/>
      <c r="U115" s="17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71"/>
      <c r="R116" s="171"/>
      <c r="S116" s="171"/>
      <c r="T116" s="171"/>
      <c r="U116" s="17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71"/>
      <c r="R117" s="171"/>
      <c r="S117" s="171"/>
      <c r="T117" s="171"/>
      <c r="U117" s="17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71"/>
      <c r="R118" s="171"/>
      <c r="S118" s="171"/>
      <c r="T118" s="171"/>
      <c r="U118" s="17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71"/>
      <c r="R119" s="171"/>
      <c r="S119" s="171"/>
      <c r="T119" s="171"/>
      <c r="U119" s="17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71"/>
      <c r="R120" s="171"/>
      <c r="S120" s="171"/>
      <c r="T120" s="171"/>
      <c r="U120" s="17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71"/>
      <c r="R121" s="171"/>
      <c r="S121" s="171"/>
      <c r="T121" s="171"/>
      <c r="U121" s="17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71"/>
      <c r="R122" s="171"/>
      <c r="S122" s="171"/>
      <c r="T122" s="171"/>
      <c r="U122" s="17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71"/>
      <c r="R123" s="171"/>
      <c r="S123" s="171"/>
      <c r="T123" s="171"/>
      <c r="U123" s="17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71"/>
      <c r="R124" s="171"/>
      <c r="S124" s="171"/>
      <c r="T124" s="171"/>
      <c r="U124" s="17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71"/>
      <c r="R125" s="171"/>
      <c r="S125" s="171"/>
      <c r="T125" s="171"/>
      <c r="U125" s="17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71"/>
      <c r="R126" s="171"/>
      <c r="S126" s="171"/>
      <c r="T126" s="171"/>
      <c r="U126" s="17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71"/>
      <c r="R127" s="171"/>
      <c r="S127" s="171"/>
      <c r="T127" s="171"/>
      <c r="U127" s="17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71"/>
      <c r="R128" s="171"/>
      <c r="S128" s="171"/>
      <c r="T128" s="171"/>
      <c r="U128" s="17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71"/>
      <c r="R129" s="171"/>
      <c r="S129" s="171"/>
      <c r="T129" s="171"/>
      <c r="U129" s="17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71"/>
      <c r="R130" s="171"/>
      <c r="S130" s="171"/>
      <c r="T130" s="171"/>
      <c r="U130" s="17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71"/>
      <c r="R131" s="171"/>
      <c r="S131" s="171"/>
      <c r="T131" s="171"/>
      <c r="U131" s="17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71"/>
      <c r="R132" s="171"/>
      <c r="S132" s="171"/>
      <c r="T132" s="171"/>
      <c r="U132" s="17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71"/>
      <c r="R133" s="171"/>
      <c r="S133" s="171"/>
      <c r="T133" s="171"/>
      <c r="U133" s="17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71"/>
      <c r="R134" s="171"/>
      <c r="S134" s="171"/>
      <c r="T134" s="171"/>
      <c r="U134" s="17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71"/>
      <c r="R135" s="171"/>
      <c r="S135" s="171"/>
      <c r="T135" s="171"/>
      <c r="U135" s="17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71"/>
      <c r="R136" s="171"/>
      <c r="S136" s="171"/>
      <c r="T136" s="171"/>
      <c r="U136" s="17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71"/>
      <c r="R137" s="171"/>
      <c r="S137" s="171"/>
      <c r="T137" s="171"/>
      <c r="U137" s="17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71"/>
      <c r="R138" s="171"/>
      <c r="S138" s="171"/>
      <c r="T138" s="171"/>
      <c r="U138" s="17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71"/>
      <c r="R139" s="171"/>
      <c r="S139" s="171"/>
      <c r="T139" s="171"/>
      <c r="U139" s="17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71"/>
      <c r="R140" s="171"/>
      <c r="S140" s="171"/>
      <c r="T140" s="171"/>
      <c r="U140" s="17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71"/>
      <c r="R141" s="171"/>
      <c r="S141" s="171"/>
      <c r="T141" s="171"/>
      <c r="U141" s="17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71"/>
      <c r="R142" s="171"/>
      <c r="S142" s="171"/>
      <c r="T142" s="171"/>
      <c r="U142" s="17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71"/>
      <c r="R143" s="171"/>
      <c r="S143" s="171"/>
      <c r="T143" s="171"/>
      <c r="U143" s="17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71"/>
      <c r="R144" s="171"/>
      <c r="S144" s="171"/>
      <c r="T144" s="171"/>
      <c r="U144" s="17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71"/>
      <c r="R145" s="171"/>
      <c r="S145" s="171"/>
      <c r="T145" s="171"/>
      <c r="U145" s="17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71"/>
      <c r="R146" s="171"/>
      <c r="S146" s="171"/>
      <c r="T146" s="171"/>
      <c r="U146" s="17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71"/>
      <c r="R147" s="171"/>
      <c r="S147" s="171"/>
      <c r="T147" s="171"/>
      <c r="U147" s="17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71"/>
      <c r="R148" s="171"/>
      <c r="S148" s="171"/>
      <c r="T148" s="171"/>
      <c r="U148" s="17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71"/>
      <c r="R149" s="171"/>
      <c r="S149" s="171"/>
      <c r="T149" s="171"/>
      <c r="U149" s="17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71"/>
      <c r="R150" s="171"/>
      <c r="S150" s="171"/>
      <c r="T150" s="171"/>
      <c r="U150" s="17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71"/>
      <c r="R151" s="171"/>
      <c r="S151" s="171"/>
      <c r="T151" s="171"/>
      <c r="U151" s="17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71"/>
      <c r="R152" s="171"/>
      <c r="S152" s="171"/>
      <c r="T152" s="171"/>
      <c r="U152" s="17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71"/>
      <c r="R153" s="171"/>
      <c r="S153" s="171"/>
      <c r="T153" s="171"/>
      <c r="U153" s="17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71"/>
      <c r="R154" s="171"/>
      <c r="S154" s="171"/>
      <c r="T154" s="171"/>
      <c r="U154" s="17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71"/>
      <c r="R155" s="171"/>
      <c r="S155" s="171"/>
      <c r="T155" s="171"/>
      <c r="U155" s="17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71"/>
      <c r="R156" s="171"/>
      <c r="S156" s="171"/>
      <c r="T156" s="171"/>
      <c r="U156" s="17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71"/>
      <c r="R157" s="171"/>
      <c r="S157" s="171"/>
      <c r="T157" s="171"/>
      <c r="U157" s="17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71"/>
      <c r="R158" s="171"/>
      <c r="S158" s="171"/>
      <c r="T158" s="171"/>
      <c r="U158" s="17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71"/>
      <c r="R159" s="171"/>
      <c r="S159" s="171"/>
      <c r="T159" s="171"/>
      <c r="U159" s="17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71"/>
      <c r="R160" s="171"/>
      <c r="S160" s="171"/>
      <c r="T160" s="171"/>
      <c r="U160" s="17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71"/>
      <c r="R161" s="171"/>
      <c r="S161" s="171"/>
      <c r="T161" s="171"/>
      <c r="U161" s="17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71"/>
      <c r="R162" s="171"/>
      <c r="S162" s="171"/>
      <c r="T162" s="171"/>
      <c r="U162" s="17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71"/>
      <c r="R163" s="171"/>
      <c r="S163" s="171"/>
      <c r="T163" s="171"/>
      <c r="U163" s="17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71"/>
      <c r="R164" s="171"/>
      <c r="S164" s="171"/>
      <c r="T164" s="171"/>
      <c r="U164" s="17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71"/>
      <c r="R165" s="171"/>
      <c r="S165" s="171"/>
      <c r="T165" s="171"/>
      <c r="U165" s="17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71"/>
      <c r="R166" s="171"/>
      <c r="S166" s="171"/>
      <c r="T166" s="171"/>
      <c r="U166" s="17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71"/>
      <c r="R167" s="171"/>
      <c r="S167" s="171"/>
      <c r="T167" s="171"/>
      <c r="U167" s="17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71"/>
      <c r="R168" s="171"/>
      <c r="S168" s="171"/>
      <c r="T168" s="171"/>
      <c r="U168" s="17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71"/>
      <c r="R169" s="171"/>
      <c r="S169" s="171"/>
      <c r="T169" s="171"/>
      <c r="U169" s="17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71"/>
      <c r="R170" s="171"/>
      <c r="S170" s="171"/>
      <c r="T170" s="171"/>
      <c r="U170" s="171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71"/>
      <c r="R171" s="171"/>
      <c r="S171" s="171"/>
      <c r="T171" s="171"/>
      <c r="U171" s="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71"/>
      <c r="R172" s="171"/>
      <c r="S172" s="171"/>
      <c r="T172" s="171"/>
      <c r="U172" s="171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71"/>
      <c r="R173" s="171"/>
      <c r="S173" s="171"/>
      <c r="T173" s="171"/>
      <c r="U173" s="171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71"/>
      <c r="R174" s="171"/>
      <c r="S174" s="171"/>
      <c r="T174" s="171"/>
      <c r="U174" s="171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71"/>
      <c r="R175" s="171"/>
      <c r="S175" s="171"/>
      <c r="T175" s="171"/>
      <c r="U175" s="171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71"/>
      <c r="R176" s="171"/>
      <c r="S176" s="171"/>
      <c r="T176" s="171"/>
      <c r="U176" s="171"/>
      <c r="V176"/>
      <c r="W176"/>
      <c r="X176"/>
      <c r="Y176"/>
      <c r="Z176"/>
      <c r="AA176"/>
      <c r="AB176"/>
      <c r="AC176"/>
      <c r="AD176"/>
    </row>
    <row r="177" spans="1:30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V177"/>
      <c r="W177"/>
      <c r="X177"/>
      <c r="Y177"/>
      <c r="Z177"/>
      <c r="AA177"/>
      <c r="AB177"/>
      <c r="AC177"/>
      <c r="AD177"/>
    </row>
    <row r="178" spans="1:30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V178"/>
      <c r="W178"/>
      <c r="X178"/>
      <c r="Y178"/>
      <c r="Z178"/>
      <c r="AA178"/>
      <c r="AB178"/>
      <c r="AC178"/>
      <c r="AD178"/>
    </row>
    <row r="179" spans="1:30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2020-09-11T20:34:41Z</dcterms:modified>
</cp:coreProperties>
</file>