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O11" i="1"/>
  <c r="M10" i="1" l="1"/>
  <c r="M11" i="1" s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G11" i="1"/>
  <c r="G15" i="1" s="1"/>
  <c r="F11" i="1"/>
  <c r="F15" i="1" s="1"/>
  <c r="E11" i="1"/>
  <c r="E15" i="1" s="1"/>
  <c r="H15" i="1" l="1"/>
  <c r="H18" i="1" s="1"/>
  <c r="D12" i="1"/>
  <c r="N15" i="1"/>
  <c r="L15" i="1"/>
  <c r="G18" i="1"/>
  <c r="I18" i="1"/>
  <c r="M15" i="1"/>
  <c r="E18" i="1"/>
  <c r="F18" i="1"/>
  <c r="K15" i="1"/>
  <c r="L18" i="1" l="1"/>
  <c r="K18" i="1"/>
  <c r="M18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<sst xmlns="http://schemas.openxmlformats.org/spreadsheetml/2006/main" count="90" uniqueCount="61">
  <si>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</si>
  <si>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</si>
  <si>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</si>
  <si>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</si>
  <si>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</si>
  <si>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</si>
  <si>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</si>
  <si>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</si>
  <si>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</si>
  <si>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</si>
  <si>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</si>
  <si>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</si>
  <si>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</si>
  <si>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</si>
  <si>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</si>
  <si>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</si>
  <si>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</si>
  <si>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</si>
  <si>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</si>
  <si>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</si>
  <si>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</si>
  <si>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</si>
  <si>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</si>
  <si>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</si>
  <si>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</si>
  <si>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</si>
  <si>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</si>
  <si>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</si>
  <si>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</si>
  <si>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</si>
  <si>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</si>
  <si>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</si>
  <si>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</si>
  <si>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</si>
  <si>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</si>
  <si>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</si>
  <si>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</si>
  <si>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</si>
  <si>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Anu Suutala</t>
  </si>
  <si>
    <t>6.</t>
  </si>
  <si>
    <t>Kiri</t>
  </si>
  <si>
    <t>----</t>
  </si>
  <si>
    <t>5.</t>
  </si>
  <si>
    <t>4.2.1960</t>
  </si>
  <si>
    <t>Kiri = Jyväskylän Kiri  (1930)</t>
  </si>
  <si>
    <t>MESTARUUSSARJA</t>
  </si>
  <si>
    <t>URA SM-SARJASSA</t>
  </si>
  <si>
    <t>Cup</t>
  </si>
  <si>
    <t>2.</t>
  </si>
  <si>
    <t>Virkiä</t>
  </si>
  <si>
    <t>8.</t>
  </si>
  <si>
    <t>4.</t>
  </si>
  <si>
    <t>45.  ottelu</t>
  </si>
  <si>
    <t>28.07. 1984  Kiri - Tahko  5-6</t>
  </si>
  <si>
    <t>2.  ottelu</t>
  </si>
  <si>
    <t xml:space="preserve">  21 v   6 kk 19 pv</t>
  </si>
  <si>
    <t>Virkiä = Lapuan Virkiä  (1907)</t>
  </si>
  <si>
    <t xml:space="preserve">  22 v   3 kk   4 pv</t>
  </si>
  <si>
    <t xml:space="preserve">  24 v   5 kk 24 pv</t>
  </si>
  <si>
    <t>23.08. 1981  Virkiä - KaKa  11-3</t>
  </si>
  <si>
    <t>08.05. 1982  Kiri - SMJ  7-17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</si>
</sst>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48</v>
      </c>
      <c r="D4" s="41" t="s">
        <v>49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30">
        <v>0</v>
      </c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 t="s">
        <v>50</v>
      </c>
      <c r="D5" s="41" t="s">
        <v>40</v>
      </c>
      <c r="E5" s="27">
        <v>16</v>
      </c>
      <c r="F5" s="27">
        <v>0</v>
      </c>
      <c r="G5" s="27">
        <v>7</v>
      </c>
      <c r="H5" s="27">
        <v>15</v>
      </c>
      <c r="I5" s="27">
        <v>52</v>
      </c>
      <c r="J5" s="27">
        <v>11</v>
      </c>
      <c r="K5" s="27">
        <v>21</v>
      </c>
      <c r="L5" s="27">
        <v>13</v>
      </c>
      <c r="M5" s="27">
        <v>7</v>
      </c>
      <c r="N5" s="30">
        <v>0.61176470588235299</v>
      </c>
      <c r="O5" s="25">
        <v>85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51</v>
      </c>
      <c r="D6" s="41" t="s">
        <v>40</v>
      </c>
      <c r="E6" s="27">
        <v>15</v>
      </c>
      <c r="F6" s="27">
        <v>0</v>
      </c>
      <c r="G6" s="27">
        <v>1</v>
      </c>
      <c r="H6" s="27">
        <v>7</v>
      </c>
      <c r="I6" s="27">
        <v>31</v>
      </c>
      <c r="J6" s="27">
        <v>11</v>
      </c>
      <c r="K6" s="27">
        <v>11</v>
      </c>
      <c r="L6" s="27">
        <v>8</v>
      </c>
      <c r="M6" s="27">
        <v>1</v>
      </c>
      <c r="N6" s="30">
        <v>0.51666666666666672</v>
      </c>
      <c r="O6" s="25">
        <v>60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1984</v>
      </c>
      <c r="C7" s="27" t="s">
        <v>42</v>
      </c>
      <c r="D7" s="41" t="s">
        <v>40</v>
      </c>
      <c r="E7" s="27">
        <v>17</v>
      </c>
      <c r="F7" s="27">
        <v>1</v>
      </c>
      <c r="G7" s="27">
        <v>9</v>
      </c>
      <c r="H7" s="27">
        <v>17</v>
      </c>
      <c r="I7" s="27">
        <v>59</v>
      </c>
      <c r="J7" s="27">
        <v>8</v>
      </c>
      <c r="K7" s="27">
        <v>18</v>
      </c>
      <c r="L7" s="27">
        <v>23</v>
      </c>
      <c r="M7" s="27">
        <v>10</v>
      </c>
      <c r="N7" s="30">
        <v>0.68604651162790697</v>
      </c>
      <c r="O7" s="25">
        <v>86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1985</v>
      </c>
      <c r="C8" s="27" t="s">
        <v>42</v>
      </c>
      <c r="D8" s="41" t="s">
        <v>40</v>
      </c>
      <c r="E8" s="27">
        <v>18</v>
      </c>
      <c r="F8" s="27">
        <v>0</v>
      </c>
      <c r="G8" s="27">
        <v>7</v>
      </c>
      <c r="H8" s="27">
        <v>8</v>
      </c>
      <c r="I8" s="27">
        <v>61</v>
      </c>
      <c r="J8" s="27">
        <v>22</v>
      </c>
      <c r="K8" s="27">
        <v>19</v>
      </c>
      <c r="L8" s="27">
        <v>13</v>
      </c>
      <c r="M8" s="27">
        <v>7</v>
      </c>
      <c r="N8" s="30">
        <v>0.59223300970873782</v>
      </c>
      <c r="O8" s="25">
        <v>103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1986</v>
      </c>
      <c r="C9" s="43" t="s">
        <v>39</v>
      </c>
      <c r="D9" s="41" t="s">
        <v>40</v>
      </c>
      <c r="E9" s="27">
        <v>18</v>
      </c>
      <c r="F9" s="27">
        <v>0</v>
      </c>
      <c r="G9" s="27">
        <v>10</v>
      </c>
      <c r="H9" s="27">
        <v>6</v>
      </c>
      <c r="I9" s="27">
        <v>38</v>
      </c>
      <c r="J9" s="27">
        <v>7</v>
      </c>
      <c r="K9" s="27">
        <v>9</v>
      </c>
      <c r="L9" s="27">
        <v>12</v>
      </c>
      <c r="M9" s="27">
        <v>10</v>
      </c>
      <c r="N9" s="73" t="s">
        <v>41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1987</v>
      </c>
      <c r="C10" s="43" t="s">
        <v>42</v>
      </c>
      <c r="D10" s="41" t="s">
        <v>40</v>
      </c>
      <c r="E10" s="27">
        <v>9</v>
      </c>
      <c r="F10" s="27">
        <v>0</v>
      </c>
      <c r="G10" s="27">
        <v>2</v>
      </c>
      <c r="H10" s="27">
        <v>6</v>
      </c>
      <c r="I10" s="27">
        <v>23</v>
      </c>
      <c r="J10" s="27">
        <v>4</v>
      </c>
      <c r="K10" s="27">
        <v>9</v>
      </c>
      <c r="L10" s="27">
        <v>8</v>
      </c>
      <c r="M10" s="27">
        <f>PRODUCT(F10+G10)</f>
        <v>2</v>
      </c>
      <c r="N10" s="73" t="s">
        <v>41</v>
      </c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94</v>
      </c>
      <c r="F11" s="19">
        <f t="shared" si="0"/>
        <v>1</v>
      </c>
      <c r="G11" s="19">
        <f t="shared" si="0"/>
        <v>36</v>
      </c>
      <c r="H11" s="19">
        <f t="shared" si="0"/>
        <v>59</v>
      </c>
      <c r="I11" s="19">
        <f t="shared" si="0"/>
        <v>264</v>
      </c>
      <c r="J11" s="19">
        <f t="shared" si="0"/>
        <v>63</v>
      </c>
      <c r="K11" s="19">
        <f t="shared" si="0"/>
        <v>87</v>
      </c>
      <c r="L11" s="19">
        <f t="shared" si="0"/>
        <v>77</v>
      </c>
      <c r="M11" s="19">
        <f t="shared" si="0"/>
        <v>37</v>
      </c>
      <c r="N11" s="31">
        <f>PRODUCT(203/O11)</f>
        <v>0.60778443113772451</v>
      </c>
      <c r="O11" s="32">
        <f t="shared" ref="O11:AE11" si="1">SUM(O4:O10)</f>
        <v>334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SUM(F11:H11)+((I11-F11-G11)/3)+(E11/3)+(Z11*25)+(AA11*25)+(AB11*10)+(AC11*25)+(AD11*20)+(AE11*15)-20</f>
        <v>203.00000000000003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46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35</v>
      </c>
      <c r="O14" s="25"/>
      <c r="P14" s="41" t="s">
        <v>30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4"/>
      <c r="E15" s="27">
        <f>PRODUCT(E11)</f>
        <v>94</v>
      </c>
      <c r="F15" s="27">
        <f>PRODUCT(F11)</f>
        <v>1</v>
      </c>
      <c r="G15" s="27">
        <f>PRODUCT(G11)</f>
        <v>36</v>
      </c>
      <c r="H15" s="27">
        <f>PRODUCT(H11)</f>
        <v>59</v>
      </c>
      <c r="I15" s="27">
        <f>PRODUCT(I11)</f>
        <v>264</v>
      </c>
      <c r="J15" s="1"/>
      <c r="K15" s="45">
        <f>PRODUCT((F15+G15)/E15)</f>
        <v>0.39361702127659576</v>
      </c>
      <c r="L15" s="45">
        <f>PRODUCT(H15/E15)</f>
        <v>0.62765957446808507</v>
      </c>
      <c r="M15" s="45">
        <f>PRODUCT(I15/E15)</f>
        <v>2.8085106382978724</v>
      </c>
      <c r="N15" s="30">
        <f>PRODUCT(N11)</f>
        <v>0.60778443113772451</v>
      </c>
      <c r="O15" s="25">
        <f>PRODUCT(O11)</f>
        <v>334</v>
      </c>
      <c r="P15" s="46" t="s">
        <v>31</v>
      </c>
      <c r="Q15" s="47"/>
      <c r="R15" s="47"/>
      <c r="S15" s="48" t="s">
        <v>59</v>
      </c>
      <c r="T15" s="48"/>
      <c r="U15" s="48"/>
      <c r="V15" s="48"/>
      <c r="W15" s="48"/>
      <c r="X15" s="48"/>
      <c r="Y15" s="48"/>
      <c r="Z15" s="48"/>
      <c r="AA15" s="48"/>
      <c r="AB15" s="49" t="s">
        <v>36</v>
      </c>
      <c r="AC15" s="48"/>
      <c r="AD15" s="48"/>
      <c r="AE15" s="49"/>
      <c r="AF15" s="74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16</v>
      </c>
      <c r="C16" s="51"/>
      <c r="D16" s="52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3" t="s">
        <v>32</v>
      </c>
      <c r="Q16" s="54"/>
      <c r="R16" s="54"/>
      <c r="S16" s="55" t="s">
        <v>60</v>
      </c>
      <c r="T16" s="55"/>
      <c r="U16" s="55"/>
      <c r="V16" s="55"/>
      <c r="W16" s="55"/>
      <c r="X16" s="55"/>
      <c r="Y16" s="55"/>
      <c r="Z16" s="55"/>
      <c r="AA16" s="55"/>
      <c r="AB16" s="56" t="s">
        <v>54</v>
      </c>
      <c r="AC16" s="55"/>
      <c r="AD16" s="55"/>
      <c r="AE16" s="56"/>
      <c r="AF16" s="75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7" t="s">
        <v>17</v>
      </c>
      <c r="C17" s="58"/>
      <c r="D17" s="59"/>
      <c r="E17" s="28"/>
      <c r="F17" s="28"/>
      <c r="G17" s="28"/>
      <c r="H17" s="28"/>
      <c r="I17" s="28"/>
      <c r="J17" s="1"/>
      <c r="K17" s="60"/>
      <c r="L17" s="60"/>
      <c r="M17" s="60"/>
      <c r="N17" s="61"/>
      <c r="O17" s="25"/>
      <c r="P17" s="53" t="s">
        <v>33</v>
      </c>
      <c r="Q17" s="54"/>
      <c r="R17" s="54"/>
      <c r="S17" s="55" t="s">
        <v>60</v>
      </c>
      <c r="T17" s="55"/>
      <c r="U17" s="55"/>
      <c r="V17" s="55"/>
      <c r="W17" s="55"/>
      <c r="X17" s="55"/>
      <c r="Y17" s="55"/>
      <c r="Z17" s="55"/>
      <c r="AA17" s="55"/>
      <c r="AB17" s="56" t="s">
        <v>54</v>
      </c>
      <c r="AC17" s="55"/>
      <c r="AD17" s="55"/>
      <c r="AE17" s="56"/>
      <c r="AF17" s="75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18</v>
      </c>
      <c r="C18" s="63"/>
      <c r="D18" s="64"/>
      <c r="E18" s="19">
        <f>SUM(E15:E17)</f>
        <v>94</v>
      </c>
      <c r="F18" s="19">
        <f>SUM(F15:F17)</f>
        <v>1</v>
      </c>
      <c r="G18" s="19">
        <f>SUM(G15:G17)</f>
        <v>36</v>
      </c>
      <c r="H18" s="19">
        <f>SUM(H15:H17)</f>
        <v>59</v>
      </c>
      <c r="I18" s="19">
        <f>SUM(I15:I17)</f>
        <v>264</v>
      </c>
      <c r="J18" s="1"/>
      <c r="K18" s="65">
        <f>PRODUCT((F18+G18)/E18)</f>
        <v>0.39361702127659576</v>
      </c>
      <c r="L18" s="65">
        <f>PRODUCT(H18/E18)</f>
        <v>0.62765957446808507</v>
      </c>
      <c r="M18" s="65">
        <f>PRODUCT(I18/E18)</f>
        <v>2.8085106382978724</v>
      </c>
      <c r="N18" s="31">
        <v>0.60799999999999998</v>
      </c>
      <c r="O18" s="25">
        <f>SUM(O15:O17)</f>
        <v>334</v>
      </c>
      <c r="P18" s="66" t="s">
        <v>34</v>
      </c>
      <c r="Q18" s="67"/>
      <c r="R18" s="67"/>
      <c r="S18" s="68" t="s">
        <v>53</v>
      </c>
      <c r="T18" s="68"/>
      <c r="U18" s="68"/>
      <c r="V18" s="68"/>
      <c r="W18" s="68"/>
      <c r="X18" s="68"/>
      <c r="Y18" s="68"/>
      <c r="Z18" s="68"/>
      <c r="AA18" s="68"/>
      <c r="AB18" s="69" t="s">
        <v>52</v>
      </c>
      <c r="AC18" s="68"/>
      <c r="AD18" s="68"/>
      <c r="AE18" s="69"/>
      <c r="AF18" s="76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37</v>
      </c>
      <c r="C20" s="1"/>
      <c r="D20" s="1" t="s">
        <v>56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44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</sheetData>
  <sortState ref="D20:I22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2019-02-02T11:42:33Z</dcterms:modified>
</cp:coreProperties>
</file>