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5" i="2" l="1"/>
  <c r="N25" i="2"/>
  <c r="M25" i="2"/>
  <c r="L25" i="2"/>
  <c r="K25" i="2"/>
  <c r="AS22" i="2"/>
  <c r="AQ22" i="2"/>
  <c r="AP22" i="2"/>
  <c r="AO22" i="2"/>
  <c r="AN22" i="2"/>
  <c r="AM22" i="2"/>
  <c r="AG22" i="2"/>
  <c r="AE22" i="2"/>
  <c r="I27" i="2" s="1"/>
  <c r="AD22" i="2"/>
  <c r="AC22" i="2"/>
  <c r="AB22" i="2"/>
  <c r="AA22" i="2"/>
  <c r="E27" i="2" s="1"/>
  <c r="W22" i="2"/>
  <c r="U22" i="2"/>
  <c r="T22" i="2"/>
  <c r="S22" i="2"/>
  <c r="R22" i="2"/>
  <c r="Q22" i="2"/>
  <c r="K22" i="2"/>
  <c r="I22" i="2"/>
  <c r="I26" i="2" s="1"/>
  <c r="I28" i="2" s="1"/>
  <c r="H22" i="2"/>
  <c r="H26" i="2" s="1"/>
  <c r="G22" i="2"/>
  <c r="G26" i="2" s="1"/>
  <c r="F22" i="2"/>
  <c r="F26" i="2" s="1"/>
  <c r="E22" i="2"/>
  <c r="E26" i="2" s="1"/>
  <c r="E28" i="2" l="1"/>
  <c r="V22" i="2"/>
  <c r="G27" i="2"/>
  <c r="G28" i="2" s="1"/>
  <c r="J22" i="2"/>
  <c r="M26" i="2"/>
  <c r="AR22" i="2"/>
  <c r="K27" i="2"/>
  <c r="J27" i="2" s="1"/>
  <c r="K26" i="2"/>
  <c r="J26" i="2" s="1"/>
  <c r="N26" i="2"/>
  <c r="L26" i="2"/>
  <c r="O26" i="2"/>
  <c r="F27" i="2"/>
  <c r="F28" i="2" s="1"/>
  <c r="H27" i="2"/>
  <c r="M27" i="2" s="1"/>
  <c r="O28" i="2"/>
  <c r="O27" i="2"/>
  <c r="AF22" i="2"/>
  <c r="AC19" i="1"/>
  <c r="AC11" i="1"/>
  <c r="V19" i="1"/>
  <c r="V11" i="1"/>
  <c r="V25" i="1" s="1"/>
  <c r="K28" i="2" l="1"/>
  <c r="J28" i="2" s="1"/>
  <c r="N27" i="2"/>
  <c r="H28" i="2"/>
  <c r="M28" i="2" s="1"/>
  <c r="L28" i="2"/>
  <c r="N28" i="2"/>
  <c r="L27" i="2"/>
  <c r="AC25" i="1"/>
  <c r="O19" i="1" l="1"/>
  <c r="O11" i="1" l="1"/>
  <c r="O25" i="1" s="1"/>
  <c r="O29" i="1" s="1"/>
  <c r="O32" i="1" s="1"/>
  <c r="AI25" i="1"/>
  <c r="AH25" i="1"/>
  <c r="AG25" i="1"/>
  <c r="AF25" i="1"/>
  <c r="AE25" i="1"/>
  <c r="AD25" i="1"/>
  <c r="AA25" i="1"/>
  <c r="I31" i="1" s="1"/>
  <c r="Z25" i="1"/>
  <c r="H31" i="1" s="1"/>
  <c r="Y25" i="1"/>
  <c r="G31" i="1" s="1"/>
  <c r="X25" i="1"/>
  <c r="F31" i="1" s="1"/>
  <c r="W25" i="1"/>
  <c r="E31" i="1" s="1"/>
  <c r="T25" i="1"/>
  <c r="S25" i="1"/>
  <c r="R25" i="1"/>
  <c r="Q25" i="1"/>
  <c r="P25" i="1"/>
  <c r="L25" i="1"/>
  <c r="K25" i="1"/>
  <c r="J25" i="1"/>
  <c r="I25" i="1"/>
  <c r="H25" i="1"/>
  <c r="H29" i="1" s="1"/>
  <c r="G25" i="1"/>
  <c r="G29" i="1" s="1"/>
  <c r="F25" i="1"/>
  <c r="F29" i="1" s="1"/>
  <c r="E25" i="1"/>
  <c r="E29" i="1" s="1"/>
  <c r="M11" i="1"/>
  <c r="M25" i="1" s="1"/>
  <c r="U25" i="1" l="1"/>
  <c r="K29" i="1"/>
  <c r="N25" i="1"/>
  <c r="N29" i="1" s="1"/>
  <c r="H32" i="1"/>
  <c r="L29" i="1"/>
  <c r="G32" i="1"/>
  <c r="D26" i="1"/>
  <c r="I29" i="1"/>
  <c r="M29" i="1" s="1"/>
  <c r="E32" i="1"/>
  <c r="L31" i="1"/>
  <c r="K31" i="1"/>
  <c r="F32" i="1"/>
  <c r="N31" i="1"/>
  <c r="M31" i="1"/>
  <c r="I32" i="1" l="1"/>
  <c r="N32" i="1" s="1"/>
  <c r="K32" i="1"/>
  <c r="L32" i="1"/>
  <c r="M32" i="1" l="1"/>
</calcChain>
</file>

<file path=xl/sharedStrings.xml><?xml version="1.0" encoding="utf-8"?>
<sst xmlns="http://schemas.openxmlformats.org/spreadsheetml/2006/main" count="250" uniqueCount="85">
  <si>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</si>
  <si>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</si>
  <si>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</si>
  <si>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</si>
  <si>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</si>
  <si>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</si>
  <si>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</si>
  <si>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</si>
  <si>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</si>
  <si>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</si>
  <si>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</si>
  <si>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</si>
  <si>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</si>
  <si>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</si>
  <si>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</si>
  <si>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</si>
  <si>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</si>
  <si>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</si>
  <si>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</si>
  <si>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</si>
  <si>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</si>
  <si>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</si>
  <si>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</si>
  <si>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</si>
  <si>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</si>
  <si>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</si>
  <si>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</si>
  <si>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</si>
  <si>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</si>
  <si>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</si>
  <si>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</si>
  <si>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</si>
  <si>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</si>
  <si>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</si>
  <si>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Savonen</t>
  </si>
  <si>
    <t>2.</t>
  </si>
  <si>
    <t>Kiri</t>
  </si>
  <si>
    <t>ykköspesis</t>
  </si>
  <si>
    <t>13.</t>
  </si>
  <si>
    <t>23.08. 2006  ViVe - Kiri  2-1  (3-1, 2-3, 1-0)</t>
  </si>
  <si>
    <t xml:space="preserve">  23 v   5 kk 20 pv</t>
  </si>
  <si>
    <t>17.09. 2006  Kiri - UPV  2-0  (16-1, 4-1)</t>
  </si>
  <si>
    <t>7.  ottelu</t>
  </si>
  <si>
    <t xml:space="preserve">  23 v   6 kk 14 pv</t>
  </si>
  <si>
    <t>suomensarja</t>
  </si>
  <si>
    <t>Valo</t>
  </si>
  <si>
    <t>poikien superpesis</t>
  </si>
  <si>
    <t>Lohi</t>
  </si>
  <si>
    <t>LieKi</t>
  </si>
  <si>
    <t>KaMa</t>
  </si>
  <si>
    <t>IT</t>
  </si>
  <si>
    <t>4.</t>
  </si>
  <si>
    <t>3.</t>
  </si>
  <si>
    <t>9.</t>
  </si>
  <si>
    <t>1.</t>
  </si>
  <si>
    <t>6.</t>
  </si>
  <si>
    <t>8.</t>
  </si>
  <si>
    <t>Seurat</t>
  </si>
  <si>
    <t>Kiri = Jyväskylän Kiri  (1930),  kasvattajaseura</t>
  </si>
  <si>
    <t>Valo = Jyväskylän Valo  (1948)</t>
  </si>
  <si>
    <t>Lohi = Jyväskylän Lohi  (1924)</t>
  </si>
  <si>
    <t>LieKi = Lievestuoreen Kisa  (1927)</t>
  </si>
  <si>
    <t>KaMa = Kankaanpään Maila  (1958)</t>
  </si>
  <si>
    <t>IT = Ikaalisten Tarmo  (1908)</t>
  </si>
  <si>
    <t>YKKÖSPESIS</t>
  </si>
  <si>
    <t>3.3.1983   Jyväskylä</t>
  </si>
  <si>
    <t>11.</t>
  </si>
  <si>
    <t>12.</t>
  </si>
  <si>
    <t>10.</t>
  </si>
  <si>
    <t>hSM</t>
  </si>
  <si>
    <t xml:space="preserve"> Arvo-ottelut</t>
  </si>
  <si>
    <t>Mitalit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</si>
  <si>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</si>
  <si>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</si>
  <si>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</si>
  <si>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</si>
  <si>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</si>
  <si>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</si>
  <si>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</si>
  <si>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</si>
  <si>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</si>
  <si>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</si>
  <si>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</si>
  <si>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Tarmo</t>
  </si>
  <si>
    <t>ITarmo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</si>
</sst>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9" borderId="7" xfId="0" applyFont="1" applyFill="1" applyBorder="1"/>
    <xf numFmtId="0" fontId="2" fillId="9" borderId="6" xfId="0" applyFont="1" applyFill="1" applyBorder="1"/>
    <xf numFmtId="0" fontId="3" fillId="9" borderId="6" xfId="0" applyFont="1" applyFill="1" applyBorder="1"/>
    <xf numFmtId="0" fontId="3" fillId="9" borderId="6" xfId="0" applyFont="1" applyFill="1" applyBorder="1" applyAlignment="1">
      <alignment horizontal="right"/>
    </xf>
    <xf numFmtId="0" fontId="3" fillId="9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9" borderId="12" xfId="0" applyFont="1" applyFill="1" applyBorder="1"/>
    <xf numFmtId="0" fontId="2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9" borderId="5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2" fillId="9" borderId="10" xfId="0" applyFont="1" applyFill="1" applyBorder="1"/>
    <xf numFmtId="0" fontId="3" fillId="9" borderId="10" xfId="0" applyFont="1" applyFill="1" applyBorder="1"/>
    <xf numFmtId="0" fontId="3" fillId="9" borderId="10" xfId="0" applyFont="1" applyFill="1" applyBorder="1" applyAlignment="1">
      <alignment horizontal="right"/>
    </xf>
    <xf numFmtId="0" fontId="3" fillId="9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5" fontId="3" fillId="6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left"/>
    </xf>
    <xf numFmtId="0" fontId="3" fillId="9" borderId="0" xfId="0" applyFont="1" applyFill="1" applyBorder="1" applyAlignment="1">
      <alignment horizontal="left"/>
    </xf>
    <xf numFmtId="0" fontId="3" fillId="9" borderId="10" xfId="0" applyFont="1" applyFill="1" applyBorder="1" applyAlignment="1">
      <alignment horizontal="left"/>
    </xf>
    <xf numFmtId="0" fontId="3" fillId="9" borderId="8" xfId="0" applyFont="1" applyFill="1" applyBorder="1"/>
    <xf numFmtId="0" fontId="3" fillId="9" borderId="5" xfId="0" applyFont="1" applyFill="1" applyBorder="1"/>
    <xf numFmtId="0" fontId="3" fillId="9" borderId="11" xfId="0" applyFont="1" applyFill="1" applyBorder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9"/>
  <sheetViews>
    <sheetView tabSelected="1" zoomScale="90" zoomScaleNormal="90" workbookViewId="0"/>
  </sheetViews>
  <sheetFormatPr defaultRowHeight="15" customHeight="1" x14ac:dyDescent="0.25"/>
  <cols>
    <col min="1" max="1" width="0.7109375" style="8" customWidth="1"/>
    <col min="2" max="2" width="6.7109375" style="86" customWidth="1"/>
    <col min="3" max="3" width="6.7109375" style="87" customWidth="1"/>
    <col min="4" max="4" width="8.28515625" style="86" customWidth="1"/>
    <col min="5" max="12" width="5.7109375" style="87" customWidth="1"/>
    <col min="13" max="13" width="6" style="87" customWidth="1"/>
    <col min="14" max="14" width="8.85546875" style="87" customWidth="1"/>
    <col min="15" max="15" width="0.5703125" style="28" customWidth="1"/>
    <col min="16" max="20" width="5.7109375" style="87" customWidth="1"/>
    <col min="21" max="21" width="8.7109375" style="87" customWidth="1"/>
    <col min="22" max="22" width="0.5703125" style="28" customWidth="1"/>
    <col min="23" max="27" width="5.7109375" style="87" customWidth="1"/>
    <col min="28" max="28" width="8.7109375" style="87" customWidth="1"/>
    <col min="29" max="29" width="0.5703125" style="28" customWidth="1"/>
    <col min="30" max="35" width="5.7109375" style="87" customWidth="1"/>
    <col min="36" max="36" width="125.710937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 t="s">
        <v>65</v>
      </c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  <c r="R1" s="6"/>
      <c r="S1" s="6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92"/>
      <c r="W2" s="22" t="s">
        <v>16</v>
      </c>
      <c r="X2" s="14"/>
      <c r="Y2" s="14"/>
      <c r="Z2" s="14"/>
      <c r="AA2" s="14"/>
      <c r="AB2" s="15"/>
      <c r="AC2" s="19"/>
      <c r="AD2" s="22" t="s">
        <v>70</v>
      </c>
      <c r="AE2" s="14"/>
      <c r="AF2" s="14"/>
      <c r="AG2" s="20"/>
      <c r="AH2" s="14" t="s">
        <v>71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69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2001</v>
      </c>
      <c r="C4" s="25" t="s">
        <v>51</v>
      </c>
      <c r="D4" s="26" t="s">
        <v>45</v>
      </c>
      <c r="E4" s="26"/>
      <c r="F4" s="27" t="s">
        <v>44</v>
      </c>
      <c r="G4" s="25"/>
      <c r="H4" s="25"/>
      <c r="I4" s="26"/>
      <c r="J4" s="26"/>
      <c r="K4" s="26"/>
      <c r="L4" s="26"/>
      <c r="M4" s="25"/>
      <c r="N4" s="25"/>
      <c r="O4" s="28"/>
      <c r="P4" s="29"/>
      <c r="Q4" s="30"/>
      <c r="R4" s="31"/>
      <c r="S4" s="30"/>
      <c r="T4" s="30"/>
      <c r="U4" s="31"/>
      <c r="V4" s="28"/>
      <c r="W4" s="70"/>
      <c r="X4" s="32"/>
      <c r="Y4" s="32"/>
      <c r="Z4" s="32"/>
      <c r="AA4" s="32"/>
      <c r="AB4" s="32"/>
      <c r="AC4" s="28"/>
      <c r="AD4" s="30"/>
      <c r="AE4" s="30"/>
      <c r="AF4" s="30"/>
      <c r="AG4" s="31"/>
      <c r="AH4" s="33"/>
      <c r="AI4" s="30"/>
      <c r="AJ4" s="9"/>
    </row>
    <row r="5" spans="1:36" s="23" customFormat="1" ht="15" customHeight="1" x14ac:dyDescent="0.25">
      <c r="A5" s="9"/>
      <c r="B5" s="25">
        <v>2002</v>
      </c>
      <c r="C5" s="25" t="s">
        <v>52</v>
      </c>
      <c r="D5" s="26" t="s">
        <v>45</v>
      </c>
      <c r="E5" s="26"/>
      <c r="F5" s="27" t="s">
        <v>44</v>
      </c>
      <c r="G5" s="25"/>
      <c r="H5" s="25"/>
      <c r="I5" s="26"/>
      <c r="J5" s="26"/>
      <c r="K5" s="26"/>
      <c r="L5" s="26"/>
      <c r="M5" s="25"/>
      <c r="N5" s="25"/>
      <c r="O5" s="28"/>
      <c r="P5" s="29"/>
      <c r="Q5" s="30"/>
      <c r="R5" s="31"/>
      <c r="S5" s="30"/>
      <c r="T5" s="30"/>
      <c r="U5" s="31"/>
      <c r="V5" s="28"/>
      <c r="W5" s="70"/>
      <c r="X5" s="32"/>
      <c r="Y5" s="32"/>
      <c r="Z5" s="32"/>
      <c r="AA5" s="32"/>
      <c r="AB5" s="32"/>
      <c r="AC5" s="28"/>
      <c r="AD5" s="30"/>
      <c r="AE5" s="30"/>
      <c r="AF5" s="30"/>
      <c r="AG5" s="31"/>
      <c r="AH5" s="33"/>
      <c r="AI5" s="30"/>
      <c r="AJ5" s="9"/>
    </row>
    <row r="6" spans="1:36" s="23" customFormat="1" ht="15" customHeight="1" x14ac:dyDescent="0.25">
      <c r="A6" s="9"/>
      <c r="B6" s="25">
        <v>2003</v>
      </c>
      <c r="C6" s="25" t="s">
        <v>52</v>
      </c>
      <c r="D6" s="26" t="s">
        <v>45</v>
      </c>
      <c r="E6" s="26"/>
      <c r="F6" s="27" t="s">
        <v>44</v>
      </c>
      <c r="G6" s="25"/>
      <c r="H6" s="25"/>
      <c r="I6" s="26"/>
      <c r="J6" s="26"/>
      <c r="K6" s="26"/>
      <c r="L6" s="26"/>
      <c r="M6" s="25"/>
      <c r="N6" s="25"/>
      <c r="O6" s="28"/>
      <c r="P6" s="29"/>
      <c r="Q6" s="30"/>
      <c r="R6" s="31"/>
      <c r="S6" s="30"/>
      <c r="T6" s="30"/>
      <c r="U6" s="31"/>
      <c r="V6" s="28"/>
      <c r="W6" s="70"/>
      <c r="X6" s="32"/>
      <c r="Y6" s="32"/>
      <c r="Z6" s="32"/>
      <c r="AA6" s="32"/>
      <c r="AB6" s="32"/>
      <c r="AC6" s="28"/>
      <c r="AD6" s="30"/>
      <c r="AE6" s="30"/>
      <c r="AF6" s="30"/>
      <c r="AG6" s="31"/>
      <c r="AH6" s="33"/>
      <c r="AI6" s="30"/>
      <c r="AJ6" s="9"/>
    </row>
    <row r="7" spans="1:36" s="23" customFormat="1" ht="15" customHeight="1" x14ac:dyDescent="0.25">
      <c r="A7" s="9"/>
      <c r="B7" s="34">
        <v>2003</v>
      </c>
      <c r="C7" s="34" t="s">
        <v>51</v>
      </c>
      <c r="D7" s="35" t="s">
        <v>36</v>
      </c>
      <c r="E7" s="35"/>
      <c r="F7" s="36" t="s">
        <v>37</v>
      </c>
      <c r="G7" s="88"/>
      <c r="H7" s="85"/>
      <c r="I7" s="35"/>
      <c r="J7" s="35"/>
      <c r="K7" s="35"/>
      <c r="L7" s="35"/>
      <c r="M7" s="34"/>
      <c r="N7" s="34"/>
      <c r="O7" s="28"/>
      <c r="P7" s="29"/>
      <c r="Q7" s="31"/>
      <c r="R7" s="31"/>
      <c r="S7" s="30"/>
      <c r="T7" s="30"/>
      <c r="U7" s="31"/>
      <c r="V7" s="28"/>
      <c r="W7" s="70"/>
      <c r="X7" s="32"/>
      <c r="Y7" s="32"/>
      <c r="Z7" s="32"/>
      <c r="AA7" s="32"/>
      <c r="AB7" s="32"/>
      <c r="AC7" s="28"/>
      <c r="AD7" s="30"/>
      <c r="AE7" s="30"/>
      <c r="AF7" s="30"/>
      <c r="AG7" s="31"/>
      <c r="AH7" s="33"/>
      <c r="AI7" s="30"/>
      <c r="AJ7" s="9"/>
    </row>
    <row r="8" spans="1:36" s="23" customFormat="1" ht="15" customHeight="1" x14ac:dyDescent="0.25">
      <c r="A8" s="9"/>
      <c r="B8" s="37">
        <v>2004</v>
      </c>
      <c r="C8" s="37" t="s">
        <v>53</v>
      </c>
      <c r="D8" s="38" t="s">
        <v>36</v>
      </c>
      <c r="E8" s="38"/>
      <c r="F8" s="39" t="s">
        <v>46</v>
      </c>
      <c r="G8" s="37"/>
      <c r="H8" s="37"/>
      <c r="I8" s="38"/>
      <c r="J8" s="38"/>
      <c r="K8" s="38"/>
      <c r="L8" s="38"/>
      <c r="M8" s="37"/>
      <c r="N8" s="37"/>
      <c r="O8" s="28"/>
      <c r="P8" s="29"/>
      <c r="Q8" s="31"/>
      <c r="R8" s="31"/>
      <c r="S8" s="30"/>
      <c r="T8" s="30"/>
      <c r="U8" s="31"/>
      <c r="V8" s="28"/>
      <c r="W8" s="70"/>
      <c r="X8" s="32"/>
      <c r="Y8" s="32"/>
      <c r="Z8" s="32"/>
      <c r="AA8" s="32"/>
      <c r="AB8" s="32"/>
      <c r="AC8" s="28"/>
      <c r="AD8" s="30"/>
      <c r="AE8" s="30"/>
      <c r="AF8" s="30"/>
      <c r="AG8" s="31"/>
      <c r="AH8" s="33"/>
      <c r="AI8" s="30"/>
      <c r="AJ8" s="9"/>
    </row>
    <row r="9" spans="1:36" s="23" customFormat="1" ht="15" customHeight="1" x14ac:dyDescent="0.25">
      <c r="A9" s="9"/>
      <c r="B9" s="25">
        <v>2005</v>
      </c>
      <c r="C9" s="25" t="s">
        <v>54</v>
      </c>
      <c r="D9" s="26" t="s">
        <v>47</v>
      </c>
      <c r="E9" s="26"/>
      <c r="F9" s="27" t="s">
        <v>44</v>
      </c>
      <c r="G9" s="25"/>
      <c r="H9" s="25"/>
      <c r="I9" s="26"/>
      <c r="J9" s="26"/>
      <c r="K9" s="26"/>
      <c r="L9" s="26"/>
      <c r="M9" s="25"/>
      <c r="N9" s="25"/>
      <c r="O9" s="28"/>
      <c r="P9" s="29"/>
      <c r="Q9" s="31"/>
      <c r="R9" s="31"/>
      <c r="S9" s="30"/>
      <c r="T9" s="30"/>
      <c r="U9" s="31"/>
      <c r="V9" s="28"/>
      <c r="W9" s="70"/>
      <c r="X9" s="32"/>
      <c r="Y9" s="32"/>
      <c r="Z9" s="32"/>
      <c r="AA9" s="32"/>
      <c r="AB9" s="32"/>
      <c r="AC9" s="28"/>
      <c r="AD9" s="30"/>
      <c r="AE9" s="30"/>
      <c r="AF9" s="30"/>
      <c r="AG9" s="31"/>
      <c r="AH9" s="33"/>
      <c r="AI9" s="30"/>
      <c r="AJ9" s="9"/>
    </row>
    <row r="10" spans="1:36" s="23" customFormat="1" ht="15" customHeight="1" x14ac:dyDescent="0.25">
      <c r="A10" s="9"/>
      <c r="B10" s="34">
        <v>2006</v>
      </c>
      <c r="C10" s="34" t="s">
        <v>35</v>
      </c>
      <c r="D10" s="35" t="s">
        <v>36</v>
      </c>
      <c r="E10" s="35"/>
      <c r="F10" s="40" t="s">
        <v>37</v>
      </c>
      <c r="G10" s="88"/>
      <c r="H10" s="85"/>
      <c r="I10" s="35"/>
      <c r="J10" s="35"/>
      <c r="K10" s="35"/>
      <c r="L10" s="35"/>
      <c r="M10" s="34"/>
      <c r="N10" s="34"/>
      <c r="O10" s="93"/>
      <c r="P10" s="29"/>
      <c r="Q10" s="31"/>
      <c r="R10" s="31"/>
      <c r="S10" s="30"/>
      <c r="T10" s="30"/>
      <c r="U10" s="31"/>
      <c r="V10" s="93"/>
      <c r="W10" s="70">
        <v>7</v>
      </c>
      <c r="X10" s="32">
        <v>1</v>
      </c>
      <c r="Y10" s="32">
        <v>2</v>
      </c>
      <c r="Z10" s="32">
        <v>2</v>
      </c>
      <c r="AA10" s="32">
        <v>7</v>
      </c>
      <c r="AB10" s="95">
        <v>0.33300000000000002</v>
      </c>
      <c r="AC10" s="93"/>
      <c r="AD10" s="30"/>
      <c r="AE10" s="30"/>
      <c r="AF10" s="30"/>
      <c r="AG10" s="31"/>
      <c r="AH10" s="33"/>
      <c r="AI10" s="30"/>
      <c r="AJ10" s="9"/>
    </row>
    <row r="11" spans="1:36" s="23" customFormat="1" ht="15" customHeight="1" x14ac:dyDescent="0.2">
      <c r="A11" s="9"/>
      <c r="B11" s="30">
        <v>2007</v>
      </c>
      <c r="C11" s="30" t="s">
        <v>38</v>
      </c>
      <c r="D11" s="2" t="s">
        <v>36</v>
      </c>
      <c r="E11" s="30">
        <v>23</v>
      </c>
      <c r="F11" s="30">
        <v>1</v>
      </c>
      <c r="G11" s="30">
        <v>1</v>
      </c>
      <c r="H11" s="30">
        <v>10</v>
      </c>
      <c r="I11" s="30">
        <v>51</v>
      </c>
      <c r="J11" s="30">
        <v>39</v>
      </c>
      <c r="K11" s="30">
        <v>6</v>
      </c>
      <c r="L11" s="30">
        <v>4</v>
      </c>
      <c r="M11" s="30">
        <f>PRODUCT(F11+G11)</f>
        <v>2</v>
      </c>
      <c r="N11" s="41">
        <v>0.52600000000000002</v>
      </c>
      <c r="O11" s="92">
        <f>PRODUCT(I11/N11)</f>
        <v>96.958174904942965</v>
      </c>
      <c r="P11" s="30"/>
      <c r="Q11" s="31"/>
      <c r="R11" s="31"/>
      <c r="S11" s="30"/>
      <c r="T11" s="30"/>
      <c r="U11" s="31"/>
      <c r="V11" s="92" t="e">
        <f>PRODUCT(P11/U11)</f>
        <v>#DIV/0!</v>
      </c>
      <c r="W11" s="70">
        <v>1</v>
      </c>
      <c r="X11" s="32">
        <v>0</v>
      </c>
      <c r="Y11" s="32">
        <v>0</v>
      </c>
      <c r="Z11" s="32">
        <v>0</v>
      </c>
      <c r="AA11" s="32">
        <v>5</v>
      </c>
      <c r="AB11" s="95">
        <v>0.71399999999999997</v>
      </c>
      <c r="AC11" s="92">
        <f>PRODUCT(W11/AB11)</f>
        <v>1.400560224089636</v>
      </c>
      <c r="AD11" s="30"/>
      <c r="AE11" s="30"/>
      <c r="AF11" s="30"/>
      <c r="AG11" s="31"/>
      <c r="AH11" s="33"/>
      <c r="AI11" s="30"/>
      <c r="AJ11" s="9"/>
    </row>
    <row r="12" spans="1:36" s="23" customFormat="1" ht="15" customHeight="1" x14ac:dyDescent="0.25">
      <c r="A12" s="9"/>
      <c r="B12" s="25">
        <v>2008</v>
      </c>
      <c r="C12" s="25" t="s">
        <v>35</v>
      </c>
      <c r="D12" s="26" t="s">
        <v>48</v>
      </c>
      <c r="E12" s="26"/>
      <c r="F12" s="27" t="s">
        <v>44</v>
      </c>
      <c r="G12" s="90"/>
      <c r="H12" s="89"/>
      <c r="I12" s="26"/>
      <c r="J12" s="26"/>
      <c r="K12" s="26"/>
      <c r="L12" s="26"/>
      <c r="M12" s="25"/>
      <c r="N12" s="25"/>
      <c r="O12" s="93">
        <v>0</v>
      </c>
      <c r="P12" s="29"/>
      <c r="Q12" s="31"/>
      <c r="R12" s="31"/>
      <c r="S12" s="30"/>
      <c r="T12" s="30"/>
      <c r="U12" s="31"/>
      <c r="V12" s="93">
        <v>0</v>
      </c>
      <c r="W12" s="70"/>
      <c r="X12" s="32"/>
      <c r="Y12" s="32"/>
      <c r="Z12" s="32"/>
      <c r="AA12" s="32"/>
      <c r="AB12" s="95"/>
      <c r="AC12" s="93">
        <v>0</v>
      </c>
      <c r="AD12" s="30"/>
      <c r="AE12" s="30"/>
      <c r="AF12" s="30"/>
      <c r="AG12" s="31"/>
      <c r="AH12" s="33"/>
      <c r="AI12" s="30"/>
      <c r="AJ12" s="9"/>
    </row>
    <row r="13" spans="1:36" s="23" customFormat="1" ht="15" customHeight="1" x14ac:dyDescent="0.25">
      <c r="A13" s="9"/>
      <c r="B13" s="34">
        <v>2009</v>
      </c>
      <c r="C13" s="34" t="s">
        <v>52</v>
      </c>
      <c r="D13" s="35" t="s">
        <v>49</v>
      </c>
      <c r="E13" s="35"/>
      <c r="F13" s="36" t="s">
        <v>37</v>
      </c>
      <c r="G13" s="88"/>
      <c r="H13" s="85"/>
      <c r="I13" s="35"/>
      <c r="J13" s="35"/>
      <c r="K13" s="35"/>
      <c r="L13" s="35"/>
      <c r="M13" s="34"/>
      <c r="N13" s="34"/>
      <c r="O13" s="28">
        <v>0</v>
      </c>
      <c r="P13" s="29"/>
      <c r="Q13" s="31"/>
      <c r="R13" s="31"/>
      <c r="S13" s="30"/>
      <c r="T13" s="30"/>
      <c r="U13" s="31"/>
      <c r="V13" s="28">
        <v>0</v>
      </c>
      <c r="W13" s="70"/>
      <c r="X13" s="32"/>
      <c r="Y13" s="32"/>
      <c r="Z13" s="32"/>
      <c r="AA13" s="32"/>
      <c r="AB13" s="95"/>
      <c r="AC13" s="28">
        <v>0</v>
      </c>
      <c r="AD13" s="30"/>
      <c r="AE13" s="30"/>
      <c r="AF13" s="30"/>
      <c r="AG13" s="31"/>
      <c r="AH13" s="33"/>
      <c r="AI13" s="30"/>
      <c r="AJ13" s="9"/>
    </row>
    <row r="14" spans="1:36" s="23" customFormat="1" ht="15" customHeight="1" x14ac:dyDescent="0.25">
      <c r="A14" s="9"/>
      <c r="B14" s="25">
        <v>2010</v>
      </c>
      <c r="C14" s="25" t="s">
        <v>55</v>
      </c>
      <c r="D14" s="26" t="s">
        <v>50</v>
      </c>
      <c r="E14" s="26"/>
      <c r="F14" s="27" t="s">
        <v>44</v>
      </c>
      <c r="G14" s="90"/>
      <c r="H14" s="89"/>
      <c r="I14" s="26"/>
      <c r="J14" s="26"/>
      <c r="K14" s="26"/>
      <c r="L14" s="26"/>
      <c r="M14" s="25"/>
      <c r="N14" s="25"/>
      <c r="O14" s="28">
        <v>0</v>
      </c>
      <c r="P14" s="29"/>
      <c r="Q14" s="31"/>
      <c r="R14" s="31"/>
      <c r="S14" s="30"/>
      <c r="T14" s="30"/>
      <c r="U14" s="31"/>
      <c r="V14" s="28">
        <v>0</v>
      </c>
      <c r="W14" s="70"/>
      <c r="X14" s="32"/>
      <c r="Y14" s="32"/>
      <c r="Z14" s="32"/>
      <c r="AA14" s="32"/>
      <c r="AB14" s="95"/>
      <c r="AC14" s="28">
        <v>0</v>
      </c>
      <c r="AD14" s="30"/>
      <c r="AE14" s="30"/>
      <c r="AF14" s="30"/>
      <c r="AG14" s="31"/>
      <c r="AH14" s="33"/>
      <c r="AI14" s="30"/>
      <c r="AJ14" s="9"/>
    </row>
    <row r="15" spans="1:36" s="23" customFormat="1" ht="15" customHeight="1" x14ac:dyDescent="0.25">
      <c r="A15" s="9"/>
      <c r="B15" s="34">
        <v>2010</v>
      </c>
      <c r="C15" s="34" t="s">
        <v>54</v>
      </c>
      <c r="D15" s="35" t="s">
        <v>49</v>
      </c>
      <c r="E15" s="35"/>
      <c r="F15" s="36" t="s">
        <v>37</v>
      </c>
      <c r="G15" s="88"/>
      <c r="H15" s="85"/>
      <c r="I15" s="35"/>
      <c r="J15" s="35"/>
      <c r="K15" s="35"/>
      <c r="L15" s="35"/>
      <c r="M15" s="88"/>
      <c r="N15" s="34"/>
      <c r="O15" s="28">
        <v>0</v>
      </c>
      <c r="P15" s="29"/>
      <c r="Q15" s="31"/>
      <c r="R15" s="31"/>
      <c r="S15" s="30"/>
      <c r="T15" s="30"/>
      <c r="U15" s="31"/>
      <c r="V15" s="28">
        <v>0</v>
      </c>
      <c r="W15" s="70"/>
      <c r="X15" s="32"/>
      <c r="Y15" s="32"/>
      <c r="Z15" s="32"/>
      <c r="AA15" s="32"/>
      <c r="AB15" s="95"/>
      <c r="AC15" s="28">
        <v>0</v>
      </c>
      <c r="AD15" s="30"/>
      <c r="AE15" s="30"/>
      <c r="AF15" s="30"/>
      <c r="AG15" s="31"/>
      <c r="AH15" s="33"/>
      <c r="AI15" s="30"/>
      <c r="AJ15" s="9"/>
    </row>
    <row r="16" spans="1:36" s="23" customFormat="1" ht="15" customHeight="1" x14ac:dyDescent="0.25">
      <c r="A16" s="9"/>
      <c r="B16" s="34">
        <v>2011</v>
      </c>
      <c r="C16" s="34" t="s">
        <v>56</v>
      </c>
      <c r="D16" s="35" t="s">
        <v>48</v>
      </c>
      <c r="E16" s="35"/>
      <c r="F16" s="36" t="s">
        <v>37</v>
      </c>
      <c r="G16" s="88"/>
      <c r="H16" s="85"/>
      <c r="I16" s="35"/>
      <c r="J16" s="35"/>
      <c r="K16" s="35"/>
      <c r="L16" s="35"/>
      <c r="M16" s="88"/>
      <c r="N16" s="34"/>
      <c r="O16" s="28">
        <v>0</v>
      </c>
      <c r="P16" s="29"/>
      <c r="Q16" s="30"/>
      <c r="R16" s="31"/>
      <c r="S16" s="30"/>
      <c r="T16" s="30"/>
      <c r="U16" s="31"/>
      <c r="V16" s="28">
        <v>0</v>
      </c>
      <c r="W16" s="70"/>
      <c r="X16" s="32"/>
      <c r="Y16" s="32"/>
      <c r="Z16" s="32"/>
      <c r="AA16" s="32"/>
      <c r="AB16" s="95"/>
      <c r="AC16" s="28">
        <v>0</v>
      </c>
      <c r="AD16" s="30"/>
      <c r="AE16" s="30"/>
      <c r="AF16" s="30"/>
      <c r="AG16" s="31"/>
      <c r="AH16" s="33"/>
      <c r="AI16" s="30"/>
      <c r="AJ16" s="9"/>
    </row>
    <row r="17" spans="1:37" s="23" customFormat="1" ht="15" customHeight="1" x14ac:dyDescent="0.25">
      <c r="A17" s="9"/>
      <c r="B17" s="34">
        <v>2012</v>
      </c>
      <c r="C17" s="34" t="s">
        <v>66</v>
      </c>
      <c r="D17" s="35" t="s">
        <v>48</v>
      </c>
      <c r="E17" s="35"/>
      <c r="F17" s="36" t="s">
        <v>37</v>
      </c>
      <c r="G17" s="88"/>
      <c r="H17" s="85"/>
      <c r="I17" s="35"/>
      <c r="J17" s="35"/>
      <c r="K17" s="35"/>
      <c r="L17" s="35"/>
      <c r="M17" s="88"/>
      <c r="N17" s="34"/>
      <c r="O17" s="28">
        <v>0</v>
      </c>
      <c r="P17" s="29"/>
      <c r="Q17" s="31"/>
      <c r="R17" s="31"/>
      <c r="S17" s="30"/>
      <c r="T17" s="30"/>
      <c r="U17" s="31"/>
      <c r="V17" s="28">
        <v>0</v>
      </c>
      <c r="W17" s="70"/>
      <c r="X17" s="32"/>
      <c r="Y17" s="32"/>
      <c r="Z17" s="32"/>
      <c r="AA17" s="32"/>
      <c r="AB17" s="95"/>
      <c r="AC17" s="28">
        <v>0</v>
      </c>
      <c r="AD17" s="30"/>
      <c r="AE17" s="30"/>
      <c r="AF17" s="30"/>
      <c r="AG17" s="31"/>
      <c r="AH17" s="33"/>
      <c r="AI17" s="30"/>
      <c r="AJ17" s="9"/>
    </row>
    <row r="18" spans="1:37" s="23" customFormat="1" ht="15" customHeight="1" x14ac:dyDescent="0.25">
      <c r="A18" s="9"/>
      <c r="B18" s="25">
        <v>2013</v>
      </c>
      <c r="C18" s="25" t="s">
        <v>52</v>
      </c>
      <c r="D18" s="26" t="s">
        <v>48</v>
      </c>
      <c r="E18" s="26"/>
      <c r="F18" s="27" t="s">
        <v>44</v>
      </c>
      <c r="G18" s="90"/>
      <c r="H18" s="89"/>
      <c r="I18" s="26"/>
      <c r="J18" s="26"/>
      <c r="K18" s="26"/>
      <c r="L18" s="26"/>
      <c r="M18" s="90"/>
      <c r="N18" s="25"/>
      <c r="O18" s="28">
        <v>0</v>
      </c>
      <c r="P18" s="29"/>
      <c r="Q18" s="31"/>
      <c r="R18" s="31"/>
      <c r="S18" s="30"/>
      <c r="T18" s="30"/>
      <c r="U18" s="31"/>
      <c r="V18" s="28">
        <v>0</v>
      </c>
      <c r="W18" s="70"/>
      <c r="X18" s="32"/>
      <c r="Y18" s="32"/>
      <c r="Z18" s="32"/>
      <c r="AA18" s="32"/>
      <c r="AB18" s="95"/>
      <c r="AC18" s="28">
        <v>0</v>
      </c>
      <c r="AD18" s="30"/>
      <c r="AE18" s="30"/>
      <c r="AF18" s="30"/>
      <c r="AG18" s="31"/>
      <c r="AH18" s="33"/>
      <c r="AI18" s="30"/>
      <c r="AJ18" s="9"/>
    </row>
    <row r="19" spans="1:37" s="23" customFormat="1" ht="15" customHeight="1" x14ac:dyDescent="0.2">
      <c r="A19" s="9"/>
      <c r="B19" s="30">
        <v>2013</v>
      </c>
      <c r="C19" s="30" t="s">
        <v>66</v>
      </c>
      <c r="D19" s="2" t="s">
        <v>36</v>
      </c>
      <c r="E19" s="30">
        <v>4</v>
      </c>
      <c r="F19" s="30">
        <v>0</v>
      </c>
      <c r="G19" s="33">
        <v>0</v>
      </c>
      <c r="H19" s="31">
        <v>1</v>
      </c>
      <c r="I19" s="30">
        <v>4</v>
      </c>
      <c r="J19" s="30">
        <v>4</v>
      </c>
      <c r="K19" s="30">
        <v>0</v>
      </c>
      <c r="L19" s="30">
        <v>0</v>
      </c>
      <c r="M19" s="33">
        <v>0</v>
      </c>
      <c r="N19" s="91">
        <v>0.25</v>
      </c>
      <c r="O19" s="92">
        <f>PRODUCT(I19/N19)</f>
        <v>16</v>
      </c>
      <c r="P19" s="30"/>
      <c r="Q19" s="31"/>
      <c r="R19" s="31"/>
      <c r="S19" s="30"/>
      <c r="T19" s="30"/>
      <c r="U19" s="31"/>
      <c r="V19" s="92" t="e">
        <f>PRODUCT(P19/U19)</f>
        <v>#DIV/0!</v>
      </c>
      <c r="W19" s="70">
        <v>6</v>
      </c>
      <c r="X19" s="32">
        <v>0</v>
      </c>
      <c r="Y19" s="32">
        <v>1</v>
      </c>
      <c r="Z19" s="32">
        <v>1</v>
      </c>
      <c r="AA19" s="32">
        <v>3</v>
      </c>
      <c r="AB19" s="95">
        <v>0.2</v>
      </c>
      <c r="AC19" s="92">
        <f>PRODUCT(W19/AB19)</f>
        <v>30</v>
      </c>
      <c r="AD19" s="30"/>
      <c r="AE19" s="30"/>
      <c r="AF19" s="30"/>
      <c r="AG19" s="31"/>
      <c r="AH19" s="33"/>
      <c r="AI19" s="30"/>
      <c r="AJ19" s="9"/>
    </row>
    <row r="20" spans="1:37" s="23" customFormat="1" ht="15" customHeight="1" x14ac:dyDescent="0.25">
      <c r="A20" s="1"/>
      <c r="B20" s="25">
        <v>2014</v>
      </c>
      <c r="C20" s="25" t="s">
        <v>54</v>
      </c>
      <c r="D20" s="26" t="s">
        <v>48</v>
      </c>
      <c r="E20" s="26"/>
      <c r="F20" s="27" t="s">
        <v>44</v>
      </c>
      <c r="G20" s="25"/>
      <c r="H20" s="25"/>
      <c r="I20" s="26"/>
      <c r="J20" s="26"/>
      <c r="K20" s="26"/>
      <c r="L20" s="26"/>
      <c r="M20" s="90"/>
      <c r="N20" s="25"/>
      <c r="O20" s="28">
        <v>0</v>
      </c>
      <c r="P20" s="29"/>
      <c r="Q20" s="31"/>
      <c r="R20" s="31"/>
      <c r="S20" s="30"/>
      <c r="T20" s="30"/>
      <c r="U20" s="31"/>
      <c r="V20" s="28">
        <v>0</v>
      </c>
      <c r="W20" s="70"/>
      <c r="X20" s="32"/>
      <c r="Y20" s="32"/>
      <c r="Z20" s="32"/>
      <c r="AA20" s="32"/>
      <c r="AB20" s="95"/>
      <c r="AC20" s="28">
        <v>0</v>
      </c>
      <c r="AD20" s="30"/>
      <c r="AE20" s="30"/>
      <c r="AF20" s="30"/>
      <c r="AG20" s="31"/>
      <c r="AH20" s="33"/>
      <c r="AI20" s="30"/>
      <c r="AJ20" s="9"/>
    </row>
    <row r="21" spans="1:37" s="23" customFormat="1" ht="15" customHeight="1" x14ac:dyDescent="0.25">
      <c r="A21" s="9"/>
      <c r="B21" s="34">
        <v>2015</v>
      </c>
      <c r="C21" s="34" t="s">
        <v>67</v>
      </c>
      <c r="D21" s="35" t="s">
        <v>48</v>
      </c>
      <c r="E21" s="35"/>
      <c r="F21" s="36" t="s">
        <v>37</v>
      </c>
      <c r="G21" s="88"/>
      <c r="H21" s="85"/>
      <c r="I21" s="35"/>
      <c r="J21" s="35"/>
      <c r="K21" s="35"/>
      <c r="L21" s="35"/>
      <c r="M21" s="88"/>
      <c r="N21" s="34"/>
      <c r="O21" s="28">
        <v>0</v>
      </c>
      <c r="P21" s="29"/>
      <c r="Q21" s="31"/>
      <c r="R21" s="31"/>
      <c r="S21" s="30"/>
      <c r="T21" s="30"/>
      <c r="U21" s="31"/>
      <c r="V21" s="28">
        <v>0</v>
      </c>
      <c r="W21" s="70"/>
      <c r="X21" s="32"/>
      <c r="Y21" s="32"/>
      <c r="Z21" s="32"/>
      <c r="AA21" s="32"/>
      <c r="AB21" s="95"/>
      <c r="AC21" s="28">
        <v>0</v>
      </c>
      <c r="AD21" s="30"/>
      <c r="AE21" s="30"/>
      <c r="AF21" s="30"/>
      <c r="AG21" s="31"/>
      <c r="AH21" s="33"/>
      <c r="AI21" s="30"/>
      <c r="AJ21" s="9"/>
    </row>
    <row r="22" spans="1:37" s="23" customFormat="1" ht="15" customHeight="1" x14ac:dyDescent="0.25">
      <c r="A22" s="9"/>
      <c r="B22" s="34">
        <v>2016</v>
      </c>
      <c r="C22" s="34" t="s">
        <v>68</v>
      </c>
      <c r="D22" s="35" t="s">
        <v>48</v>
      </c>
      <c r="E22" s="35"/>
      <c r="F22" s="36" t="s">
        <v>37</v>
      </c>
      <c r="G22" s="88"/>
      <c r="H22" s="85"/>
      <c r="I22" s="35"/>
      <c r="J22" s="35"/>
      <c r="K22" s="35"/>
      <c r="L22" s="35"/>
      <c r="M22" s="88"/>
      <c r="N22" s="34"/>
      <c r="O22" s="28">
        <v>0</v>
      </c>
      <c r="P22" s="29"/>
      <c r="Q22" s="31"/>
      <c r="R22" s="31"/>
      <c r="S22" s="30"/>
      <c r="T22" s="30"/>
      <c r="U22" s="31"/>
      <c r="V22" s="28">
        <v>0</v>
      </c>
      <c r="W22" s="70"/>
      <c r="X22" s="32"/>
      <c r="Y22" s="32"/>
      <c r="Z22" s="32"/>
      <c r="AA22" s="32"/>
      <c r="AB22" s="95"/>
      <c r="AC22" s="28">
        <v>0</v>
      </c>
      <c r="AD22" s="30"/>
      <c r="AE22" s="30"/>
      <c r="AF22" s="30"/>
      <c r="AG22" s="31"/>
      <c r="AH22" s="33"/>
      <c r="AI22" s="30"/>
      <c r="AJ22" s="9"/>
    </row>
    <row r="23" spans="1:37" s="23" customFormat="1" ht="15" customHeight="1" x14ac:dyDescent="0.25">
      <c r="A23" s="9"/>
      <c r="B23" s="34">
        <v>2017</v>
      </c>
      <c r="C23" s="34" t="s">
        <v>56</v>
      </c>
      <c r="D23" s="35" t="s">
        <v>48</v>
      </c>
      <c r="E23" s="35"/>
      <c r="F23" s="36" t="s">
        <v>37</v>
      </c>
      <c r="G23" s="88"/>
      <c r="H23" s="85"/>
      <c r="I23" s="35"/>
      <c r="J23" s="35"/>
      <c r="K23" s="35"/>
      <c r="L23" s="35"/>
      <c r="M23" s="88"/>
      <c r="N23" s="34"/>
      <c r="O23" s="28"/>
      <c r="P23" s="29"/>
      <c r="Q23" s="31"/>
      <c r="R23" s="31"/>
      <c r="S23" s="30"/>
      <c r="T23" s="30"/>
      <c r="U23" s="31"/>
      <c r="V23" s="28"/>
      <c r="W23" s="70"/>
      <c r="X23" s="32"/>
      <c r="Y23" s="32"/>
      <c r="Z23" s="32"/>
      <c r="AA23" s="32"/>
      <c r="AB23" s="95"/>
      <c r="AC23" s="28"/>
      <c r="AD23" s="30"/>
      <c r="AE23" s="30"/>
      <c r="AF23" s="30"/>
      <c r="AG23" s="31"/>
      <c r="AH23" s="33"/>
      <c r="AI23" s="30"/>
      <c r="AJ23" s="9"/>
    </row>
    <row r="24" spans="1:37" s="23" customFormat="1" ht="15" customHeight="1" x14ac:dyDescent="0.25">
      <c r="A24" s="9"/>
      <c r="B24" s="34">
        <v>2018</v>
      </c>
      <c r="C24" s="34" t="s">
        <v>68</v>
      </c>
      <c r="D24" s="35" t="s">
        <v>48</v>
      </c>
      <c r="E24" s="35"/>
      <c r="F24" s="36" t="s">
        <v>37</v>
      </c>
      <c r="G24" s="88"/>
      <c r="H24" s="85"/>
      <c r="I24" s="35"/>
      <c r="J24" s="35"/>
      <c r="K24" s="35"/>
      <c r="L24" s="35"/>
      <c r="M24" s="88"/>
      <c r="N24" s="34"/>
      <c r="O24" s="28"/>
      <c r="P24" s="29"/>
      <c r="Q24" s="31"/>
      <c r="R24" s="31"/>
      <c r="S24" s="30"/>
      <c r="T24" s="30"/>
      <c r="U24" s="31"/>
      <c r="V24" s="28"/>
      <c r="W24" s="70"/>
      <c r="X24" s="32"/>
      <c r="Y24" s="32"/>
      <c r="Z24" s="32"/>
      <c r="AA24" s="32"/>
      <c r="AB24" s="95"/>
      <c r="AC24" s="28"/>
      <c r="AD24" s="30"/>
      <c r="AE24" s="30"/>
      <c r="AF24" s="30"/>
      <c r="AG24" s="31"/>
      <c r="AH24" s="33"/>
      <c r="AI24" s="30"/>
      <c r="AJ24" s="9"/>
    </row>
    <row r="25" spans="1:37" ht="15" customHeight="1" x14ac:dyDescent="0.2">
      <c r="A25" s="9"/>
      <c r="B25" s="16" t="s">
        <v>7</v>
      </c>
      <c r="C25" s="17"/>
      <c r="D25" s="15"/>
      <c r="E25" s="18">
        <f t="shared" ref="E25:M25" si="0">SUM(E4:E24)</f>
        <v>27</v>
      </c>
      <c r="F25" s="18">
        <f t="shared" si="0"/>
        <v>1</v>
      </c>
      <c r="G25" s="18">
        <f t="shared" si="0"/>
        <v>1</v>
      </c>
      <c r="H25" s="18">
        <f t="shared" si="0"/>
        <v>11</v>
      </c>
      <c r="I25" s="18">
        <f t="shared" si="0"/>
        <v>55</v>
      </c>
      <c r="J25" s="18">
        <f t="shared" si="0"/>
        <v>43</v>
      </c>
      <c r="K25" s="18">
        <f t="shared" si="0"/>
        <v>6</v>
      </c>
      <c r="L25" s="18">
        <f t="shared" si="0"/>
        <v>4</v>
      </c>
      <c r="M25" s="18">
        <f t="shared" si="0"/>
        <v>2</v>
      </c>
      <c r="N25" s="42">
        <f>PRODUCT(I25/O25)</f>
        <v>0.48690588393698669</v>
      </c>
      <c r="O25" s="24">
        <f>SUM(O11:O24)</f>
        <v>112.95817490494296</v>
      </c>
      <c r="P25" s="18">
        <f t="shared" ref="P25:AI25" si="1">SUM(P4:P24)</f>
        <v>0</v>
      </c>
      <c r="Q25" s="18">
        <f t="shared" si="1"/>
        <v>0</v>
      </c>
      <c r="R25" s="18">
        <f t="shared" si="1"/>
        <v>0</v>
      </c>
      <c r="S25" s="18">
        <f t="shared" si="1"/>
        <v>0</v>
      </c>
      <c r="T25" s="18">
        <f t="shared" si="1"/>
        <v>0</v>
      </c>
      <c r="U25" s="42">
        <f>PRODUCT(P25/W25)</f>
        <v>0</v>
      </c>
      <c r="V25" s="24" t="e">
        <f>SUM(V11:V24)</f>
        <v>#DIV/0!</v>
      </c>
      <c r="W25" s="18">
        <f t="shared" si="1"/>
        <v>14</v>
      </c>
      <c r="X25" s="18">
        <f t="shared" si="1"/>
        <v>1</v>
      </c>
      <c r="Y25" s="18">
        <f t="shared" si="1"/>
        <v>3</v>
      </c>
      <c r="Z25" s="18">
        <f t="shared" si="1"/>
        <v>3</v>
      </c>
      <c r="AA25" s="18">
        <f t="shared" si="1"/>
        <v>15</v>
      </c>
      <c r="AB25" s="96">
        <v>0.32600000000000001</v>
      </c>
      <c r="AC25" s="24">
        <f>SUM(AC11:AC24)</f>
        <v>31.400560224089634</v>
      </c>
      <c r="AD25" s="18">
        <f t="shared" si="1"/>
        <v>0</v>
      </c>
      <c r="AE25" s="18">
        <f t="shared" si="1"/>
        <v>0</v>
      </c>
      <c r="AF25" s="18">
        <f t="shared" si="1"/>
        <v>0</v>
      </c>
      <c r="AG25" s="18">
        <f t="shared" si="1"/>
        <v>0</v>
      </c>
      <c r="AH25" s="18">
        <f t="shared" si="1"/>
        <v>0</v>
      </c>
      <c r="AI25" s="18">
        <f t="shared" si="1"/>
        <v>0</v>
      </c>
      <c r="AJ25" s="9"/>
    </row>
    <row r="26" spans="1:37" s="23" customFormat="1" ht="15" customHeight="1" x14ac:dyDescent="0.2">
      <c r="A26" s="9"/>
      <c r="B26" s="2" t="s">
        <v>2</v>
      </c>
      <c r="C26" s="33"/>
      <c r="D26" s="43">
        <f>SUM(F25:H25)+((I25-F25-G25)/3)+(E25/3)+(AD25*25)+(AE25*25)+(AF25*10)+(AG25*25)+(AH25*20)+(AI25*15)</f>
        <v>39.666666666666671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6"/>
      <c r="AI26" s="44"/>
      <c r="AJ26" s="9"/>
    </row>
    <row r="27" spans="1:37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  <c r="P27" s="44"/>
      <c r="Q27" s="47"/>
      <c r="R27" s="44"/>
      <c r="S27" s="44"/>
      <c r="T27" s="44"/>
      <c r="U27" s="44"/>
      <c r="W27" s="44"/>
      <c r="X27" s="44"/>
      <c r="Y27" s="44"/>
      <c r="Z27" s="44"/>
      <c r="AA27" s="44"/>
      <c r="AB27" s="44"/>
      <c r="AD27" s="44"/>
      <c r="AE27" s="44"/>
      <c r="AF27" s="44"/>
      <c r="AG27" s="44"/>
      <c r="AH27" s="44"/>
      <c r="AI27" s="44"/>
      <c r="AJ27" s="9"/>
      <c r="AK27" s="44"/>
    </row>
    <row r="28" spans="1:37" ht="15" customHeight="1" x14ac:dyDescent="0.25">
      <c r="A28" s="9"/>
      <c r="B28" s="22" t="s">
        <v>25</v>
      </c>
      <c r="C28" s="48"/>
      <c r="D28" s="48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44"/>
      <c r="K28" s="18" t="s">
        <v>27</v>
      </c>
      <c r="L28" s="18" t="s">
        <v>28</v>
      </c>
      <c r="M28" s="18" t="s">
        <v>29</v>
      </c>
      <c r="N28" s="18" t="s">
        <v>22</v>
      </c>
      <c r="O28" s="24"/>
      <c r="P28" s="49" t="s">
        <v>30</v>
      </c>
      <c r="Q28" s="12"/>
      <c r="R28" s="12"/>
      <c r="S28" s="12"/>
      <c r="T28" s="50"/>
      <c r="U28" s="50"/>
      <c r="V28" s="50"/>
      <c r="W28" s="50"/>
      <c r="X28" s="50"/>
      <c r="Y28" s="50"/>
      <c r="Z28" s="50"/>
      <c r="AA28" s="12"/>
      <c r="AB28" s="12"/>
      <c r="AC28" s="50"/>
      <c r="AD28" s="12"/>
      <c r="AE28" s="12"/>
      <c r="AF28" s="12"/>
      <c r="AG28" s="12"/>
      <c r="AH28" s="12"/>
      <c r="AI28" s="51"/>
      <c r="AJ28" s="9"/>
      <c r="AK28" s="44"/>
    </row>
    <row r="29" spans="1:37" ht="15" customHeight="1" x14ac:dyDescent="0.2">
      <c r="A29" s="9"/>
      <c r="B29" s="49" t="s">
        <v>13</v>
      </c>
      <c r="C29" s="12"/>
      <c r="D29" s="51"/>
      <c r="E29" s="30">
        <f>PRODUCT(E25)</f>
        <v>27</v>
      </c>
      <c r="F29" s="30">
        <f>PRODUCT(F25)</f>
        <v>1</v>
      </c>
      <c r="G29" s="30">
        <f>PRODUCT(G25)</f>
        <v>1</v>
      </c>
      <c r="H29" s="30">
        <f>PRODUCT(H25)</f>
        <v>11</v>
      </c>
      <c r="I29" s="30">
        <f>PRODUCT(I25)</f>
        <v>55</v>
      </c>
      <c r="J29" s="44"/>
      <c r="K29" s="52">
        <f>PRODUCT((F29+G29)/E29)</f>
        <v>7.407407407407407E-2</v>
      </c>
      <c r="L29" s="52">
        <f>PRODUCT(H29/E29)</f>
        <v>0.40740740740740738</v>
      </c>
      <c r="M29" s="52">
        <f>PRODUCT(I29/E29)</f>
        <v>2.0370370370370372</v>
      </c>
      <c r="N29" s="53">
        <f>PRODUCT(N25)</f>
        <v>0.48690588393698669</v>
      </c>
      <c r="O29" s="24">
        <f>PRODUCT(O25)</f>
        <v>112.95817490494296</v>
      </c>
      <c r="P29" s="54" t="s">
        <v>9</v>
      </c>
      <c r="Q29" s="55"/>
      <c r="R29" s="56" t="s">
        <v>39</v>
      </c>
      <c r="S29" s="56"/>
      <c r="T29" s="56"/>
      <c r="U29" s="56"/>
      <c r="V29" s="56"/>
      <c r="W29" s="56"/>
      <c r="X29" s="56"/>
      <c r="Y29" s="56"/>
      <c r="Z29" s="97" t="s">
        <v>11</v>
      </c>
      <c r="AA29" s="97"/>
      <c r="AB29" s="56"/>
      <c r="AC29" s="58" t="s">
        <v>40</v>
      </c>
      <c r="AD29" s="56"/>
      <c r="AE29" s="56"/>
      <c r="AF29" s="56"/>
      <c r="AG29" s="56"/>
      <c r="AH29" s="57"/>
      <c r="AI29" s="100"/>
      <c r="AJ29" s="9"/>
      <c r="AK29" s="44"/>
    </row>
    <row r="30" spans="1:37" ht="15" customHeight="1" x14ac:dyDescent="0.2">
      <c r="A30" s="9"/>
      <c r="B30" s="59" t="s">
        <v>15</v>
      </c>
      <c r="C30" s="60"/>
      <c r="D30" s="61"/>
      <c r="E30" s="30"/>
      <c r="F30" s="30"/>
      <c r="G30" s="30"/>
      <c r="H30" s="30"/>
      <c r="I30" s="30"/>
      <c r="J30" s="44"/>
      <c r="K30" s="52"/>
      <c r="L30" s="52"/>
      <c r="M30" s="52"/>
      <c r="N30" s="53"/>
      <c r="O30" s="94">
        <v>0</v>
      </c>
      <c r="P30" s="62" t="s">
        <v>72</v>
      </c>
      <c r="Q30" s="63"/>
      <c r="R30" s="64" t="s">
        <v>41</v>
      </c>
      <c r="S30" s="64"/>
      <c r="T30" s="64"/>
      <c r="U30" s="64"/>
      <c r="V30" s="64"/>
      <c r="W30" s="64"/>
      <c r="X30" s="64"/>
      <c r="Y30" s="64"/>
      <c r="Z30" s="98" t="s">
        <v>42</v>
      </c>
      <c r="AA30" s="98"/>
      <c r="AB30" s="64"/>
      <c r="AC30" s="66" t="s">
        <v>43</v>
      </c>
      <c r="AD30" s="64"/>
      <c r="AE30" s="64"/>
      <c r="AF30" s="64"/>
      <c r="AG30" s="64"/>
      <c r="AH30" s="65"/>
      <c r="AI30" s="101"/>
      <c r="AJ30" s="9"/>
      <c r="AK30" s="44"/>
    </row>
    <row r="31" spans="1:37" ht="15" customHeight="1" x14ac:dyDescent="0.2">
      <c r="A31" s="9"/>
      <c r="B31" s="67" t="s">
        <v>16</v>
      </c>
      <c r="C31" s="68"/>
      <c r="D31" s="69"/>
      <c r="E31" s="70">
        <f>SUM(W25)</f>
        <v>14</v>
      </c>
      <c r="F31" s="70">
        <f>SUM(X25)</f>
        <v>1</v>
      </c>
      <c r="G31" s="70">
        <f>SUM(Y25)</f>
        <v>3</v>
      </c>
      <c r="H31" s="70">
        <f>SUM(Z25)</f>
        <v>3</v>
      </c>
      <c r="I31" s="70">
        <f>SUM(AA25)</f>
        <v>15</v>
      </c>
      <c r="J31" s="44"/>
      <c r="K31" s="71">
        <f>PRODUCT((F31+G31)/E31)</f>
        <v>0.2857142857142857</v>
      </c>
      <c r="L31" s="71">
        <f>PRODUCT(H31/E31)</f>
        <v>0.21428571428571427</v>
      </c>
      <c r="M31" s="71">
        <f>PRODUCT(I31/E31)</f>
        <v>1.0714285714285714</v>
      </c>
      <c r="N31" s="72">
        <f>PRODUCT(I31/O31)</f>
        <v>0.32608695652173914</v>
      </c>
      <c r="O31" s="94">
        <v>46</v>
      </c>
      <c r="P31" s="62" t="s">
        <v>73</v>
      </c>
      <c r="Q31" s="63"/>
      <c r="R31" s="64" t="s">
        <v>41</v>
      </c>
      <c r="S31" s="64"/>
      <c r="T31" s="64"/>
      <c r="U31" s="64"/>
      <c r="V31" s="64"/>
      <c r="W31" s="64"/>
      <c r="X31" s="64"/>
      <c r="Y31" s="64"/>
      <c r="Z31" s="98" t="s">
        <v>42</v>
      </c>
      <c r="AA31" s="98"/>
      <c r="AB31" s="64"/>
      <c r="AC31" s="66" t="s">
        <v>43</v>
      </c>
      <c r="AD31" s="64"/>
      <c r="AE31" s="64"/>
      <c r="AF31" s="64"/>
      <c r="AG31" s="64"/>
      <c r="AH31" s="65"/>
      <c r="AI31" s="101"/>
      <c r="AJ31" s="9"/>
      <c r="AK31" s="44"/>
    </row>
    <row r="32" spans="1:37" ht="15" customHeight="1" x14ac:dyDescent="0.2">
      <c r="A32" s="9"/>
      <c r="B32" s="73" t="s">
        <v>26</v>
      </c>
      <c r="C32" s="74"/>
      <c r="D32" s="75"/>
      <c r="E32" s="18">
        <f>SUM(E29:E31)</f>
        <v>41</v>
      </c>
      <c r="F32" s="18">
        <f>SUM(F29:F31)</f>
        <v>2</v>
      </c>
      <c r="G32" s="18">
        <f>SUM(G29:G31)</f>
        <v>4</v>
      </c>
      <c r="H32" s="18">
        <f>SUM(H29:H31)</f>
        <v>14</v>
      </c>
      <c r="I32" s="18">
        <f>SUM(I29:I31)</f>
        <v>70</v>
      </c>
      <c r="J32" s="44"/>
      <c r="K32" s="76">
        <f>PRODUCT((F32+G32)/E32)</f>
        <v>0.14634146341463414</v>
      </c>
      <c r="L32" s="76">
        <f>PRODUCT(H32/E32)</f>
        <v>0.34146341463414637</v>
      </c>
      <c r="M32" s="76">
        <f>PRODUCT(I32/E32)</f>
        <v>1.7073170731707317</v>
      </c>
      <c r="N32" s="42">
        <f>PRODUCT(I32/O32)</f>
        <v>0.44036741137635749</v>
      </c>
      <c r="O32" s="24">
        <f>SUM(O29:O31)</f>
        <v>158.95817490494295</v>
      </c>
      <c r="P32" s="77" t="s">
        <v>10</v>
      </c>
      <c r="Q32" s="78"/>
      <c r="R32" s="79" t="s">
        <v>41</v>
      </c>
      <c r="S32" s="79"/>
      <c r="T32" s="79"/>
      <c r="U32" s="79"/>
      <c r="V32" s="79"/>
      <c r="W32" s="79"/>
      <c r="X32" s="79"/>
      <c r="Y32" s="79"/>
      <c r="Z32" s="99" t="s">
        <v>42</v>
      </c>
      <c r="AA32" s="99"/>
      <c r="AB32" s="79"/>
      <c r="AC32" s="81" t="s">
        <v>43</v>
      </c>
      <c r="AD32" s="79"/>
      <c r="AE32" s="79"/>
      <c r="AF32" s="79"/>
      <c r="AG32" s="79"/>
      <c r="AH32" s="80"/>
      <c r="AI32" s="102"/>
      <c r="AJ32" s="9"/>
      <c r="AK32" s="24"/>
    </row>
    <row r="33" spans="1:36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4"/>
      <c r="K33" s="46"/>
      <c r="L33" s="46"/>
      <c r="M33" s="46"/>
      <c r="N33" s="45"/>
      <c r="O33" s="24"/>
      <c r="P33" s="44"/>
      <c r="Q33" s="47"/>
      <c r="R33" s="44"/>
      <c r="S33" s="44"/>
      <c r="T33" s="24"/>
      <c r="U33" s="24"/>
      <c r="V33" s="24"/>
      <c r="W33" s="24"/>
      <c r="X33" s="82"/>
      <c r="Y33" s="44"/>
      <c r="Z33" s="44"/>
      <c r="AA33" s="44"/>
      <c r="AB33" s="44"/>
      <c r="AC33" s="24"/>
      <c r="AD33" s="44"/>
      <c r="AE33" s="44"/>
      <c r="AF33" s="44"/>
      <c r="AG33" s="44"/>
      <c r="AH33" s="44"/>
      <c r="AI33" s="44"/>
      <c r="AJ33" s="9"/>
    </row>
    <row r="34" spans="1:36" ht="15" customHeight="1" x14ac:dyDescent="0.25">
      <c r="A34" s="9"/>
      <c r="B34" s="47" t="s">
        <v>57</v>
      </c>
      <c r="C34" s="44"/>
      <c r="D34" s="44" t="s">
        <v>58</v>
      </c>
      <c r="E34" s="47"/>
      <c r="F34" s="47"/>
      <c r="G34" s="47"/>
      <c r="H34" s="47"/>
      <c r="I34" s="47"/>
      <c r="J34" s="44"/>
      <c r="K34" s="47"/>
      <c r="L34" s="47"/>
      <c r="M34" s="44" t="s">
        <v>60</v>
      </c>
      <c r="N34" s="45"/>
      <c r="O34" s="24"/>
      <c r="P34" s="44"/>
      <c r="Q34" s="47"/>
      <c r="R34" s="44"/>
      <c r="S34" s="44"/>
      <c r="T34" s="24"/>
      <c r="U34" s="24"/>
      <c r="V34" s="24"/>
      <c r="W34" s="47" t="s">
        <v>62</v>
      </c>
      <c r="X34" s="82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  <c r="AJ34" s="9"/>
    </row>
    <row r="35" spans="1:36" ht="15" customHeight="1" x14ac:dyDescent="0.25">
      <c r="A35" s="9"/>
      <c r="B35" s="47"/>
      <c r="C35" s="44"/>
      <c r="D35" s="44" t="s">
        <v>59</v>
      </c>
      <c r="E35" s="47"/>
      <c r="F35" s="47"/>
      <c r="G35" s="47"/>
      <c r="H35" s="47"/>
      <c r="I35" s="47"/>
      <c r="J35" s="44"/>
      <c r="K35" s="47"/>
      <c r="L35" s="47"/>
      <c r="M35" s="47" t="s">
        <v>61</v>
      </c>
      <c r="N35" s="45"/>
      <c r="O35" s="24"/>
      <c r="P35" s="44"/>
      <c r="Q35" s="47"/>
      <c r="R35" s="44"/>
      <c r="S35" s="44"/>
      <c r="T35" s="24"/>
      <c r="U35" s="24"/>
      <c r="V35" s="24"/>
      <c r="W35" s="47" t="s">
        <v>63</v>
      </c>
      <c r="X35" s="82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  <c r="AJ35" s="9"/>
    </row>
    <row r="36" spans="1:36" ht="15" customHeight="1" x14ac:dyDescent="0.25">
      <c r="A36" s="9"/>
      <c r="B36" s="47"/>
      <c r="C36" s="47"/>
      <c r="D36" s="44"/>
      <c r="E36" s="47"/>
      <c r="F36" s="47"/>
      <c r="G36" s="47"/>
      <c r="H36" s="47"/>
      <c r="I36" s="47"/>
      <c r="J36" s="44"/>
      <c r="K36" s="47"/>
      <c r="L36" s="47"/>
      <c r="M36" s="47"/>
      <c r="N36" s="45"/>
      <c r="O36" s="24"/>
      <c r="P36" s="44"/>
      <c r="Q36" s="47"/>
      <c r="R36" s="44"/>
      <c r="S36" s="44"/>
      <c r="T36" s="24"/>
      <c r="U36" s="24"/>
      <c r="V36" s="24"/>
      <c r="W36" s="24"/>
      <c r="X36" s="82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</row>
    <row r="37" spans="1:36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4"/>
      <c r="K37" s="47"/>
      <c r="L37" s="47"/>
      <c r="M37" s="47"/>
      <c r="N37" s="45"/>
      <c r="O37" s="24"/>
      <c r="P37" s="44"/>
      <c r="Q37" s="47"/>
      <c r="R37" s="44"/>
      <c r="S37" s="44"/>
      <c r="T37" s="24"/>
      <c r="U37" s="24"/>
      <c r="V37" s="24"/>
      <c r="W37" s="24"/>
      <c r="X37" s="82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  <c r="AJ37" s="9"/>
    </row>
    <row r="38" spans="1:36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4"/>
      <c r="K38" s="47"/>
      <c r="L38" s="47"/>
      <c r="M38" s="47"/>
      <c r="N38" s="45"/>
      <c r="O38" s="24"/>
      <c r="P38" s="44"/>
      <c r="Q38" s="47"/>
      <c r="R38" s="44"/>
      <c r="S38" s="44"/>
      <c r="T38" s="24"/>
      <c r="U38" s="24"/>
      <c r="V38" s="24"/>
      <c r="W38" s="24"/>
      <c r="X38" s="82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</row>
    <row r="39" spans="1:36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4"/>
      <c r="K39" s="47"/>
      <c r="L39" s="47"/>
      <c r="M39" s="47"/>
      <c r="N39" s="45"/>
      <c r="O39" s="24"/>
      <c r="P39" s="44"/>
      <c r="Q39" s="47"/>
      <c r="R39" s="44"/>
      <c r="S39" s="44"/>
      <c r="T39" s="24"/>
      <c r="U39" s="24"/>
      <c r="V39" s="24"/>
      <c r="W39" s="24"/>
      <c r="X39" s="82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6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5"/>
      <c r="O40" s="24"/>
      <c r="P40" s="44"/>
      <c r="Q40" s="47"/>
      <c r="R40" s="44"/>
      <c r="S40" s="44"/>
      <c r="T40" s="24"/>
      <c r="U40" s="24"/>
      <c r="V40" s="24"/>
      <c r="W40" s="24"/>
      <c r="X40" s="82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</row>
    <row r="41" spans="1:36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82"/>
      <c r="Y41" s="8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82"/>
      <c r="Y42" s="8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82"/>
      <c r="Y43" s="8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82"/>
      <c r="Y44" s="8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82"/>
      <c r="Y45" s="8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82"/>
      <c r="Y46" s="8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82"/>
      <c r="Y47" s="8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82"/>
      <c r="Y48" s="8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82"/>
      <c r="Y49" s="8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82"/>
      <c r="Y50" s="8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82"/>
      <c r="Y51" s="8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82"/>
      <c r="Y52" s="8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82"/>
      <c r="Y53" s="8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82"/>
      <c r="Y54" s="8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82"/>
      <c r="Y55" s="8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82"/>
      <c r="Y56" s="8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82"/>
      <c r="Y57" s="8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82"/>
      <c r="Y58" s="8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82"/>
      <c r="Y59" s="8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82"/>
      <c r="Y60" s="8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82"/>
      <c r="Y61" s="8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82"/>
      <c r="Y62" s="8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82"/>
      <c r="Y63" s="8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82"/>
      <c r="Y64" s="8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82"/>
      <c r="Y65" s="8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82"/>
      <c r="Y66" s="8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82"/>
      <c r="Y67" s="8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82"/>
      <c r="Y68" s="82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82"/>
      <c r="Y69" s="82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82"/>
      <c r="Y70" s="82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82"/>
      <c r="Y71" s="82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82"/>
      <c r="Y72" s="82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82"/>
      <c r="Y73" s="82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82"/>
      <c r="Y74" s="82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82"/>
      <c r="Y75" s="82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82"/>
      <c r="Y76" s="82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82"/>
      <c r="Y77" s="82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82"/>
      <c r="Y78" s="82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82"/>
      <c r="Y79" s="82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82"/>
      <c r="Y80" s="82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82"/>
      <c r="Y81" s="82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5"/>
      <c r="O82" s="24"/>
      <c r="P82" s="44"/>
      <c r="Q82" s="47"/>
      <c r="R82" s="44"/>
      <c r="S82" s="44"/>
      <c r="T82" s="24"/>
      <c r="U82" s="24"/>
      <c r="V82" s="24"/>
      <c r="W82" s="24"/>
      <c r="X82" s="82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5"/>
      <c r="O83" s="24"/>
      <c r="P83" s="44"/>
      <c r="Q83" s="47"/>
      <c r="R83" s="44"/>
      <c r="S83" s="44"/>
      <c r="T83" s="24"/>
      <c r="U83" s="24"/>
      <c r="V83" s="24"/>
      <c r="W83" s="24"/>
      <c r="X83" s="82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5"/>
      <c r="O84" s="24"/>
      <c r="P84" s="44"/>
      <c r="Q84" s="47"/>
      <c r="R84" s="44"/>
      <c r="S84" s="44"/>
      <c r="T84" s="24"/>
      <c r="U84" s="24"/>
      <c r="V84" s="24"/>
      <c r="W84" s="24"/>
      <c r="X84" s="82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5"/>
      <c r="O85" s="24"/>
      <c r="P85" s="44"/>
      <c r="Q85" s="47"/>
      <c r="R85" s="44"/>
      <c r="S85" s="44"/>
      <c r="T85" s="24"/>
      <c r="U85" s="24"/>
      <c r="V85" s="24"/>
      <c r="W85" s="24"/>
      <c r="X85" s="82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5"/>
      <c r="O86" s="24"/>
      <c r="P86" s="44"/>
      <c r="Q86" s="47"/>
      <c r="R86" s="44"/>
      <c r="S86" s="44"/>
      <c r="T86" s="24"/>
      <c r="U86" s="24"/>
      <c r="V86" s="24"/>
      <c r="W86" s="24"/>
      <c r="X86" s="82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5"/>
      <c r="O87" s="24"/>
      <c r="P87" s="44"/>
      <c r="Q87" s="47"/>
      <c r="R87" s="44"/>
      <c r="S87" s="44"/>
      <c r="T87" s="24"/>
      <c r="U87" s="24"/>
      <c r="V87" s="24"/>
      <c r="W87" s="24"/>
      <c r="X87" s="82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5"/>
      <c r="O88" s="24"/>
      <c r="P88" s="44"/>
      <c r="Q88" s="47"/>
      <c r="R88" s="44"/>
      <c r="S88" s="44"/>
      <c r="T88" s="24"/>
      <c r="U88" s="24"/>
      <c r="V88" s="24"/>
      <c r="W88" s="24"/>
      <c r="X88" s="82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5"/>
      <c r="O89" s="24"/>
      <c r="P89" s="44"/>
      <c r="Q89" s="47"/>
      <c r="R89" s="44"/>
      <c r="S89" s="44"/>
      <c r="T89" s="24"/>
      <c r="U89" s="24"/>
      <c r="V89" s="24"/>
      <c r="W89" s="24"/>
      <c r="X89" s="82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</sheetData>
  <sortState ref="B22:AH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65</v>
      </c>
      <c r="F1" s="5"/>
      <c r="G1" s="6"/>
      <c r="H1" s="6"/>
      <c r="I1" s="103"/>
      <c r="J1" s="3"/>
      <c r="K1" s="104"/>
      <c r="L1" s="103"/>
      <c r="M1" s="103"/>
      <c r="N1" s="103"/>
      <c r="O1" s="103"/>
      <c r="P1" s="103"/>
      <c r="Q1" s="103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103"/>
      <c r="AF1" s="3"/>
      <c r="AG1" s="104"/>
      <c r="AH1" s="103"/>
      <c r="AI1" s="103"/>
      <c r="AJ1" s="103"/>
      <c r="AK1" s="103"/>
      <c r="AL1" s="103"/>
      <c r="AM1" s="103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05" t="s">
        <v>64</v>
      </c>
      <c r="C2" s="106"/>
      <c r="D2" s="107"/>
      <c r="E2" s="13" t="s">
        <v>13</v>
      </c>
      <c r="F2" s="14"/>
      <c r="G2" s="14"/>
      <c r="H2" s="14"/>
      <c r="I2" s="20"/>
      <c r="J2" s="15"/>
      <c r="K2" s="94"/>
      <c r="L2" s="22" t="s">
        <v>74</v>
      </c>
      <c r="M2" s="14"/>
      <c r="N2" s="14"/>
      <c r="O2" s="21"/>
      <c r="P2" s="19"/>
      <c r="Q2" s="22" t="s">
        <v>75</v>
      </c>
      <c r="R2" s="14"/>
      <c r="S2" s="14"/>
      <c r="T2" s="14"/>
      <c r="U2" s="20"/>
      <c r="V2" s="21"/>
      <c r="W2" s="19"/>
      <c r="X2" s="108" t="s">
        <v>76</v>
      </c>
      <c r="Y2" s="109"/>
      <c r="Z2" s="110"/>
      <c r="AA2" s="13" t="s">
        <v>13</v>
      </c>
      <c r="AB2" s="14"/>
      <c r="AC2" s="14"/>
      <c r="AD2" s="14"/>
      <c r="AE2" s="20"/>
      <c r="AF2" s="15"/>
      <c r="AG2" s="94"/>
      <c r="AH2" s="22" t="s">
        <v>77</v>
      </c>
      <c r="AI2" s="14"/>
      <c r="AJ2" s="14"/>
      <c r="AK2" s="21"/>
      <c r="AL2" s="19"/>
      <c r="AM2" s="22" t="s">
        <v>75</v>
      </c>
      <c r="AN2" s="14"/>
      <c r="AO2" s="14"/>
      <c r="AP2" s="14"/>
      <c r="AQ2" s="20"/>
      <c r="AR2" s="21"/>
      <c r="AS2" s="111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1"/>
      <c r="L3" s="18" t="s">
        <v>5</v>
      </c>
      <c r="M3" s="18" t="s">
        <v>6</v>
      </c>
      <c r="N3" s="18" t="s">
        <v>78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1"/>
      <c r="AH3" s="18" t="s">
        <v>5</v>
      </c>
      <c r="AI3" s="18" t="s">
        <v>6</v>
      </c>
      <c r="AJ3" s="18" t="s">
        <v>78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1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/>
      <c r="C4" s="33"/>
      <c r="D4" s="2"/>
      <c r="E4" s="30"/>
      <c r="F4" s="30"/>
      <c r="G4" s="30"/>
      <c r="H4" s="31"/>
      <c r="I4" s="30"/>
      <c r="J4" s="91"/>
      <c r="K4" s="28"/>
      <c r="L4" s="112"/>
      <c r="M4" s="18"/>
      <c r="N4" s="18"/>
      <c r="O4" s="18"/>
      <c r="P4" s="24"/>
      <c r="Q4" s="30"/>
      <c r="R4" s="30"/>
      <c r="S4" s="31"/>
      <c r="T4" s="30"/>
      <c r="U4" s="30"/>
      <c r="V4" s="113"/>
      <c r="W4" s="28"/>
      <c r="X4" s="30">
        <v>2001</v>
      </c>
      <c r="Y4" s="30" t="s">
        <v>51</v>
      </c>
      <c r="Z4" s="2" t="s">
        <v>45</v>
      </c>
      <c r="AA4" s="30">
        <v>8</v>
      </c>
      <c r="AB4" s="30">
        <v>0</v>
      </c>
      <c r="AC4" s="30">
        <v>4</v>
      </c>
      <c r="AD4" s="30">
        <v>10</v>
      </c>
      <c r="AE4" s="30">
        <v>21</v>
      </c>
      <c r="AF4" s="53">
        <v>0.72409999999999997</v>
      </c>
      <c r="AG4" s="24">
        <v>29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14"/>
      <c r="AS4" s="115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/>
      <c r="C5" s="33"/>
      <c r="D5" s="2"/>
      <c r="E5" s="30"/>
      <c r="F5" s="30"/>
      <c r="G5" s="30"/>
      <c r="H5" s="31"/>
      <c r="I5" s="30"/>
      <c r="J5" s="91"/>
      <c r="K5" s="28"/>
      <c r="L5" s="112"/>
      <c r="M5" s="18"/>
      <c r="N5" s="18"/>
      <c r="O5" s="18"/>
      <c r="P5" s="24"/>
      <c r="Q5" s="30"/>
      <c r="R5" s="30"/>
      <c r="S5" s="31"/>
      <c r="T5" s="30"/>
      <c r="U5" s="30"/>
      <c r="V5" s="113"/>
      <c r="W5" s="28"/>
      <c r="X5" s="30">
        <v>2002</v>
      </c>
      <c r="Y5" s="30" t="s">
        <v>52</v>
      </c>
      <c r="Z5" s="2" t="s">
        <v>45</v>
      </c>
      <c r="AA5" s="30">
        <v>18</v>
      </c>
      <c r="AB5" s="30">
        <v>1</v>
      </c>
      <c r="AC5" s="30">
        <v>15</v>
      </c>
      <c r="AD5" s="30">
        <v>15</v>
      </c>
      <c r="AE5" s="30">
        <v>54</v>
      </c>
      <c r="AF5" s="53">
        <v>0.55100000000000005</v>
      </c>
      <c r="AG5" s="24">
        <v>98</v>
      </c>
      <c r="AH5" s="18"/>
      <c r="AI5" s="18"/>
      <c r="AJ5" s="18"/>
      <c r="AK5" s="18"/>
      <c r="AL5" s="24"/>
      <c r="AM5" s="30">
        <v>3</v>
      </c>
      <c r="AN5" s="30">
        <v>0</v>
      </c>
      <c r="AO5" s="30">
        <v>1</v>
      </c>
      <c r="AP5" s="30">
        <v>0</v>
      </c>
      <c r="AQ5" s="30">
        <v>6</v>
      </c>
      <c r="AR5" s="114">
        <v>0.35289999999999999</v>
      </c>
      <c r="AS5" s="115">
        <v>17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>
        <v>2003</v>
      </c>
      <c r="C6" s="33" t="s">
        <v>51</v>
      </c>
      <c r="D6" s="2" t="s">
        <v>36</v>
      </c>
      <c r="E6" s="30">
        <v>4</v>
      </c>
      <c r="F6" s="30">
        <v>0</v>
      </c>
      <c r="G6" s="30">
        <v>0</v>
      </c>
      <c r="H6" s="31">
        <v>0</v>
      </c>
      <c r="I6" s="30">
        <v>3</v>
      </c>
      <c r="J6" s="91">
        <v>0.3</v>
      </c>
      <c r="K6" s="28">
        <v>10</v>
      </c>
      <c r="L6" s="112"/>
      <c r="M6" s="18"/>
      <c r="N6" s="18"/>
      <c r="O6" s="18"/>
      <c r="P6" s="24"/>
      <c r="Q6" s="30"/>
      <c r="R6" s="30"/>
      <c r="S6" s="31"/>
      <c r="T6" s="30"/>
      <c r="U6" s="30"/>
      <c r="V6" s="113"/>
      <c r="W6" s="28"/>
      <c r="X6" s="30">
        <v>2003</v>
      </c>
      <c r="Y6" s="30" t="s">
        <v>52</v>
      </c>
      <c r="Z6" s="2" t="s">
        <v>45</v>
      </c>
      <c r="AA6" s="30">
        <v>15</v>
      </c>
      <c r="AB6" s="30">
        <v>5</v>
      </c>
      <c r="AC6" s="30">
        <v>22</v>
      </c>
      <c r="AD6" s="30">
        <v>9</v>
      </c>
      <c r="AE6" s="30">
        <v>67</v>
      </c>
      <c r="AF6" s="53">
        <v>0.62029999999999996</v>
      </c>
      <c r="AG6" s="24">
        <v>108</v>
      </c>
      <c r="AH6" s="18"/>
      <c r="AI6" s="18"/>
      <c r="AJ6" s="18"/>
      <c r="AK6" s="18"/>
      <c r="AL6" s="24"/>
      <c r="AM6" s="30">
        <v>2</v>
      </c>
      <c r="AN6" s="30">
        <v>0</v>
      </c>
      <c r="AO6" s="30">
        <v>1</v>
      </c>
      <c r="AP6" s="30">
        <v>1</v>
      </c>
      <c r="AQ6" s="30">
        <v>3</v>
      </c>
      <c r="AR6" s="114">
        <v>0.23069999999999999</v>
      </c>
      <c r="AS6" s="115">
        <v>13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/>
      <c r="C7" s="33"/>
      <c r="D7" s="2"/>
      <c r="E7" s="30"/>
      <c r="F7" s="30"/>
      <c r="G7" s="30"/>
      <c r="H7" s="31"/>
      <c r="I7" s="30"/>
      <c r="J7" s="91"/>
      <c r="K7" s="28"/>
      <c r="L7" s="112"/>
      <c r="M7" s="18"/>
      <c r="N7" s="18"/>
      <c r="O7" s="18"/>
      <c r="P7" s="24"/>
      <c r="Q7" s="30"/>
      <c r="R7" s="30"/>
      <c r="S7" s="31"/>
      <c r="T7" s="30"/>
      <c r="U7" s="30"/>
      <c r="V7" s="113"/>
      <c r="W7" s="28"/>
      <c r="X7" s="30"/>
      <c r="Y7" s="30"/>
      <c r="Z7" s="2"/>
      <c r="AA7" s="30"/>
      <c r="AB7" s="29"/>
      <c r="AC7" s="30"/>
      <c r="AD7" s="30"/>
      <c r="AE7" s="30"/>
      <c r="AF7" s="53"/>
      <c r="AG7" s="24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14"/>
      <c r="AS7" s="115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/>
      <c r="C8" s="33"/>
      <c r="D8" s="2"/>
      <c r="E8" s="30"/>
      <c r="F8" s="30"/>
      <c r="G8" s="30"/>
      <c r="H8" s="31"/>
      <c r="I8" s="30"/>
      <c r="J8" s="91"/>
      <c r="K8" s="28"/>
      <c r="L8" s="112"/>
      <c r="M8" s="18"/>
      <c r="N8" s="18"/>
      <c r="O8" s="18"/>
      <c r="P8" s="24"/>
      <c r="Q8" s="30"/>
      <c r="R8" s="30"/>
      <c r="S8" s="31"/>
      <c r="T8" s="30"/>
      <c r="U8" s="30"/>
      <c r="V8" s="113"/>
      <c r="W8" s="28"/>
      <c r="X8" s="30">
        <v>2005</v>
      </c>
      <c r="Y8" s="30" t="s">
        <v>54</v>
      </c>
      <c r="Z8" s="2" t="s">
        <v>47</v>
      </c>
      <c r="AA8" s="30">
        <v>14</v>
      </c>
      <c r="AB8" s="30">
        <v>0</v>
      </c>
      <c r="AC8" s="30">
        <v>5</v>
      </c>
      <c r="AD8" s="30">
        <v>10</v>
      </c>
      <c r="AE8" s="30">
        <v>47</v>
      </c>
      <c r="AF8" s="53">
        <v>0.50529999999999997</v>
      </c>
      <c r="AG8" s="24">
        <v>93</v>
      </c>
      <c r="AH8" s="18"/>
      <c r="AI8" s="18"/>
      <c r="AJ8" s="18"/>
      <c r="AK8" s="18"/>
      <c r="AL8" s="24"/>
      <c r="AM8" s="30">
        <v>4</v>
      </c>
      <c r="AN8" s="30">
        <v>0</v>
      </c>
      <c r="AO8" s="30">
        <v>0</v>
      </c>
      <c r="AP8" s="30">
        <v>2</v>
      </c>
      <c r="AQ8" s="30">
        <v>16</v>
      </c>
      <c r="AR8" s="114">
        <v>0.5161</v>
      </c>
      <c r="AS8" s="115">
        <v>31</v>
      </c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>
        <v>2006</v>
      </c>
      <c r="C9" s="33" t="s">
        <v>35</v>
      </c>
      <c r="D9" s="2" t="s">
        <v>36</v>
      </c>
      <c r="E9" s="30">
        <v>17</v>
      </c>
      <c r="F9" s="30">
        <v>0</v>
      </c>
      <c r="G9" s="30">
        <v>6</v>
      </c>
      <c r="H9" s="31">
        <v>4</v>
      </c>
      <c r="I9" s="30">
        <v>34</v>
      </c>
      <c r="J9" s="91">
        <v>0.436</v>
      </c>
      <c r="K9" s="28">
        <v>78</v>
      </c>
      <c r="L9" s="112"/>
      <c r="M9" s="18"/>
      <c r="N9" s="18"/>
      <c r="O9" s="18"/>
      <c r="P9" s="24"/>
      <c r="Q9" s="30"/>
      <c r="R9" s="30"/>
      <c r="S9" s="31"/>
      <c r="T9" s="30"/>
      <c r="U9" s="30"/>
      <c r="V9" s="113"/>
      <c r="W9" s="28"/>
      <c r="X9" s="30"/>
      <c r="Y9" s="30"/>
      <c r="Z9" s="2"/>
      <c r="AA9" s="30"/>
      <c r="AB9" s="30"/>
      <c r="AC9" s="30"/>
      <c r="AD9" s="30"/>
      <c r="AE9" s="30"/>
      <c r="AF9" s="53"/>
      <c r="AG9" s="24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14"/>
      <c r="AS9" s="115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0"/>
      <c r="C10" s="33"/>
      <c r="D10" s="2"/>
      <c r="E10" s="30"/>
      <c r="F10" s="30"/>
      <c r="G10" s="30"/>
      <c r="H10" s="31"/>
      <c r="I10" s="30"/>
      <c r="J10" s="91"/>
      <c r="K10" s="28"/>
      <c r="L10" s="112"/>
      <c r="M10" s="18"/>
      <c r="N10" s="18"/>
      <c r="O10" s="18"/>
      <c r="P10" s="24"/>
      <c r="Q10" s="30"/>
      <c r="R10" s="30"/>
      <c r="S10" s="31"/>
      <c r="T10" s="30"/>
      <c r="U10" s="30"/>
      <c r="V10" s="113"/>
      <c r="W10" s="28"/>
      <c r="X10" s="30"/>
      <c r="Y10" s="30"/>
      <c r="Z10" s="2"/>
      <c r="AA10" s="30"/>
      <c r="AB10" s="30"/>
      <c r="AC10" s="30"/>
      <c r="AD10" s="30"/>
      <c r="AE10" s="30"/>
      <c r="AF10" s="53"/>
      <c r="AG10" s="24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14"/>
      <c r="AS10" s="115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0"/>
      <c r="C11" s="33"/>
      <c r="D11" s="2"/>
      <c r="E11" s="30"/>
      <c r="F11" s="30"/>
      <c r="G11" s="30"/>
      <c r="H11" s="31"/>
      <c r="I11" s="30"/>
      <c r="J11" s="91"/>
      <c r="K11" s="28"/>
      <c r="L11" s="112"/>
      <c r="M11" s="18"/>
      <c r="N11" s="18"/>
      <c r="O11" s="18"/>
      <c r="P11" s="24"/>
      <c r="Q11" s="30"/>
      <c r="R11" s="30"/>
      <c r="S11" s="31"/>
      <c r="T11" s="30"/>
      <c r="U11" s="30"/>
      <c r="V11" s="113"/>
      <c r="W11" s="28"/>
      <c r="X11" s="30">
        <v>2008</v>
      </c>
      <c r="Y11" s="30" t="s">
        <v>35</v>
      </c>
      <c r="Z11" s="2" t="s">
        <v>48</v>
      </c>
      <c r="AA11" s="30">
        <v>13</v>
      </c>
      <c r="AB11" s="30">
        <v>2</v>
      </c>
      <c r="AC11" s="30">
        <v>4</v>
      </c>
      <c r="AD11" s="30">
        <v>22</v>
      </c>
      <c r="AE11" s="30">
        <v>62</v>
      </c>
      <c r="AF11" s="53">
        <v>0.60189999999999999</v>
      </c>
      <c r="AG11" s="24">
        <v>103</v>
      </c>
      <c r="AH11" s="18"/>
      <c r="AI11" s="18" t="s">
        <v>51</v>
      </c>
      <c r="AJ11" s="18"/>
      <c r="AK11" s="18"/>
      <c r="AL11" s="24"/>
      <c r="AM11" s="30">
        <v>4</v>
      </c>
      <c r="AN11" s="30">
        <v>0</v>
      </c>
      <c r="AO11" s="30">
        <v>0</v>
      </c>
      <c r="AP11" s="30">
        <v>1</v>
      </c>
      <c r="AQ11" s="30">
        <v>13</v>
      </c>
      <c r="AR11" s="114">
        <v>0.38229999999999997</v>
      </c>
      <c r="AS11" s="115">
        <v>34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0">
        <v>2009</v>
      </c>
      <c r="C12" s="33" t="s">
        <v>52</v>
      </c>
      <c r="D12" s="2" t="s">
        <v>49</v>
      </c>
      <c r="E12" s="30">
        <v>22</v>
      </c>
      <c r="F12" s="30">
        <v>0</v>
      </c>
      <c r="G12" s="30">
        <v>7</v>
      </c>
      <c r="H12" s="31">
        <v>10</v>
      </c>
      <c r="I12" s="30">
        <v>51</v>
      </c>
      <c r="J12" s="91">
        <v>0.45500000000000002</v>
      </c>
      <c r="K12" s="28">
        <v>112</v>
      </c>
      <c r="L12" s="112"/>
      <c r="M12" s="18"/>
      <c r="N12" s="18"/>
      <c r="O12" s="18"/>
      <c r="P12" s="24"/>
      <c r="Q12" s="30">
        <v>6</v>
      </c>
      <c r="R12" s="30">
        <v>0</v>
      </c>
      <c r="S12" s="31">
        <v>1</v>
      </c>
      <c r="T12" s="30">
        <v>3</v>
      </c>
      <c r="U12" s="30">
        <v>14</v>
      </c>
      <c r="V12" s="113">
        <v>0.42399999999999999</v>
      </c>
      <c r="W12" s="28">
        <v>33</v>
      </c>
      <c r="X12" s="30"/>
      <c r="Y12" s="30"/>
      <c r="Z12" s="2"/>
      <c r="AA12" s="30"/>
      <c r="AB12" s="30"/>
      <c r="AC12" s="30"/>
      <c r="AD12" s="30"/>
      <c r="AE12" s="30"/>
      <c r="AF12" s="53"/>
      <c r="AG12" s="24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14"/>
      <c r="AS12" s="115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0">
        <v>2010</v>
      </c>
      <c r="C13" s="33" t="s">
        <v>54</v>
      </c>
      <c r="D13" s="2" t="s">
        <v>49</v>
      </c>
      <c r="E13" s="30">
        <v>14</v>
      </c>
      <c r="F13" s="30">
        <v>0</v>
      </c>
      <c r="G13" s="30">
        <v>4</v>
      </c>
      <c r="H13" s="31">
        <v>3</v>
      </c>
      <c r="I13" s="30">
        <v>35</v>
      </c>
      <c r="J13" s="91">
        <v>0.53800000000000003</v>
      </c>
      <c r="K13" s="28">
        <v>65</v>
      </c>
      <c r="L13" s="112"/>
      <c r="M13" s="18"/>
      <c r="N13" s="18"/>
      <c r="O13" s="18"/>
      <c r="P13" s="24"/>
      <c r="Q13" s="30"/>
      <c r="R13" s="30"/>
      <c r="S13" s="31"/>
      <c r="T13" s="30"/>
      <c r="U13" s="30"/>
      <c r="V13" s="113"/>
      <c r="W13" s="28"/>
      <c r="X13" s="30">
        <v>2010</v>
      </c>
      <c r="Y13" s="30" t="s">
        <v>55</v>
      </c>
      <c r="Z13" s="2" t="s">
        <v>83</v>
      </c>
      <c r="AA13" s="30">
        <v>2</v>
      </c>
      <c r="AB13" s="30">
        <v>0</v>
      </c>
      <c r="AC13" s="30">
        <v>3</v>
      </c>
      <c r="AD13" s="30">
        <v>0</v>
      </c>
      <c r="AE13" s="30">
        <v>7</v>
      </c>
      <c r="AF13" s="53">
        <v>0.63629999999999998</v>
      </c>
      <c r="AG13" s="24">
        <v>11</v>
      </c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14"/>
      <c r="AS13" s="115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0">
        <v>2011</v>
      </c>
      <c r="C14" s="33" t="s">
        <v>56</v>
      </c>
      <c r="D14" s="2" t="s">
        <v>48</v>
      </c>
      <c r="E14" s="30">
        <v>22</v>
      </c>
      <c r="F14" s="30">
        <v>0</v>
      </c>
      <c r="G14" s="30">
        <v>1</v>
      </c>
      <c r="H14" s="31">
        <v>9</v>
      </c>
      <c r="I14" s="30">
        <v>65</v>
      </c>
      <c r="J14" s="91">
        <v>0.49199999999999999</v>
      </c>
      <c r="K14" s="28">
        <v>132</v>
      </c>
      <c r="L14" s="112"/>
      <c r="M14" s="18"/>
      <c r="N14" s="18"/>
      <c r="O14" s="18"/>
      <c r="P14" s="24"/>
      <c r="Q14" s="30"/>
      <c r="R14" s="30"/>
      <c r="S14" s="31"/>
      <c r="T14" s="30"/>
      <c r="U14" s="30"/>
      <c r="V14" s="113"/>
      <c r="W14" s="28"/>
      <c r="X14" s="30"/>
      <c r="Y14" s="33"/>
      <c r="Z14" s="2"/>
      <c r="AA14" s="30"/>
      <c r="AB14" s="30"/>
      <c r="AC14" s="30"/>
      <c r="AD14" s="31"/>
      <c r="AE14" s="30"/>
      <c r="AF14" s="91"/>
      <c r="AG14" s="28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114"/>
      <c r="AS14" s="11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0">
        <v>2012</v>
      </c>
      <c r="C15" s="33" t="s">
        <v>66</v>
      </c>
      <c r="D15" s="2" t="s">
        <v>48</v>
      </c>
      <c r="E15" s="30">
        <v>22</v>
      </c>
      <c r="F15" s="30">
        <v>1</v>
      </c>
      <c r="G15" s="30">
        <v>5</v>
      </c>
      <c r="H15" s="31">
        <v>9</v>
      </c>
      <c r="I15" s="30">
        <v>50</v>
      </c>
      <c r="J15" s="91">
        <v>0.45900000000000002</v>
      </c>
      <c r="K15" s="28">
        <v>109</v>
      </c>
      <c r="L15" s="112"/>
      <c r="M15" s="18"/>
      <c r="N15" s="18"/>
      <c r="O15" s="18"/>
      <c r="P15" s="24"/>
      <c r="Q15" s="30">
        <v>3</v>
      </c>
      <c r="R15" s="30">
        <v>0</v>
      </c>
      <c r="S15" s="31">
        <v>1</v>
      </c>
      <c r="T15" s="30">
        <v>1</v>
      </c>
      <c r="U15" s="30">
        <v>9</v>
      </c>
      <c r="V15" s="113">
        <v>0.58099999999999996</v>
      </c>
      <c r="W15" s="28">
        <v>31</v>
      </c>
      <c r="X15" s="30"/>
      <c r="Y15" s="33"/>
      <c r="Z15" s="2"/>
      <c r="AA15" s="30"/>
      <c r="AB15" s="30"/>
      <c r="AC15" s="30"/>
      <c r="AD15" s="31"/>
      <c r="AE15" s="30"/>
      <c r="AF15" s="91"/>
      <c r="AG15" s="28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14"/>
      <c r="AS15" s="115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0"/>
      <c r="C16" s="33"/>
      <c r="D16" s="2"/>
      <c r="E16" s="30"/>
      <c r="F16" s="30"/>
      <c r="G16" s="30"/>
      <c r="H16" s="31"/>
      <c r="I16" s="30"/>
      <c r="J16" s="91"/>
      <c r="K16" s="28"/>
      <c r="L16" s="112"/>
      <c r="M16" s="18"/>
      <c r="N16" s="18"/>
      <c r="O16" s="18"/>
      <c r="P16" s="24"/>
      <c r="Q16" s="30"/>
      <c r="R16" s="30"/>
      <c r="S16" s="31"/>
      <c r="T16" s="30"/>
      <c r="U16" s="30"/>
      <c r="V16" s="113"/>
      <c r="W16" s="28"/>
      <c r="X16" s="30">
        <v>2013</v>
      </c>
      <c r="Y16" s="30" t="s">
        <v>52</v>
      </c>
      <c r="Z16" s="2" t="s">
        <v>48</v>
      </c>
      <c r="AA16" s="30">
        <v>10</v>
      </c>
      <c r="AB16" s="30">
        <v>1</v>
      </c>
      <c r="AC16" s="30">
        <v>7</v>
      </c>
      <c r="AD16" s="30">
        <v>6</v>
      </c>
      <c r="AE16" s="30">
        <v>36</v>
      </c>
      <c r="AF16" s="53">
        <v>0.57140000000000002</v>
      </c>
      <c r="AG16" s="24">
        <v>63</v>
      </c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114"/>
      <c r="AS16" s="115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0"/>
      <c r="C17" s="33"/>
      <c r="D17" s="2"/>
      <c r="E17" s="30"/>
      <c r="F17" s="30"/>
      <c r="G17" s="30"/>
      <c r="H17" s="31"/>
      <c r="I17" s="30"/>
      <c r="J17" s="91"/>
      <c r="K17" s="28"/>
      <c r="L17" s="112"/>
      <c r="M17" s="18"/>
      <c r="N17" s="18"/>
      <c r="O17" s="18"/>
      <c r="P17" s="24"/>
      <c r="Q17" s="30"/>
      <c r="R17" s="30"/>
      <c r="S17" s="31"/>
      <c r="T17" s="30"/>
      <c r="U17" s="30"/>
      <c r="V17" s="113"/>
      <c r="W17" s="28"/>
      <c r="X17" s="30">
        <v>2014</v>
      </c>
      <c r="Y17" s="30" t="s">
        <v>54</v>
      </c>
      <c r="Z17" s="2" t="s">
        <v>48</v>
      </c>
      <c r="AA17" s="30">
        <v>10</v>
      </c>
      <c r="AB17" s="30">
        <v>0</v>
      </c>
      <c r="AC17" s="30">
        <v>4</v>
      </c>
      <c r="AD17" s="30">
        <v>7</v>
      </c>
      <c r="AE17" s="30">
        <v>23</v>
      </c>
      <c r="AF17" s="53">
        <v>0.41070000000000001</v>
      </c>
      <c r="AG17" s="24">
        <v>56</v>
      </c>
      <c r="AH17" s="18"/>
      <c r="AI17" s="18"/>
      <c r="AJ17" s="18"/>
      <c r="AK17" s="18"/>
      <c r="AL17" s="24"/>
      <c r="AM17" s="30">
        <v>6</v>
      </c>
      <c r="AN17" s="30">
        <v>0</v>
      </c>
      <c r="AO17" s="30">
        <v>1</v>
      </c>
      <c r="AP17" s="30">
        <v>10</v>
      </c>
      <c r="AQ17" s="30">
        <v>32</v>
      </c>
      <c r="AR17" s="114">
        <v>0.76190000000000002</v>
      </c>
      <c r="AS17" s="115">
        <v>42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30">
        <v>2015</v>
      </c>
      <c r="C18" s="33" t="s">
        <v>67</v>
      </c>
      <c r="D18" s="2" t="s">
        <v>48</v>
      </c>
      <c r="E18" s="30">
        <v>22</v>
      </c>
      <c r="F18" s="30">
        <v>0</v>
      </c>
      <c r="G18" s="30">
        <v>5</v>
      </c>
      <c r="H18" s="31">
        <v>4</v>
      </c>
      <c r="I18" s="30">
        <v>54</v>
      </c>
      <c r="J18" s="91">
        <v>0.39700000000000002</v>
      </c>
      <c r="K18" s="28">
        <v>136</v>
      </c>
      <c r="L18" s="112"/>
      <c r="M18" s="18"/>
      <c r="N18" s="18"/>
      <c r="O18" s="18"/>
      <c r="P18" s="24"/>
      <c r="Q18" s="30">
        <v>2</v>
      </c>
      <c r="R18" s="30">
        <v>0</v>
      </c>
      <c r="S18" s="31">
        <v>0</v>
      </c>
      <c r="T18" s="30">
        <v>1</v>
      </c>
      <c r="U18" s="30">
        <v>6</v>
      </c>
      <c r="V18" s="113">
        <v>0.42899999999999999</v>
      </c>
      <c r="W18" s="28">
        <v>14</v>
      </c>
      <c r="X18" s="30"/>
      <c r="Y18" s="33"/>
      <c r="Z18" s="2"/>
      <c r="AA18" s="30"/>
      <c r="AB18" s="30"/>
      <c r="AC18" s="30"/>
      <c r="AD18" s="31"/>
      <c r="AE18" s="30"/>
      <c r="AF18" s="91"/>
      <c r="AG18" s="28"/>
      <c r="AH18" s="18"/>
      <c r="AI18" s="18"/>
      <c r="AJ18" s="18"/>
      <c r="AK18" s="18"/>
      <c r="AL18" s="24"/>
      <c r="AM18" s="30"/>
      <c r="AN18" s="30"/>
      <c r="AO18" s="30"/>
      <c r="AP18" s="30"/>
      <c r="AQ18" s="30"/>
      <c r="AR18" s="114"/>
      <c r="AS18" s="115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30">
        <v>2016</v>
      </c>
      <c r="C19" s="33" t="s">
        <v>68</v>
      </c>
      <c r="D19" s="2" t="s">
        <v>48</v>
      </c>
      <c r="E19" s="30">
        <v>20</v>
      </c>
      <c r="F19" s="30">
        <v>0</v>
      </c>
      <c r="G19" s="30">
        <v>3</v>
      </c>
      <c r="H19" s="31">
        <v>3</v>
      </c>
      <c r="I19" s="30">
        <v>50</v>
      </c>
      <c r="J19" s="91">
        <v>0.46300000000000002</v>
      </c>
      <c r="K19" s="28">
        <v>108</v>
      </c>
      <c r="L19" s="112"/>
      <c r="M19" s="18"/>
      <c r="N19" s="18"/>
      <c r="O19" s="18"/>
      <c r="P19" s="24"/>
      <c r="Q19" s="30">
        <v>2</v>
      </c>
      <c r="R19" s="30">
        <v>0</v>
      </c>
      <c r="S19" s="31">
        <v>0</v>
      </c>
      <c r="T19" s="30">
        <v>0</v>
      </c>
      <c r="U19" s="30">
        <v>3</v>
      </c>
      <c r="V19" s="113">
        <v>0.33300000000000002</v>
      </c>
      <c r="W19" s="28">
        <v>9</v>
      </c>
      <c r="X19" s="30"/>
      <c r="Y19" s="33"/>
      <c r="Z19" s="2"/>
      <c r="AA19" s="30"/>
      <c r="AB19" s="30"/>
      <c r="AC19" s="30"/>
      <c r="AD19" s="31"/>
      <c r="AE19" s="30"/>
      <c r="AF19" s="91"/>
      <c r="AG19" s="28"/>
      <c r="AH19" s="18"/>
      <c r="AI19" s="18"/>
      <c r="AJ19" s="18"/>
      <c r="AK19" s="18"/>
      <c r="AL19" s="24"/>
      <c r="AM19" s="30"/>
      <c r="AN19" s="30"/>
      <c r="AO19" s="30"/>
      <c r="AP19" s="30"/>
      <c r="AQ19" s="30"/>
      <c r="AR19" s="114"/>
      <c r="AS19" s="115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30">
        <v>2017</v>
      </c>
      <c r="C20" s="33" t="s">
        <v>56</v>
      </c>
      <c r="D20" s="2" t="s">
        <v>48</v>
      </c>
      <c r="E20" s="30">
        <v>13</v>
      </c>
      <c r="F20" s="30">
        <v>0</v>
      </c>
      <c r="G20" s="30">
        <v>2</v>
      </c>
      <c r="H20" s="31">
        <v>6</v>
      </c>
      <c r="I20" s="30">
        <v>34</v>
      </c>
      <c r="J20" s="91">
        <v>0.48570000000000002</v>
      </c>
      <c r="K20" s="28">
        <v>70</v>
      </c>
      <c r="L20" s="112"/>
      <c r="M20" s="18"/>
      <c r="N20" s="18"/>
      <c r="O20" s="18"/>
      <c r="P20" s="24"/>
      <c r="Q20" s="30"/>
      <c r="R20" s="30"/>
      <c r="S20" s="31"/>
      <c r="T20" s="30"/>
      <c r="U20" s="30"/>
      <c r="V20" s="113"/>
      <c r="W20" s="28"/>
      <c r="X20" s="30"/>
      <c r="Y20" s="33"/>
      <c r="Z20" s="2"/>
      <c r="AA20" s="30"/>
      <c r="AB20" s="30"/>
      <c r="AC20" s="30"/>
      <c r="AD20" s="31"/>
      <c r="AE20" s="30"/>
      <c r="AF20" s="91"/>
      <c r="AG20" s="28"/>
      <c r="AH20" s="18"/>
      <c r="AI20" s="18"/>
      <c r="AJ20" s="18"/>
      <c r="AK20" s="18"/>
      <c r="AL20" s="24"/>
      <c r="AM20" s="30"/>
      <c r="AN20" s="30"/>
      <c r="AO20" s="30"/>
      <c r="AP20" s="30"/>
      <c r="AQ20" s="30"/>
      <c r="AR20" s="114"/>
      <c r="AS20" s="115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30">
        <v>2018</v>
      </c>
      <c r="C21" s="30" t="s">
        <v>68</v>
      </c>
      <c r="D21" s="2" t="s">
        <v>48</v>
      </c>
      <c r="E21" s="30">
        <v>5</v>
      </c>
      <c r="F21" s="30">
        <v>0</v>
      </c>
      <c r="G21" s="30">
        <v>0</v>
      </c>
      <c r="H21" s="30">
        <v>2</v>
      </c>
      <c r="I21" s="30">
        <v>11</v>
      </c>
      <c r="J21" s="53">
        <v>0.36659999999999998</v>
      </c>
      <c r="K21" s="44">
        <v>30</v>
      </c>
      <c r="L21" s="112"/>
      <c r="M21" s="18"/>
      <c r="N21" s="18"/>
      <c r="O21" s="18"/>
      <c r="P21" s="44"/>
      <c r="Q21" s="30">
        <v>2</v>
      </c>
      <c r="R21" s="30">
        <v>0</v>
      </c>
      <c r="S21" s="30">
        <v>0</v>
      </c>
      <c r="T21" s="30">
        <v>0</v>
      </c>
      <c r="U21" s="30">
        <v>3</v>
      </c>
      <c r="V21" s="114">
        <v>0.375</v>
      </c>
      <c r="W21" s="24">
        <v>8</v>
      </c>
      <c r="X21" s="30"/>
      <c r="Y21" s="33"/>
      <c r="Z21" s="2"/>
      <c r="AA21" s="30"/>
      <c r="AB21" s="30"/>
      <c r="AC21" s="30"/>
      <c r="AD21" s="31"/>
      <c r="AE21" s="30"/>
      <c r="AF21" s="91"/>
      <c r="AG21" s="28"/>
      <c r="AH21" s="18"/>
      <c r="AI21" s="18"/>
      <c r="AJ21" s="18"/>
      <c r="AK21" s="18"/>
      <c r="AL21" s="24"/>
      <c r="AM21" s="30"/>
      <c r="AN21" s="30"/>
      <c r="AO21" s="30"/>
      <c r="AP21" s="30"/>
      <c r="AQ21" s="30"/>
      <c r="AR21" s="114"/>
      <c r="AS21" s="115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116" t="s">
        <v>79</v>
      </c>
      <c r="C22" s="84"/>
      <c r="D22" s="83"/>
      <c r="E22" s="117">
        <f>SUM(E4:E21)</f>
        <v>161</v>
      </c>
      <c r="F22" s="117">
        <f>SUM(F4:F21)</f>
        <v>1</v>
      </c>
      <c r="G22" s="117">
        <f>SUM(G4:G21)</f>
        <v>33</v>
      </c>
      <c r="H22" s="117">
        <f>SUM(H4:H21)</f>
        <v>50</v>
      </c>
      <c r="I22" s="117">
        <f>SUM(I4:I21)</f>
        <v>387</v>
      </c>
      <c r="J22" s="118">
        <f>PRODUCT(I22/K22)</f>
        <v>0.45529411764705885</v>
      </c>
      <c r="K22" s="94">
        <f>SUM(K4:K21)</f>
        <v>850</v>
      </c>
      <c r="L22" s="22"/>
      <c r="M22" s="20"/>
      <c r="N22" s="119"/>
      <c r="O22" s="120"/>
      <c r="P22" s="24"/>
      <c r="Q22" s="117">
        <f>SUM(Q4:Q21)</f>
        <v>15</v>
      </c>
      <c r="R22" s="117">
        <f>SUM(R4:R21)</f>
        <v>0</v>
      </c>
      <c r="S22" s="117">
        <f>SUM(S4:S21)</f>
        <v>2</v>
      </c>
      <c r="T22" s="117">
        <f>SUM(T4:T21)</f>
        <v>5</v>
      </c>
      <c r="U22" s="117">
        <f>SUM(U4:U21)</f>
        <v>35</v>
      </c>
      <c r="V22" s="118">
        <f>PRODUCT(U22/W22)</f>
        <v>0.36842105263157893</v>
      </c>
      <c r="W22" s="94">
        <f>SUM(W4:W21)</f>
        <v>95</v>
      </c>
      <c r="X22" s="16" t="s">
        <v>79</v>
      </c>
      <c r="Y22" s="17"/>
      <c r="Z22" s="15"/>
      <c r="AA22" s="117">
        <f>SUM(AA4:AA21)</f>
        <v>90</v>
      </c>
      <c r="AB22" s="117">
        <f>SUM(AB4:AB21)</f>
        <v>9</v>
      </c>
      <c r="AC22" s="117">
        <f>SUM(AC4:AC21)</f>
        <v>64</v>
      </c>
      <c r="AD22" s="117">
        <f>SUM(AD4:AD21)</f>
        <v>79</v>
      </c>
      <c r="AE22" s="117">
        <f>SUM(AE4:AE21)</f>
        <v>317</v>
      </c>
      <c r="AF22" s="118">
        <f>PRODUCT(AE22/AG22)</f>
        <v>0.56506238859180036</v>
      </c>
      <c r="AG22" s="94">
        <f>SUM(AG4:AG21)</f>
        <v>561</v>
      </c>
      <c r="AH22" s="22"/>
      <c r="AI22" s="20"/>
      <c r="AJ22" s="119"/>
      <c r="AK22" s="120"/>
      <c r="AL22" s="24"/>
      <c r="AM22" s="117">
        <f>SUM(AM4:AM21)</f>
        <v>19</v>
      </c>
      <c r="AN22" s="117">
        <f>SUM(AN4:AN21)</f>
        <v>0</v>
      </c>
      <c r="AO22" s="117">
        <f>SUM(AO4:AO21)</f>
        <v>3</v>
      </c>
      <c r="AP22" s="117">
        <f>SUM(AP4:AP21)</f>
        <v>14</v>
      </c>
      <c r="AQ22" s="117">
        <f>SUM(AQ4:AQ21)</f>
        <v>70</v>
      </c>
      <c r="AR22" s="118">
        <f>PRODUCT(AQ22/AS22)</f>
        <v>0.51094890510948909</v>
      </c>
      <c r="AS22" s="111">
        <f>SUM(AS4:AS21)</f>
        <v>137</v>
      </c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5"/>
      <c r="K23" s="28"/>
      <c r="L23" s="24"/>
      <c r="M23" s="24"/>
      <c r="N23" s="24"/>
      <c r="O23" s="24"/>
      <c r="P23" s="44"/>
      <c r="Q23" s="44"/>
      <c r="R23" s="47"/>
      <c r="S23" s="44"/>
      <c r="T23" s="44"/>
      <c r="U23" s="24"/>
      <c r="V23" s="24"/>
      <c r="W23" s="28"/>
      <c r="X23" s="44"/>
      <c r="Y23" s="44"/>
      <c r="Z23" s="44"/>
      <c r="AA23" s="44"/>
      <c r="AB23" s="44"/>
      <c r="AC23" s="44"/>
      <c r="AD23" s="44"/>
      <c r="AE23" s="44"/>
      <c r="AF23" s="45"/>
      <c r="AG23" s="28"/>
      <c r="AH23" s="24"/>
      <c r="AI23" s="24"/>
      <c r="AJ23" s="24"/>
      <c r="AK23" s="24"/>
      <c r="AL23" s="44"/>
      <c r="AM23" s="44"/>
      <c r="AN23" s="47"/>
      <c r="AO23" s="44"/>
      <c r="AP23" s="44"/>
      <c r="AQ23" s="24"/>
      <c r="AR23" s="24"/>
      <c r="AS23" s="28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121" t="s">
        <v>80</v>
      </c>
      <c r="C24" s="122"/>
      <c r="D24" s="123"/>
      <c r="E24" s="15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18" t="s">
        <v>22</v>
      </c>
      <c r="K24" s="24"/>
      <c r="L24" s="18" t="s">
        <v>27</v>
      </c>
      <c r="M24" s="18" t="s">
        <v>28</v>
      </c>
      <c r="N24" s="18" t="s">
        <v>81</v>
      </c>
      <c r="O24" s="18" t="s">
        <v>82</v>
      </c>
      <c r="Q24" s="47"/>
      <c r="R24" s="47" t="s">
        <v>57</v>
      </c>
      <c r="S24" s="47"/>
      <c r="T24" s="44" t="s">
        <v>58</v>
      </c>
      <c r="U24" s="24"/>
      <c r="V24" s="28"/>
      <c r="W24" s="28"/>
      <c r="X24" s="93"/>
      <c r="Y24" s="93"/>
      <c r="Z24" s="93"/>
      <c r="AA24" s="93"/>
      <c r="AB24" s="93"/>
      <c r="AC24" s="47"/>
      <c r="AD24" s="47"/>
      <c r="AE24" s="47"/>
      <c r="AF24" s="44"/>
      <c r="AG24" s="44"/>
      <c r="AH24" s="44"/>
      <c r="AI24" s="44"/>
      <c r="AJ24" s="44"/>
      <c r="AK24" s="44"/>
      <c r="AM24" s="28"/>
      <c r="AN24" s="93"/>
      <c r="AO24" s="93"/>
      <c r="AP24" s="93"/>
      <c r="AQ24" s="93"/>
      <c r="AR24" s="93"/>
      <c r="AS24" s="93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49" t="s">
        <v>12</v>
      </c>
      <c r="C25" s="12"/>
      <c r="D25" s="51"/>
      <c r="E25" s="124">
        <v>41</v>
      </c>
      <c r="F25" s="124">
        <v>2</v>
      </c>
      <c r="G25" s="124">
        <v>4</v>
      </c>
      <c r="H25" s="124">
        <v>14</v>
      </c>
      <c r="I25" s="124">
        <v>70</v>
      </c>
      <c r="J25" s="125">
        <v>0.44</v>
      </c>
      <c r="K25" s="44">
        <f>PRODUCT(I25/J25)</f>
        <v>159.09090909090909</v>
      </c>
      <c r="L25" s="126">
        <f>PRODUCT((F25+G25)/E25)</f>
        <v>0.14634146341463414</v>
      </c>
      <c r="M25" s="126">
        <f>PRODUCT(H25/E25)</f>
        <v>0.34146341463414637</v>
      </c>
      <c r="N25" s="126">
        <f>PRODUCT((F25+G25+H25)/E25)</f>
        <v>0.48780487804878048</v>
      </c>
      <c r="O25" s="126">
        <f>PRODUCT(I25/E25)</f>
        <v>1.7073170731707317</v>
      </c>
      <c r="Q25" s="47"/>
      <c r="R25" s="47"/>
      <c r="S25" s="47"/>
      <c r="T25" s="44" t="s">
        <v>59</v>
      </c>
      <c r="U25" s="44"/>
      <c r="V25" s="44"/>
      <c r="W25" s="44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7"/>
      <c r="AO25" s="47"/>
      <c r="AP25" s="47"/>
      <c r="AQ25" s="47"/>
      <c r="AR25" s="47"/>
      <c r="AS25" s="47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x14ac:dyDescent="0.25">
      <c r="A26" s="44"/>
      <c r="B26" s="127" t="s">
        <v>64</v>
      </c>
      <c r="C26" s="128"/>
      <c r="D26" s="129"/>
      <c r="E26" s="124">
        <f>PRODUCT(E22+Q22)</f>
        <v>176</v>
      </c>
      <c r="F26" s="124">
        <f>PRODUCT(F22+R22)</f>
        <v>1</v>
      </c>
      <c r="G26" s="124">
        <f>PRODUCT(G22+S22)</f>
        <v>35</v>
      </c>
      <c r="H26" s="124">
        <f>PRODUCT(H22+T22)</f>
        <v>55</v>
      </c>
      <c r="I26" s="124">
        <f>PRODUCT(I22+U22)</f>
        <v>422</v>
      </c>
      <c r="J26" s="125">
        <f>PRODUCT(I26/K26)</f>
        <v>0.44656084656084655</v>
      </c>
      <c r="K26" s="44">
        <f>PRODUCT(K22+W22)</f>
        <v>945</v>
      </c>
      <c r="L26" s="126">
        <f>PRODUCT((F26+G26)/E26)</f>
        <v>0.20454545454545456</v>
      </c>
      <c r="M26" s="126">
        <f>PRODUCT(H26/E26)</f>
        <v>0.3125</v>
      </c>
      <c r="N26" s="126">
        <f>PRODUCT((F26+G26+H26)/E26)</f>
        <v>0.51704545454545459</v>
      </c>
      <c r="O26" s="126">
        <f>PRODUCT(I26/E26)</f>
        <v>2.3977272727272729</v>
      </c>
      <c r="Q26" s="47"/>
      <c r="R26" s="47"/>
      <c r="S26" s="47"/>
      <c r="T26" s="44" t="s">
        <v>60</v>
      </c>
      <c r="U26" s="44"/>
      <c r="V26" s="44"/>
      <c r="W26" s="44"/>
      <c r="X26" s="44"/>
      <c r="Y26" s="44"/>
      <c r="Z26" s="44"/>
      <c r="AA26" s="44"/>
      <c r="AB26" s="44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x14ac:dyDescent="0.25">
      <c r="A27" s="44"/>
      <c r="B27" s="130" t="s">
        <v>76</v>
      </c>
      <c r="C27" s="90"/>
      <c r="D27" s="89"/>
      <c r="E27" s="124">
        <f>PRODUCT(AA22+AM22)</f>
        <v>109</v>
      </c>
      <c r="F27" s="124">
        <f>PRODUCT(AB22+AN22)</f>
        <v>9</v>
      </c>
      <c r="G27" s="124">
        <f>PRODUCT(AC22+AO22)</f>
        <v>67</v>
      </c>
      <c r="H27" s="124">
        <f>PRODUCT(AD22+AP22)</f>
        <v>93</v>
      </c>
      <c r="I27" s="124">
        <f>PRODUCT(AE22+AQ22)</f>
        <v>387</v>
      </c>
      <c r="J27" s="125">
        <f>PRODUCT(I27/K27)</f>
        <v>0.55444126074498568</v>
      </c>
      <c r="K27" s="24">
        <f>PRODUCT(AG22+AS22)</f>
        <v>698</v>
      </c>
      <c r="L27" s="126">
        <f>PRODUCT((F27+G27)/E27)</f>
        <v>0.69724770642201839</v>
      </c>
      <c r="M27" s="126">
        <f>PRODUCT(H27/E27)</f>
        <v>0.85321100917431192</v>
      </c>
      <c r="N27" s="126">
        <f>PRODUCT((F27+G27+H27)/E27)</f>
        <v>1.5504587155963303</v>
      </c>
      <c r="O27" s="126">
        <f>PRODUCT(I27/E27)</f>
        <v>3.5504587155963301</v>
      </c>
      <c r="Q27" s="47"/>
      <c r="R27" s="47"/>
      <c r="S27" s="44"/>
      <c r="T27" s="47" t="s">
        <v>61</v>
      </c>
      <c r="U27" s="24"/>
      <c r="V27" s="24"/>
      <c r="W27" s="44"/>
      <c r="X27" s="44"/>
      <c r="Y27" s="44"/>
      <c r="Z27" s="44"/>
      <c r="AA27" s="44"/>
      <c r="AB27" s="44"/>
      <c r="AC27" s="47"/>
      <c r="AD27" s="47"/>
      <c r="AE27" s="47"/>
      <c r="AF27" s="47"/>
      <c r="AG27" s="47"/>
      <c r="AH27" s="47"/>
      <c r="AI27" s="47"/>
      <c r="AJ27" s="47"/>
      <c r="AK27" s="44"/>
      <c r="AL27" s="2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x14ac:dyDescent="0.25">
      <c r="A28" s="44"/>
      <c r="B28" s="131" t="s">
        <v>79</v>
      </c>
      <c r="C28" s="132"/>
      <c r="D28" s="133"/>
      <c r="E28" s="124">
        <f>SUM(E25:E27)</f>
        <v>326</v>
      </c>
      <c r="F28" s="124">
        <f t="shared" ref="F28:I28" si="0">SUM(F25:F27)</f>
        <v>12</v>
      </c>
      <c r="G28" s="124">
        <f t="shared" si="0"/>
        <v>106</v>
      </c>
      <c r="H28" s="124">
        <f t="shared" si="0"/>
        <v>162</v>
      </c>
      <c r="I28" s="124">
        <f t="shared" si="0"/>
        <v>879</v>
      </c>
      <c r="J28" s="125">
        <f>PRODUCT(I28/K28)</f>
        <v>0.48776673561014983</v>
      </c>
      <c r="K28" s="44">
        <f>SUM(K25:K27)</f>
        <v>1802.090909090909</v>
      </c>
      <c r="L28" s="126">
        <f>PRODUCT((F28+G28)/E28)</f>
        <v>0.3619631901840491</v>
      </c>
      <c r="M28" s="126">
        <f>PRODUCT(H28/E28)</f>
        <v>0.49693251533742333</v>
      </c>
      <c r="N28" s="126">
        <f>PRODUCT((F28+G28+H28)/E28)</f>
        <v>0.85889570552147243</v>
      </c>
      <c r="O28" s="126">
        <f>PRODUCT(I28/E28)</f>
        <v>2.6963190184049082</v>
      </c>
      <c r="Q28" s="24"/>
      <c r="R28" s="24"/>
      <c r="S28" s="24"/>
      <c r="T28" s="47" t="s">
        <v>62</v>
      </c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24"/>
      <c r="F29" s="24"/>
      <c r="G29" s="24"/>
      <c r="H29" s="24"/>
      <c r="I29" s="24"/>
      <c r="J29" s="44"/>
      <c r="K29" s="44"/>
      <c r="L29" s="24"/>
      <c r="M29" s="24"/>
      <c r="N29" s="24"/>
      <c r="O29" s="24"/>
      <c r="P29" s="44"/>
      <c r="Q29" s="44"/>
      <c r="R29" s="44"/>
      <c r="S29" s="44"/>
      <c r="T29" s="47" t="s">
        <v>84</v>
      </c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J87" s="44"/>
      <c r="K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J88" s="44"/>
      <c r="K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J89" s="44"/>
      <c r="K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2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2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A183" s="44"/>
      <c r="B183" s="44"/>
      <c r="C183" s="44"/>
      <c r="D183" s="44"/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2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A184" s="44"/>
      <c r="B184" s="44"/>
      <c r="C184" s="44"/>
      <c r="D184" s="44"/>
      <c r="L184"/>
      <c r="M184"/>
      <c r="N184"/>
      <c r="O184"/>
      <c r="P184"/>
      <c r="Q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2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</row>
    <row r="185" spans="1:57" ht="14.25" x14ac:dyDescent="0.2">
      <c r="A185" s="44"/>
      <c r="B185" s="44"/>
      <c r="C185" s="44"/>
      <c r="D185" s="44"/>
      <c r="L185"/>
      <c r="M185"/>
      <c r="N185"/>
      <c r="O185"/>
      <c r="P185"/>
      <c r="Q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2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2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24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24"/>
    </row>
    <row r="193" spans="12:38" ht="14.25" x14ac:dyDescent="0.2">
      <c r="L193" s="24"/>
      <c r="M193" s="24"/>
      <c r="N193" s="24"/>
      <c r="O193" s="24"/>
      <c r="P193" s="24"/>
      <c r="R193" s="24"/>
      <c r="S193" s="2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24"/>
      <c r="AL193" s="24"/>
    </row>
    <row r="194" spans="12:38" x14ac:dyDescent="0.25"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</row>
    <row r="195" spans="12:38" x14ac:dyDescent="0.25"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</row>
    <row r="196" spans="12:38" x14ac:dyDescent="0.25"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x14ac:dyDescent="0.25">
      <c r="L220"/>
      <c r="M220"/>
      <c r="N220"/>
      <c r="O220"/>
      <c r="P220"/>
      <c r="R220" s="28"/>
      <c r="S220" s="28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x14ac:dyDescent="0.25">
      <c r="L221"/>
      <c r="M221"/>
      <c r="N221"/>
      <c r="O221"/>
      <c r="P221"/>
      <c r="R221" s="28"/>
      <c r="S221" s="28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ht="14.25" x14ac:dyDescent="0.2">
      <c r="L222"/>
      <c r="M222"/>
      <c r="N222"/>
      <c r="O222"/>
      <c r="P222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  <row r="223" spans="12:38" ht="14.25" x14ac:dyDescent="0.2">
      <c r="L223"/>
      <c r="M223"/>
      <c r="N223"/>
      <c r="O223"/>
      <c r="P223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/>
      <c r="AL223"/>
    </row>
    <row r="224" spans="12:38" ht="14.25" x14ac:dyDescent="0.2">
      <c r="L224"/>
      <c r="M224"/>
      <c r="N224"/>
      <c r="O224"/>
      <c r="P224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/>
      <c r="AL224"/>
    </row>
    <row r="225" spans="12:38" ht="14.25" x14ac:dyDescent="0.2">
      <c r="L225"/>
      <c r="M225"/>
      <c r="N225"/>
      <c r="O225"/>
      <c r="P225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/>
      <c r="AL225"/>
    </row>
  </sheetData>
  <sortState ref="B11:AF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2018-10-17T06:38:54Z</dcterms:modified>
</cp:coreProperties>
</file>