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O8" i="2"/>
  <c r="M8" i="2"/>
  <c r="G8" i="2"/>
  <c r="T11" i="1"/>
  <c r="T10" i="1"/>
  <c r="O10" i="1"/>
  <c r="O9" i="1"/>
  <c r="O8" i="1"/>
  <c r="O7" i="1"/>
  <c r="O6" i="1"/>
  <c r="O11" i="1"/>
  <c r="M9" i="1"/>
  <c r="M8" i="1"/>
  <c r="M7" i="1"/>
  <c r="M5" i="1"/>
  <c r="M4" i="1"/>
  <c r="M11" i="1"/>
  <c r="AJ11" i="1"/>
  <c r="AI11" i="1"/>
  <c r="AH11" i="1"/>
  <c r="AG11" i="1"/>
  <c r="AF11" i="1"/>
  <c r="AE11" i="1"/>
  <c r="AD11" i="1"/>
  <c r="AC11" i="1"/>
  <c r="AB11" i="1"/>
  <c r="G18" i="1"/>
  <c r="AA11" i="1"/>
  <c r="Z11" i="1"/>
  <c r="Y11" i="1"/>
  <c r="X11" i="1"/>
  <c r="W11" i="1"/>
  <c r="V11" i="1"/>
  <c r="U11" i="1"/>
  <c r="L11" i="1"/>
  <c r="K11" i="1"/>
  <c r="J11" i="1"/>
  <c r="I11" i="1"/>
  <c r="I15" i="1"/>
  <c r="H11" i="1"/>
  <c r="H15" i="1"/>
  <c r="G11" i="1"/>
  <c r="G15" i="1"/>
  <c r="F11" i="1"/>
  <c r="F15" i="1"/>
  <c r="E11" i="1"/>
  <c r="E15" i="1"/>
  <c r="L15" i="1"/>
  <c r="K15" i="1"/>
  <c r="D12" i="1"/>
  <c r="H18" i="1"/>
  <c r="N11" i="1"/>
  <c r="N15" i="1"/>
  <c r="O15" i="1"/>
  <c r="O18" i="1"/>
  <c r="M15" i="1"/>
  <c r="I18" i="1"/>
  <c r="E18" i="1"/>
  <c r="F18" i="1"/>
  <c r="K18" i="1"/>
  <c r="M18" i="1"/>
  <c r="L18" i="1"/>
</calcChain>
</file>

<file path=xl/sharedStrings.xml><?xml version="1.0" encoding="utf-8"?>
<sst xmlns="http://schemas.openxmlformats.org/spreadsheetml/2006/main" count="205" uniqueCount="121">
  <si>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</si>
  <si>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</si>
  <si>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</si>
  <si>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</si>
  <si>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</si>
  <si>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</si>
  <si>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</si>
  <si>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</si>
  <si>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</si>
  <si>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</si>
  <si>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</si>
  <si>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</si>
  <si>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</si>
  <si>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</si>
  <si>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</si>
  <si>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</si>
  <si>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</si>
  <si>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</si>
  <si>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</si>
  <si>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</si>
  <si>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</si>
  <si>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</si>
  <si>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</si>
  <si>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</si>
  <si>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</si>
  <si>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</si>
  <si>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</si>
  <si>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</si>
  <si>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</si>
  <si>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</si>
  <si>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</si>
  <si>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</si>
  <si>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</si>
  <si>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</si>
  <si>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</si>
  <si>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1.</t>
  </si>
  <si>
    <t>Virkiä</t>
  </si>
  <si>
    <t>----</t>
  </si>
  <si>
    <t>loppuottelut</t>
  </si>
  <si>
    <t>7.</t>
  </si>
  <si>
    <t>2.</t>
  </si>
  <si>
    <t>play off</t>
  </si>
  <si>
    <t>3.</t>
  </si>
  <si>
    <t>YJ</t>
  </si>
  <si>
    <t>puolivälierät</t>
  </si>
  <si>
    <t>Virkiä = Lapuan Virkiä  (1907)</t>
  </si>
  <si>
    <t>YJ = Ylihärmän Junkkarit  (1908)</t>
  </si>
  <si>
    <t>5.3.1965</t>
  </si>
  <si>
    <t>Tuula Sarajärvi os. Hjelt</t>
  </si>
  <si>
    <t>L+T</t>
  </si>
  <si>
    <t>ENSIMMÄISET</t>
  </si>
  <si>
    <t>Ottelu</t>
  </si>
  <si>
    <t>Lyöty juoksu</t>
  </si>
  <si>
    <t>Tuotu juoksu</t>
  </si>
  <si>
    <t>Kunnari</t>
  </si>
  <si>
    <t>1.  ottelu</t>
  </si>
  <si>
    <t>08.05. 1988  KPK - Virkiä  3-26</t>
  </si>
  <si>
    <t xml:space="preserve">  23 v   2 kk   3 pv</t>
  </si>
  <si>
    <t>5.</t>
  </si>
  <si>
    <t>4.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</si>
  <si>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</si>
  <si>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</si>
  <si>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</si>
  <si>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</si>
  <si>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</si>
  <si>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</si>
  <si>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</si>
  <si>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</si>
  <si>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</si>
  <si>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</si>
  <si>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</si>
  <si>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</si>
  <si>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</si>
  <si>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</si>
  <si>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</si>
  <si>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12.08. 1990  Ulvila</t>
  </si>
  <si>
    <t>10-1</t>
  </si>
  <si>
    <t>Länsi</t>
  </si>
  <si>
    <t>Jari Haapanen</t>
  </si>
  <si>
    <t>2783</t>
  </si>
  <si>
    <t>20.07. 1991  Oulu</t>
  </si>
  <si>
    <t xml:space="preserve"> 5-12</t>
  </si>
  <si>
    <t>Markku Lähteenmäki</t>
  </si>
  <si>
    <t>3495</t>
  </si>
  <si>
    <t>27.06. 1992  Vihti</t>
  </si>
  <si>
    <t xml:space="preserve"> 9-10</t>
  </si>
  <si>
    <t>2k</t>
  </si>
  <si>
    <t>Petri Kaijansinkko</t>
  </si>
  <si>
    <t>2430</t>
  </si>
  <si>
    <t>24.07. 1993  Sotkamo</t>
  </si>
  <si>
    <t>15-21</t>
  </si>
  <si>
    <t>3799</t>
  </si>
  <si>
    <t>25 v  5 kk  7 pv</t>
  </si>
  <si>
    <t>3k</t>
  </si>
  <si>
    <t>jok</t>
  </si>
  <si>
    <t xml:space="preserve"> ITÄ - LÄNSI - KORTTI</t>
  </si>
  <si>
    <t xml:space="preserve"> LIITTO - LEHDISTÖ - KORTTI</t>
  </si>
  <si>
    <t>Tulos</t>
  </si>
  <si>
    <t xml:space="preserve">  KL-%</t>
  </si>
  <si>
    <t>Lehdistö</t>
  </si>
  <si>
    <t>1</t>
  </si>
  <si>
    <t>16.06. 1990  Ikaalinen</t>
  </si>
  <si>
    <t xml:space="preserve">  1-2</t>
  </si>
  <si>
    <t>I p</t>
  </si>
  <si>
    <t xml:space="preserve">Petri Kaijansinkko </t>
  </si>
  <si>
    <t>25 v  3 kk  11 pv</t>
  </si>
  <si>
    <t>8/10</t>
  </si>
  <si>
    <t>5/5</t>
  </si>
  <si>
    <t>1/2</t>
  </si>
  <si>
    <t>1/1</t>
  </si>
  <si>
    <t>3/7</t>
  </si>
  <si>
    <t>2/5</t>
  </si>
  <si>
    <t>2/2</t>
  </si>
  <si>
    <t>2/4</t>
  </si>
  <si>
    <t>0/1</t>
  </si>
  <si>
    <t>9/11</t>
  </si>
  <si>
    <t>4/4</t>
  </si>
  <si>
    <t>3/4</t>
  </si>
  <si>
    <t>17/25</t>
  </si>
  <si>
    <t>7/12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</si>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</sst>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3" borderId="3" xfId="0" quotePrefix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5" borderId="8" xfId="0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165" fontId="2" fillId="5" borderId="9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10" xfId="0" applyFont="1" applyFill="1" applyBorder="1" applyAlignment="1">
      <alignment horizontal="center"/>
    </xf>
    <xf numFmtId="49" fontId="2" fillId="9" borderId="10" xfId="0" applyNumberFormat="1" applyFont="1" applyFill="1" applyBorder="1" applyAlignment="1">
      <alignment horizontal="center"/>
    </xf>
    <xf numFmtId="165" fontId="2" fillId="9" borderId="9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9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8" width="5.7109375" style="78" customWidth="1"/>
    <col min="19" max="19" width="5.7109375" style="77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2" t="s">
        <v>48</v>
      </c>
      <c r="C1" s="2"/>
      <c r="D1" s="3"/>
      <c r="E1" s="3"/>
      <c r="F1" s="4" t="s">
        <v>47</v>
      </c>
      <c r="G1" s="5"/>
      <c r="H1" s="6"/>
      <c r="I1" s="3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1988</v>
      </c>
      <c r="C4" s="27" t="s">
        <v>35</v>
      </c>
      <c r="D4" s="41" t="s">
        <v>36</v>
      </c>
      <c r="E4" s="27">
        <v>18</v>
      </c>
      <c r="F4" s="27">
        <v>0</v>
      </c>
      <c r="G4" s="27">
        <v>11</v>
      </c>
      <c r="H4" s="27">
        <v>19</v>
      </c>
      <c r="I4" s="27">
        <v>60</v>
      </c>
      <c r="J4" s="27">
        <v>12</v>
      </c>
      <c r="K4" s="27">
        <v>19</v>
      </c>
      <c r="L4" s="27">
        <v>18</v>
      </c>
      <c r="M4" s="27">
        <f>PRODUCT(F4+G4)</f>
        <v>11</v>
      </c>
      <c r="N4" s="63" t="s">
        <v>37</v>
      </c>
      <c r="O4" s="25"/>
      <c r="P4" s="19"/>
      <c r="Q4" s="19"/>
      <c r="R4" s="19"/>
      <c r="S4" s="19"/>
      <c r="U4" s="27"/>
      <c r="V4" s="42"/>
      <c r="W4" s="42"/>
      <c r="X4" s="33"/>
      <c r="Y4" s="27"/>
      <c r="Z4" s="28"/>
      <c r="AA4" s="28"/>
      <c r="AB4" s="64"/>
      <c r="AC4" s="28"/>
      <c r="AD4" s="28"/>
      <c r="AE4" s="27"/>
      <c r="AF4" s="27"/>
      <c r="AG4" s="27"/>
      <c r="AH4" s="27">
        <v>1</v>
      </c>
      <c r="AI4" s="27"/>
      <c r="AJ4" s="27"/>
      <c r="AK4" s="14" t="s">
        <v>38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1989</v>
      </c>
      <c r="C5" s="27" t="s">
        <v>39</v>
      </c>
      <c r="D5" s="41" t="s">
        <v>36</v>
      </c>
      <c r="E5" s="27">
        <v>18</v>
      </c>
      <c r="F5" s="27">
        <v>0</v>
      </c>
      <c r="G5" s="27">
        <v>14</v>
      </c>
      <c r="H5" s="27">
        <v>17</v>
      </c>
      <c r="I5" s="27">
        <v>70</v>
      </c>
      <c r="J5" s="27">
        <v>16</v>
      </c>
      <c r="K5" s="27">
        <v>20</v>
      </c>
      <c r="L5" s="27">
        <v>20</v>
      </c>
      <c r="M5" s="27">
        <f>PRODUCT(F5+G5)</f>
        <v>14</v>
      </c>
      <c r="N5" s="63" t="s">
        <v>37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1990</v>
      </c>
      <c r="C6" s="27" t="s">
        <v>40</v>
      </c>
      <c r="D6" s="41" t="s">
        <v>36</v>
      </c>
      <c r="E6" s="27">
        <v>22</v>
      </c>
      <c r="F6" s="27">
        <v>1</v>
      </c>
      <c r="G6" s="27">
        <v>12</v>
      </c>
      <c r="H6" s="27">
        <v>55</v>
      </c>
      <c r="I6" s="27">
        <v>123</v>
      </c>
      <c r="J6" s="27">
        <v>51</v>
      </c>
      <c r="K6" s="27">
        <v>32</v>
      </c>
      <c r="L6" s="27">
        <v>27</v>
      </c>
      <c r="M6" s="27">
        <v>13</v>
      </c>
      <c r="N6" s="65">
        <v>0.64400000000000002</v>
      </c>
      <c r="O6" s="25">
        <f>PRODUCT(I6/N6)</f>
        <v>190.99378881987576</v>
      </c>
      <c r="P6" s="19"/>
      <c r="Q6" s="19" t="s">
        <v>39</v>
      </c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>
        <v>1</v>
      </c>
      <c r="AF6" s="27">
        <v>1</v>
      </c>
      <c r="AG6" s="27"/>
      <c r="AH6" s="27"/>
      <c r="AI6" s="27">
        <v>1</v>
      </c>
      <c r="AJ6" s="27"/>
      <c r="AK6" s="14" t="s">
        <v>41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1991</v>
      </c>
      <c r="C7" s="27" t="s">
        <v>42</v>
      </c>
      <c r="D7" s="41" t="s">
        <v>36</v>
      </c>
      <c r="E7" s="27">
        <v>22</v>
      </c>
      <c r="F7" s="27">
        <v>1</v>
      </c>
      <c r="G7" s="27">
        <v>16</v>
      </c>
      <c r="H7" s="27">
        <v>58</v>
      </c>
      <c r="I7" s="27">
        <v>126</v>
      </c>
      <c r="J7" s="27">
        <v>51</v>
      </c>
      <c r="K7" s="27">
        <v>37</v>
      </c>
      <c r="L7" s="27">
        <v>21</v>
      </c>
      <c r="M7" s="27">
        <f>SUM(F7+G7)</f>
        <v>17</v>
      </c>
      <c r="N7" s="65">
        <v>0.621</v>
      </c>
      <c r="O7" s="25">
        <f>PRODUCT(I7/N7)</f>
        <v>202.89855072463769</v>
      </c>
      <c r="P7" s="19"/>
      <c r="Q7" s="19" t="s">
        <v>59</v>
      </c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/>
      <c r="AJ7" s="27">
        <v>1</v>
      </c>
      <c r="AK7" s="14" t="s">
        <v>41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1992</v>
      </c>
      <c r="C8" s="27" t="s">
        <v>35</v>
      </c>
      <c r="D8" s="41" t="s">
        <v>36</v>
      </c>
      <c r="E8" s="27">
        <v>22</v>
      </c>
      <c r="F8" s="27">
        <v>3</v>
      </c>
      <c r="G8" s="27">
        <v>31</v>
      </c>
      <c r="H8" s="27">
        <v>57</v>
      </c>
      <c r="I8" s="27">
        <v>144</v>
      </c>
      <c r="J8" s="27">
        <v>44</v>
      </c>
      <c r="K8" s="27">
        <v>40</v>
      </c>
      <c r="L8" s="27">
        <v>26</v>
      </c>
      <c r="M8" s="27">
        <f>SUM(F8+G8)</f>
        <v>34</v>
      </c>
      <c r="N8" s="65">
        <v>0.70899999999999996</v>
      </c>
      <c r="O8" s="25">
        <f>PRODUCT(I8/N8)</f>
        <v>203.10296191819464</v>
      </c>
      <c r="P8" s="19"/>
      <c r="Q8" s="27" t="s">
        <v>42</v>
      </c>
      <c r="R8" s="19" t="s">
        <v>59</v>
      </c>
      <c r="S8" s="19" t="s">
        <v>60</v>
      </c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>
        <v>1</v>
      </c>
      <c r="AI8" s="27"/>
      <c r="AJ8" s="27"/>
      <c r="AK8" s="14" t="s">
        <v>41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1993</v>
      </c>
      <c r="C9" s="27" t="s">
        <v>35</v>
      </c>
      <c r="D9" s="41" t="s">
        <v>36</v>
      </c>
      <c r="E9" s="27">
        <v>24</v>
      </c>
      <c r="F9" s="27">
        <v>1</v>
      </c>
      <c r="G9" s="27">
        <v>15</v>
      </c>
      <c r="H9" s="27">
        <v>51</v>
      </c>
      <c r="I9" s="27">
        <v>165</v>
      </c>
      <c r="J9" s="27">
        <v>32</v>
      </c>
      <c r="K9" s="27">
        <v>78</v>
      </c>
      <c r="L9" s="27">
        <v>39</v>
      </c>
      <c r="M9" s="27">
        <f>SUM(F9+G9)</f>
        <v>16</v>
      </c>
      <c r="N9" s="65">
        <v>0.67300000000000004</v>
      </c>
      <c r="O9" s="25">
        <f>PRODUCT(I9/N9)</f>
        <v>245.1708766716196</v>
      </c>
      <c r="P9" s="19"/>
      <c r="Q9" s="19" t="s">
        <v>58</v>
      </c>
      <c r="R9" s="19"/>
      <c r="S9" s="27" t="s">
        <v>42</v>
      </c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>
        <v>1</v>
      </c>
      <c r="AI9" s="27"/>
      <c r="AJ9" s="27"/>
      <c r="AK9" s="14" t="s">
        <v>41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1994</v>
      </c>
      <c r="C10" s="27" t="s">
        <v>39</v>
      </c>
      <c r="D10" s="41" t="s">
        <v>43</v>
      </c>
      <c r="E10" s="27">
        <v>23</v>
      </c>
      <c r="F10" s="27">
        <v>1</v>
      </c>
      <c r="G10" s="27">
        <v>9</v>
      </c>
      <c r="H10" s="27">
        <v>16</v>
      </c>
      <c r="I10" s="27">
        <v>91</v>
      </c>
      <c r="J10" s="27">
        <v>18</v>
      </c>
      <c r="K10" s="27">
        <v>29</v>
      </c>
      <c r="L10" s="27">
        <v>34</v>
      </c>
      <c r="M10" s="27">
        <v>10</v>
      </c>
      <c r="N10" s="30">
        <v>0.53500000000000003</v>
      </c>
      <c r="O10" s="25">
        <f>PRODUCT(I10/N10)</f>
        <v>170.09345794392522</v>
      </c>
      <c r="P10" s="19"/>
      <c r="Q10" s="19"/>
      <c r="R10" s="19"/>
      <c r="S10" s="19"/>
      <c r="T10" s="25" t="e">
        <f t="shared" ref="T10:T11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17" t="s">
        <v>9</v>
      </c>
      <c r="C11" s="18"/>
      <c r="D11" s="16"/>
      <c r="E11" s="19">
        <f t="shared" ref="E11:M11" si="1">SUM(E4:E10)</f>
        <v>149</v>
      </c>
      <c r="F11" s="19">
        <f t="shared" si="1"/>
        <v>7</v>
      </c>
      <c r="G11" s="19">
        <f t="shared" si="1"/>
        <v>108</v>
      </c>
      <c r="H11" s="19">
        <f t="shared" si="1"/>
        <v>273</v>
      </c>
      <c r="I11" s="19">
        <f t="shared" si="1"/>
        <v>779</v>
      </c>
      <c r="J11" s="19">
        <f t="shared" si="1"/>
        <v>224</v>
      </c>
      <c r="K11" s="19">
        <f t="shared" si="1"/>
        <v>255</v>
      </c>
      <c r="L11" s="19">
        <f t="shared" si="1"/>
        <v>185</v>
      </c>
      <c r="M11" s="19">
        <f t="shared" si="1"/>
        <v>115</v>
      </c>
      <c r="N11" s="31">
        <f>PRODUCT(649/O11)</f>
        <v>0.64113985865759537</v>
      </c>
      <c r="O11" s="32">
        <f>SUM(O6:O10)</f>
        <v>1012.2596360782529</v>
      </c>
      <c r="P11" s="19"/>
      <c r="Q11" s="19"/>
      <c r="R11" s="19"/>
      <c r="S11" s="19"/>
      <c r="T11" s="25" t="e">
        <f t="shared" si="0"/>
        <v>#DIV/0!</v>
      </c>
      <c r="U11" s="19">
        <f t="shared" ref="U11:AJ11" si="2">SUM(U4:U10)</f>
        <v>0</v>
      </c>
      <c r="V11" s="19">
        <f t="shared" si="2"/>
        <v>0</v>
      </c>
      <c r="W11" s="19">
        <f t="shared" si="2"/>
        <v>0</v>
      </c>
      <c r="X11" s="19">
        <f t="shared" si="2"/>
        <v>0</v>
      </c>
      <c r="Y11" s="19">
        <f t="shared" si="2"/>
        <v>0</v>
      </c>
      <c r="Z11" s="19">
        <f t="shared" si="2"/>
        <v>0</v>
      </c>
      <c r="AA11" s="19">
        <f t="shared" si="2"/>
        <v>0</v>
      </c>
      <c r="AB11" s="19">
        <f t="shared" si="2"/>
        <v>0</v>
      </c>
      <c r="AC11" s="19">
        <f t="shared" si="2"/>
        <v>0</v>
      </c>
      <c r="AD11" s="19">
        <f t="shared" si="2"/>
        <v>0</v>
      </c>
      <c r="AE11" s="19">
        <f t="shared" si="2"/>
        <v>4</v>
      </c>
      <c r="AF11" s="19">
        <f t="shared" si="2"/>
        <v>1</v>
      </c>
      <c r="AG11" s="19">
        <f t="shared" si="2"/>
        <v>0</v>
      </c>
      <c r="AH11" s="19">
        <f t="shared" si="2"/>
        <v>3</v>
      </c>
      <c r="AI11" s="19">
        <f t="shared" si="2"/>
        <v>1</v>
      </c>
      <c r="AJ11" s="19">
        <f t="shared" si="2"/>
        <v>1</v>
      </c>
      <c r="AK11" s="1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9" t="s">
        <v>2</v>
      </c>
      <c r="C12" s="33"/>
      <c r="D12" s="34">
        <f>SUM(F11:H11)+((I11-F11-G11)/3)+(E11/3)+(AE11*25)+(AF11*25)+(AG11*10)+(AH11*25)+(AI11*20)+(AJ11*15)</f>
        <v>894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1"/>
      <c r="AH12" s="1"/>
      <c r="AI12" s="36"/>
      <c r="AJ12" s="1"/>
      <c r="AK12" s="1"/>
      <c r="AL12" s="24"/>
      <c r="AM12" s="9"/>
      <c r="AN12" s="9"/>
      <c r="AO12" s="9"/>
      <c r="AP12" s="9"/>
      <c r="AQ12" s="9"/>
    </row>
    <row r="13" spans="1:43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1"/>
      <c r="AH13" s="1"/>
      <c r="AI13" s="1"/>
      <c r="AJ13" s="1"/>
      <c r="AK13" s="39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50</v>
      </c>
      <c r="Q14" s="13"/>
      <c r="R14" s="13"/>
      <c r="S14" s="13"/>
      <c r="T14" s="67"/>
      <c r="U14" s="67"/>
      <c r="V14" s="67"/>
      <c r="W14" s="67"/>
      <c r="X14" s="67"/>
      <c r="Y14" s="13"/>
      <c r="Z14" s="13"/>
      <c r="AA14" s="13"/>
      <c r="AB14" s="13"/>
      <c r="AC14" s="13"/>
      <c r="AD14" s="13"/>
      <c r="AE14" s="13"/>
      <c r="AF14" s="12"/>
      <c r="AG14" s="13"/>
      <c r="AH14" s="13"/>
      <c r="AI14" s="13"/>
      <c r="AJ14" s="13"/>
      <c r="AK14" s="4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1" t="s">
        <v>17</v>
      </c>
      <c r="C15" s="13"/>
      <c r="D15" s="43"/>
      <c r="E15" s="27">
        <f>PRODUCT(E11)</f>
        <v>149</v>
      </c>
      <c r="F15" s="27">
        <f>PRODUCT(F11)</f>
        <v>7</v>
      </c>
      <c r="G15" s="27">
        <f>PRODUCT(G11)</f>
        <v>108</v>
      </c>
      <c r="H15" s="27">
        <f>PRODUCT(H11)</f>
        <v>273</v>
      </c>
      <c r="I15" s="27">
        <f>PRODUCT(I11)</f>
        <v>779</v>
      </c>
      <c r="J15" s="1"/>
      <c r="K15" s="44">
        <f>PRODUCT((F15+G15)/E15)</f>
        <v>0.77181208053691275</v>
      </c>
      <c r="L15" s="44">
        <f>PRODUCT(H15/E15)</f>
        <v>1.8322147651006711</v>
      </c>
      <c r="M15" s="44">
        <f>PRODUCT(I15/E15)</f>
        <v>5.2281879194630871</v>
      </c>
      <c r="N15" s="30">
        <f>PRODUCT(N11)</f>
        <v>0.64113985865759537</v>
      </c>
      <c r="O15" s="25">
        <f>PRODUCT(O11)</f>
        <v>1012.2596360782529</v>
      </c>
      <c r="P15" s="68" t="s">
        <v>51</v>
      </c>
      <c r="Q15" s="69"/>
      <c r="R15" s="69"/>
      <c r="S15" s="70" t="s">
        <v>56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9" t="s">
        <v>55</v>
      </c>
      <c r="AE15" s="70"/>
      <c r="AF15" s="80" t="s">
        <v>57</v>
      </c>
      <c r="AG15" s="70"/>
      <c r="AH15" s="70"/>
      <c r="AI15" s="79"/>
      <c r="AJ15" s="70"/>
      <c r="AK15" s="8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30"/>
      <c r="O16" s="25"/>
      <c r="P16" s="71" t="s">
        <v>52</v>
      </c>
      <c r="Q16" s="72"/>
      <c r="R16" s="72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82"/>
      <c r="AE16" s="73"/>
      <c r="AF16" s="83"/>
      <c r="AG16" s="73"/>
      <c r="AH16" s="73"/>
      <c r="AI16" s="82"/>
      <c r="AJ16" s="73"/>
      <c r="AK16" s="8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8" t="s">
        <v>19</v>
      </c>
      <c r="C17" s="49"/>
      <c r="D17" s="50"/>
      <c r="E17" s="28"/>
      <c r="F17" s="28"/>
      <c r="G17" s="28"/>
      <c r="H17" s="28"/>
      <c r="I17" s="28"/>
      <c r="J17" s="1"/>
      <c r="K17" s="51"/>
      <c r="L17" s="51"/>
      <c r="M17" s="51"/>
      <c r="N17" s="52"/>
      <c r="O17" s="25"/>
      <c r="P17" s="71" t="s">
        <v>53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82"/>
      <c r="AE17" s="73"/>
      <c r="AF17" s="83"/>
      <c r="AG17" s="73"/>
      <c r="AH17" s="73"/>
      <c r="AI17" s="82"/>
      <c r="AJ17" s="73"/>
      <c r="AK17" s="8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3" t="s">
        <v>20</v>
      </c>
      <c r="C18" s="54"/>
      <c r="D18" s="55"/>
      <c r="E18" s="19">
        <f>SUM(E15:E17)</f>
        <v>149</v>
      </c>
      <c r="F18" s="19">
        <f>SUM(F15:F17)</f>
        <v>7</v>
      </c>
      <c r="G18" s="19">
        <f>SUM(G15:G17)</f>
        <v>108</v>
      </c>
      <c r="H18" s="19">
        <f>SUM(H15:H17)</f>
        <v>273</v>
      </c>
      <c r="I18" s="19">
        <f>SUM(I15:I17)</f>
        <v>779</v>
      </c>
      <c r="J18" s="1"/>
      <c r="K18" s="56">
        <f>PRODUCT((F18+G18)/E18)</f>
        <v>0.77181208053691275</v>
      </c>
      <c r="L18" s="56">
        <f>PRODUCT(H18/E18)</f>
        <v>1.8322147651006711</v>
      </c>
      <c r="M18" s="56">
        <f>PRODUCT(I18/E18)</f>
        <v>5.2281879194630871</v>
      </c>
      <c r="N18" s="31"/>
      <c r="O18" s="25">
        <f>SUM(O15:O17)</f>
        <v>1012.2596360782529</v>
      </c>
      <c r="P18" s="74" t="s">
        <v>54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85"/>
      <c r="AE18" s="76"/>
      <c r="AF18" s="86"/>
      <c r="AG18" s="76"/>
      <c r="AH18" s="76"/>
      <c r="AI18" s="85"/>
      <c r="AJ18" s="76"/>
      <c r="AK18" s="87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38"/>
      <c r="R19" s="1"/>
      <c r="S19" s="1"/>
      <c r="T19" s="1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 t="s">
        <v>34</v>
      </c>
      <c r="C20" s="1"/>
      <c r="D20" s="1" t="s">
        <v>45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8"/>
      <c r="AE20" s="38"/>
      <c r="AF20" s="38"/>
      <c r="AG20" s="38"/>
      <c r="AH20" s="38"/>
      <c r="AI20" s="38"/>
      <c r="AJ20" s="38"/>
      <c r="AK20" s="38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 t="s">
        <v>46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8"/>
      <c r="AE21" s="38"/>
      <c r="AF21" s="38"/>
      <c r="AG21" s="38"/>
      <c r="AH21" s="38"/>
      <c r="AI21" s="38"/>
      <c r="AJ21" s="38"/>
      <c r="AK21" s="3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8"/>
      <c r="AE22" s="38"/>
      <c r="AF22" s="38"/>
      <c r="AG22" s="38"/>
      <c r="AH22" s="38"/>
      <c r="AI22" s="38"/>
      <c r="AJ22" s="38"/>
      <c r="AK22" s="3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8"/>
      <c r="AE23" s="38"/>
      <c r="AF23" s="38"/>
      <c r="AG23" s="38"/>
      <c r="AH23" s="38"/>
      <c r="AI23" s="38"/>
      <c r="AJ23" s="38"/>
      <c r="AK23" s="38"/>
      <c r="AL23" s="24"/>
      <c r="AM23" s="9"/>
      <c r="AN23" s="9"/>
      <c r="AO23" s="9"/>
      <c r="AP23" s="9"/>
      <c r="AQ23" s="9"/>
    </row>
    <row r="24" spans="1:43" s="59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s="5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35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9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38"/>
      <c r="W32" s="1"/>
      <c r="X32" s="1"/>
      <c r="Y32" s="25"/>
      <c r="Z32" s="25"/>
      <c r="AA32" s="57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9"/>
      <c r="AM32" s="59"/>
      <c r="AN32" s="59"/>
      <c r="AO32" s="59"/>
      <c r="AP32" s="59"/>
      <c r="AQ32" s="5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57"/>
      <c r="AB33" s="57"/>
      <c r="AC33" s="25"/>
      <c r="AD33" s="25"/>
      <c r="AE33" s="25"/>
      <c r="AF33" s="25"/>
      <c r="AG33" s="25"/>
      <c r="AH33" s="25"/>
      <c r="AI33" s="25"/>
      <c r="AJ33" s="25"/>
      <c r="AK33" s="25"/>
      <c r="AL33" s="9"/>
      <c r="AM33" s="59"/>
      <c r="AN33" s="59"/>
      <c r="AO33" s="59"/>
      <c r="AP33" s="59"/>
      <c r="AQ33" s="59"/>
    </row>
    <row r="34" spans="1:43" ht="15" customHeight="1" x14ac:dyDescent="0.25">
      <c r="A34" s="6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57"/>
      <c r="AB34" s="57"/>
      <c r="AC34" s="25"/>
      <c r="AD34" s="25"/>
      <c r="AE34" s="25"/>
      <c r="AF34" s="25"/>
      <c r="AG34" s="25"/>
      <c r="AH34" s="25"/>
      <c r="AI34" s="25"/>
      <c r="AJ34" s="25"/>
      <c r="AK34" s="25"/>
      <c r="AL34" s="9"/>
    </row>
    <row r="35" spans="1:43" ht="15" customHeight="1" x14ac:dyDescent="0.25">
      <c r="A35" s="6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8"/>
      <c r="W35" s="1"/>
      <c r="X35" s="1"/>
      <c r="Y35" s="25"/>
      <c r="Z35" s="25"/>
      <c r="AA35" s="57"/>
      <c r="AB35" s="57"/>
      <c r="AC35" s="25"/>
      <c r="AD35" s="25"/>
      <c r="AE35" s="25"/>
      <c r="AF35" s="25"/>
      <c r="AG35" s="25"/>
      <c r="AH35" s="25"/>
      <c r="AI35" s="25"/>
      <c r="AJ35" s="25"/>
      <c r="AK35" s="25"/>
      <c r="AL35" s="9"/>
    </row>
    <row r="36" spans="1:43" ht="15" customHeight="1" x14ac:dyDescent="0.25">
      <c r="A36" s="6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57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</row>
    <row r="37" spans="1:43" ht="15" customHeight="1" x14ac:dyDescent="0.25">
      <c r="A37" s="60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35"/>
      <c r="O37" s="25"/>
      <c r="P37" s="25"/>
      <c r="Q37" s="25"/>
      <c r="R37" s="25"/>
      <c r="S37" s="25"/>
      <c r="T37" s="25"/>
      <c r="U37" s="1"/>
      <c r="V37" s="38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</row>
    <row r="38" spans="1:43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7"/>
      <c r="AB38" s="57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7"/>
      <c r="AB39" s="1"/>
      <c r="AC39" s="1"/>
      <c r="AD39" s="1"/>
      <c r="AE39" s="1"/>
      <c r="AF39" s="1"/>
      <c r="AG39" s="1"/>
      <c r="AH39" s="1"/>
      <c r="AI39" s="1"/>
      <c r="AJ39" s="1"/>
      <c r="AK39" s="39"/>
    </row>
    <row r="40" spans="1:43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7"/>
      <c r="AB40" s="1"/>
      <c r="AC40" s="1"/>
      <c r="AD40" s="1"/>
      <c r="AE40" s="1"/>
      <c r="AF40" s="1"/>
      <c r="AG40" s="1"/>
      <c r="AH40" s="1"/>
      <c r="AI40" s="1"/>
      <c r="AJ40" s="1"/>
      <c r="AK40" s="39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7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7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57"/>
      <c r="AB43" s="1"/>
      <c r="AC43" s="1"/>
      <c r="AD43" s="1"/>
      <c r="AE43" s="1"/>
      <c r="AF43" s="1"/>
      <c r="AG43" s="1"/>
      <c r="AH43" s="1"/>
      <c r="AI43" s="1"/>
      <c r="AJ43" s="1"/>
      <c r="AK43" s="39"/>
    </row>
    <row r="44" spans="1:43" ht="15" customHeight="1" x14ac:dyDescent="0.25">
      <c r="P44" s="25"/>
      <c r="Q44" s="25"/>
      <c r="R44" s="25"/>
      <c r="S44" s="25"/>
      <c r="T44" s="25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77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77" customWidth="1"/>
    <col min="12" max="12" width="6.28515625" style="77" customWidth="1"/>
    <col min="13" max="16" width="4.7109375" style="77" customWidth="1"/>
    <col min="17" max="21" width="6.7109375" style="164" customWidth="1"/>
    <col min="22" max="22" width="11" style="77" customWidth="1"/>
    <col min="23" max="23" width="24.140625" style="122" customWidth="1"/>
    <col min="24" max="24" width="9.42578125" style="77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7" t="s">
        <v>95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5"/>
      <c r="R1" s="155"/>
      <c r="S1" s="155"/>
      <c r="T1" s="155"/>
      <c r="U1" s="155"/>
      <c r="V1" s="88"/>
      <c r="W1" s="89"/>
      <c r="X1" s="90"/>
      <c r="Y1" s="91"/>
      <c r="Z1" s="91"/>
      <c r="AA1" s="91"/>
      <c r="AB1" s="91"/>
      <c r="AC1" s="91"/>
      <c r="AD1" s="91"/>
    </row>
    <row r="2" spans="1:32" x14ac:dyDescent="0.25">
      <c r="A2" s="9"/>
      <c r="B2" s="11" t="s">
        <v>48</v>
      </c>
      <c r="C2" s="4" t="s">
        <v>47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92"/>
      <c r="X2" s="42"/>
      <c r="Y2" s="91"/>
      <c r="Z2" s="91"/>
      <c r="AA2" s="91"/>
      <c r="AB2" s="91"/>
      <c r="AC2" s="91"/>
      <c r="AD2" s="91"/>
    </row>
    <row r="3" spans="1:32" x14ac:dyDescent="0.25">
      <c r="A3" s="9"/>
      <c r="B3" s="94" t="s">
        <v>61</v>
      </c>
      <c r="C3" s="23" t="s">
        <v>62</v>
      </c>
      <c r="D3" s="95" t="s">
        <v>63</v>
      </c>
      <c r="E3" s="96" t="s">
        <v>1</v>
      </c>
      <c r="F3" s="25"/>
      <c r="G3" s="97" t="s">
        <v>64</v>
      </c>
      <c r="H3" s="98" t="s">
        <v>65</v>
      </c>
      <c r="I3" s="98" t="s">
        <v>31</v>
      </c>
      <c r="J3" s="18" t="s">
        <v>66</v>
      </c>
      <c r="K3" s="99" t="s">
        <v>67</v>
      </c>
      <c r="L3" s="99" t="s">
        <v>68</v>
      </c>
      <c r="M3" s="97" t="s">
        <v>69</v>
      </c>
      <c r="N3" s="97" t="s">
        <v>30</v>
      </c>
      <c r="O3" s="98" t="s">
        <v>70</v>
      </c>
      <c r="P3" s="97" t="s">
        <v>65</v>
      </c>
      <c r="Q3" s="157" t="s">
        <v>3</v>
      </c>
      <c r="R3" s="157">
        <v>1</v>
      </c>
      <c r="S3" s="157">
        <v>2</v>
      </c>
      <c r="T3" s="157">
        <v>3</v>
      </c>
      <c r="U3" s="157" t="s">
        <v>71</v>
      </c>
      <c r="V3" s="18" t="s">
        <v>21</v>
      </c>
      <c r="W3" s="17" t="s">
        <v>72</v>
      </c>
      <c r="X3" s="17" t="s">
        <v>73</v>
      </c>
      <c r="Y3" s="91"/>
      <c r="Z3" s="91"/>
      <c r="AA3" s="91"/>
      <c r="AB3" s="91"/>
      <c r="AC3" s="91"/>
      <c r="AD3" s="91"/>
    </row>
    <row r="4" spans="1:32" x14ac:dyDescent="0.25">
      <c r="A4" s="124"/>
      <c r="B4" s="146" t="s">
        <v>75</v>
      </c>
      <c r="C4" s="147" t="s">
        <v>76</v>
      </c>
      <c r="D4" s="125" t="s">
        <v>77</v>
      </c>
      <c r="E4" s="148" t="s">
        <v>36</v>
      </c>
      <c r="F4" s="149"/>
      <c r="G4" s="126"/>
      <c r="H4" s="126"/>
      <c r="I4" s="126">
        <v>1</v>
      </c>
      <c r="J4" s="126" t="s">
        <v>86</v>
      </c>
      <c r="K4" s="126">
        <v>1</v>
      </c>
      <c r="L4" s="126"/>
      <c r="M4" s="126">
        <v>1</v>
      </c>
      <c r="N4" s="126"/>
      <c r="O4" s="150"/>
      <c r="P4" s="150"/>
      <c r="Q4" s="151" t="s">
        <v>110</v>
      </c>
      <c r="R4" s="151" t="s">
        <v>111</v>
      </c>
      <c r="S4" s="151" t="s">
        <v>108</v>
      </c>
      <c r="T4" s="151"/>
      <c r="U4" s="151"/>
      <c r="V4" s="152">
        <v>0.42857142857142855</v>
      </c>
      <c r="W4" s="153" t="s">
        <v>78</v>
      </c>
      <c r="X4" s="154" t="s">
        <v>79</v>
      </c>
      <c r="Y4" s="91"/>
      <c r="Z4" s="91"/>
      <c r="AA4" s="91"/>
      <c r="AB4" s="91"/>
      <c r="AC4" s="91"/>
      <c r="AD4" s="91"/>
    </row>
    <row r="5" spans="1:32" x14ac:dyDescent="0.25">
      <c r="A5" s="124"/>
      <c r="B5" s="146" t="s">
        <v>80</v>
      </c>
      <c r="C5" s="147" t="s">
        <v>81</v>
      </c>
      <c r="D5" s="125" t="s">
        <v>77</v>
      </c>
      <c r="E5" s="148" t="s">
        <v>36</v>
      </c>
      <c r="F5" s="149"/>
      <c r="G5" s="126">
        <v>1</v>
      </c>
      <c r="H5" s="126"/>
      <c r="I5" s="126"/>
      <c r="J5" s="126"/>
      <c r="K5" s="126" t="s">
        <v>94</v>
      </c>
      <c r="L5" s="126"/>
      <c r="M5" s="126">
        <v>1</v>
      </c>
      <c r="N5" s="126"/>
      <c r="O5" s="150"/>
      <c r="P5" s="150">
        <v>1</v>
      </c>
      <c r="Q5" s="151" t="s">
        <v>112</v>
      </c>
      <c r="R5" s="151" t="s">
        <v>112</v>
      </c>
      <c r="S5" s="151"/>
      <c r="T5" s="151"/>
      <c r="U5" s="151"/>
      <c r="V5" s="152">
        <v>1</v>
      </c>
      <c r="W5" s="153" t="s">
        <v>82</v>
      </c>
      <c r="X5" s="154" t="s">
        <v>83</v>
      </c>
      <c r="Y5" s="91"/>
      <c r="Z5" s="91"/>
      <c r="AA5" s="91"/>
      <c r="AB5" s="91"/>
      <c r="AC5" s="91"/>
      <c r="AD5" s="91"/>
    </row>
    <row r="6" spans="1:32" x14ac:dyDescent="0.25">
      <c r="A6" s="124"/>
      <c r="B6" s="146" t="s">
        <v>84</v>
      </c>
      <c r="C6" s="147" t="s">
        <v>85</v>
      </c>
      <c r="D6" s="125" t="s">
        <v>77</v>
      </c>
      <c r="E6" s="148" t="s">
        <v>36</v>
      </c>
      <c r="F6" s="149"/>
      <c r="G6" s="126">
        <v>1</v>
      </c>
      <c r="H6" s="126"/>
      <c r="I6" s="126"/>
      <c r="J6" s="126" t="s">
        <v>86</v>
      </c>
      <c r="K6" s="126">
        <v>1</v>
      </c>
      <c r="L6" s="126"/>
      <c r="M6" s="126">
        <v>1</v>
      </c>
      <c r="N6" s="126"/>
      <c r="O6" s="150"/>
      <c r="P6" s="150">
        <v>1</v>
      </c>
      <c r="Q6" s="151" t="s">
        <v>111</v>
      </c>
      <c r="R6" s="151" t="s">
        <v>113</v>
      </c>
      <c r="S6" s="151" t="s">
        <v>114</v>
      </c>
      <c r="T6" s="151"/>
      <c r="U6" s="151"/>
      <c r="V6" s="152">
        <v>0.4</v>
      </c>
      <c r="W6" s="153" t="s">
        <v>87</v>
      </c>
      <c r="X6" s="154" t="s">
        <v>88</v>
      </c>
      <c r="Y6" s="91"/>
      <c r="Z6" s="91"/>
      <c r="AA6" s="91"/>
      <c r="AB6" s="91"/>
      <c r="AC6" s="91"/>
      <c r="AD6" s="91"/>
    </row>
    <row r="7" spans="1:32" x14ac:dyDescent="0.25">
      <c r="A7" s="124"/>
      <c r="B7" s="146" t="s">
        <v>89</v>
      </c>
      <c r="C7" s="147" t="s">
        <v>90</v>
      </c>
      <c r="D7" s="125" t="s">
        <v>77</v>
      </c>
      <c r="E7" s="148" t="s">
        <v>36</v>
      </c>
      <c r="F7" s="149"/>
      <c r="G7" s="126">
        <v>1</v>
      </c>
      <c r="H7" s="126"/>
      <c r="I7" s="126"/>
      <c r="J7" s="126" t="s">
        <v>93</v>
      </c>
      <c r="K7" s="126">
        <v>2</v>
      </c>
      <c r="L7" s="126"/>
      <c r="M7" s="126">
        <v>1</v>
      </c>
      <c r="N7" s="126"/>
      <c r="O7" s="150">
        <v>1</v>
      </c>
      <c r="P7" s="150">
        <v>2</v>
      </c>
      <c r="Q7" s="151" t="s">
        <v>115</v>
      </c>
      <c r="R7" s="151" t="s">
        <v>109</v>
      </c>
      <c r="S7" s="151" t="s">
        <v>116</v>
      </c>
      <c r="T7" s="151" t="s">
        <v>117</v>
      </c>
      <c r="U7" s="151" t="s">
        <v>108</v>
      </c>
      <c r="V7" s="152">
        <v>0.81799999999999995</v>
      </c>
      <c r="W7" s="153" t="s">
        <v>87</v>
      </c>
      <c r="X7" s="154" t="s">
        <v>91</v>
      </c>
      <c r="Y7" s="91"/>
      <c r="Z7" s="91"/>
      <c r="AA7" s="91"/>
      <c r="AB7" s="91"/>
      <c r="AC7" s="91"/>
      <c r="AD7" s="91"/>
    </row>
    <row r="8" spans="1:32" x14ac:dyDescent="0.25">
      <c r="A8" s="24"/>
      <c r="B8" s="23" t="s">
        <v>9</v>
      </c>
      <c r="C8" s="18"/>
      <c r="D8" s="17"/>
      <c r="E8" s="100"/>
      <c r="F8" s="101"/>
      <c r="G8" s="19">
        <f>SUM(G5:G7)</f>
        <v>3</v>
      </c>
      <c r="H8" s="19"/>
      <c r="I8" s="19"/>
      <c r="J8" s="18"/>
      <c r="K8" s="18"/>
      <c r="L8" s="18"/>
      <c r="M8" s="19">
        <f t="shared" ref="M8:U8" si="0">SUM(M5:M7)</f>
        <v>3</v>
      </c>
      <c r="N8" s="19"/>
      <c r="O8" s="19">
        <f t="shared" si="0"/>
        <v>1</v>
      </c>
      <c r="P8" s="19">
        <f t="shared" si="0"/>
        <v>4</v>
      </c>
      <c r="Q8" s="103" t="s">
        <v>118</v>
      </c>
      <c r="R8" s="103" t="s">
        <v>119</v>
      </c>
      <c r="S8" s="103" t="s">
        <v>120</v>
      </c>
      <c r="T8" s="103" t="s">
        <v>117</v>
      </c>
      <c r="U8" s="103" t="s">
        <v>108</v>
      </c>
      <c r="V8" s="31">
        <v>0.68</v>
      </c>
      <c r="W8" s="102"/>
      <c r="X8" s="103"/>
      <c r="Y8" s="91"/>
      <c r="Z8" s="91"/>
      <c r="AA8" s="91"/>
      <c r="AB8" s="91"/>
      <c r="AC8" s="91"/>
      <c r="AD8" s="91"/>
    </row>
    <row r="9" spans="1:32" x14ac:dyDescent="0.25">
      <c r="A9" s="24"/>
      <c r="B9" s="104" t="s">
        <v>74</v>
      </c>
      <c r="C9" s="105" t="s">
        <v>92</v>
      </c>
      <c r="D9" s="106"/>
      <c r="E9" s="107"/>
      <c r="F9" s="108"/>
      <c r="G9" s="109"/>
      <c r="H9" s="109"/>
      <c r="I9" s="109"/>
      <c r="J9" s="110"/>
      <c r="K9" s="110"/>
      <c r="L9" s="110"/>
      <c r="M9" s="109"/>
      <c r="N9" s="109"/>
      <c r="O9" s="109"/>
      <c r="P9" s="109"/>
      <c r="Q9" s="158"/>
      <c r="R9" s="158"/>
      <c r="S9" s="158"/>
      <c r="T9" s="158"/>
      <c r="U9" s="158"/>
      <c r="V9" s="109"/>
      <c r="W9" s="106"/>
      <c r="X9" s="111"/>
      <c r="Y9" s="91"/>
      <c r="Z9" s="91"/>
      <c r="AA9" s="91"/>
      <c r="AB9" s="91"/>
      <c r="AC9" s="91"/>
      <c r="AD9" s="91"/>
    </row>
    <row r="10" spans="1:32" x14ac:dyDescent="0.25">
      <c r="A10" s="24"/>
      <c r="B10" s="112"/>
      <c r="C10" s="113"/>
      <c r="D10" s="113"/>
      <c r="E10" s="128"/>
      <c r="F10" s="128"/>
      <c r="G10" s="115"/>
      <c r="H10" s="116"/>
      <c r="I10" s="114"/>
      <c r="J10" s="116"/>
      <c r="K10" s="114"/>
      <c r="L10" s="116"/>
      <c r="M10" s="114"/>
      <c r="N10" s="114"/>
      <c r="O10" s="114"/>
      <c r="P10" s="114"/>
      <c r="Q10" s="159"/>
      <c r="R10" s="159"/>
      <c r="S10" s="159"/>
      <c r="T10" s="159"/>
      <c r="U10" s="159"/>
      <c r="V10" s="114"/>
      <c r="W10" s="114"/>
      <c r="X10" s="117"/>
      <c r="Y10" s="91"/>
      <c r="Z10" s="91"/>
      <c r="AA10" s="91"/>
      <c r="AB10" s="91"/>
      <c r="AC10" s="91"/>
      <c r="AD10" s="91"/>
    </row>
    <row r="11" spans="1:32" s="120" customFormat="1" ht="18.75" customHeight="1" x14ac:dyDescent="0.2">
      <c r="A11" s="9"/>
      <c r="B11" s="129" t="s">
        <v>96</v>
      </c>
      <c r="C11" s="88"/>
      <c r="D11" s="89"/>
      <c r="E11" s="89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55"/>
      <c r="R11" s="155"/>
      <c r="S11" s="155"/>
      <c r="T11" s="155"/>
      <c r="U11" s="155"/>
      <c r="V11" s="88"/>
      <c r="W11" s="89"/>
      <c r="X11" s="90"/>
      <c r="Y11" s="25"/>
      <c r="Z11" s="25"/>
      <c r="AA11" s="25"/>
      <c r="AB11" s="25"/>
      <c r="AC11" s="25"/>
      <c r="AD11" s="25"/>
      <c r="AE11" s="25"/>
      <c r="AF11" s="25"/>
    </row>
    <row r="12" spans="1:32" s="130" customFormat="1" ht="15" customHeight="1" x14ac:dyDescent="0.2">
      <c r="A12" s="24"/>
      <c r="B12" s="94" t="s">
        <v>61</v>
      </c>
      <c r="C12" s="23" t="s">
        <v>97</v>
      </c>
      <c r="D12" s="95" t="s">
        <v>63</v>
      </c>
      <c r="E12" s="96" t="s">
        <v>1</v>
      </c>
      <c r="F12" s="38"/>
      <c r="G12" s="97" t="s">
        <v>64</v>
      </c>
      <c r="H12" s="98" t="s">
        <v>65</v>
      </c>
      <c r="I12" s="98" t="s">
        <v>31</v>
      </c>
      <c r="J12" s="18" t="s">
        <v>66</v>
      </c>
      <c r="K12" s="99" t="s">
        <v>67</v>
      </c>
      <c r="L12" s="99" t="s">
        <v>68</v>
      </c>
      <c r="M12" s="97" t="s">
        <v>69</v>
      </c>
      <c r="N12" s="97" t="s">
        <v>30</v>
      </c>
      <c r="O12" s="98" t="s">
        <v>70</v>
      </c>
      <c r="P12" s="97" t="s">
        <v>65</v>
      </c>
      <c r="Q12" s="157" t="s">
        <v>3</v>
      </c>
      <c r="R12" s="157">
        <v>1</v>
      </c>
      <c r="S12" s="157">
        <v>2</v>
      </c>
      <c r="T12" s="157">
        <v>3</v>
      </c>
      <c r="U12" s="157" t="s">
        <v>71</v>
      </c>
      <c r="V12" s="18" t="s">
        <v>98</v>
      </c>
      <c r="W12" s="17" t="s">
        <v>72</v>
      </c>
      <c r="X12" s="17" t="s">
        <v>73</v>
      </c>
      <c r="Y12" s="25"/>
      <c r="Z12" s="25"/>
      <c r="AA12" s="25"/>
      <c r="AB12" s="25"/>
      <c r="AC12" s="25"/>
      <c r="AD12" s="25"/>
      <c r="AE12" s="25"/>
      <c r="AF12" s="25"/>
    </row>
    <row r="13" spans="1:32" s="130" customFormat="1" ht="15" customHeight="1" x14ac:dyDescent="0.2">
      <c r="A13" s="24"/>
      <c r="B13" s="137" t="s">
        <v>101</v>
      </c>
      <c r="C13" s="138" t="s">
        <v>102</v>
      </c>
      <c r="D13" s="131" t="s">
        <v>99</v>
      </c>
      <c r="E13" s="131" t="s">
        <v>36</v>
      </c>
      <c r="F13" s="139"/>
      <c r="G13" s="140">
        <v>1</v>
      </c>
      <c r="H13" s="140"/>
      <c r="I13" s="140"/>
      <c r="J13" s="141" t="s">
        <v>86</v>
      </c>
      <c r="K13" s="140">
        <v>9</v>
      </c>
      <c r="L13" s="28" t="s">
        <v>103</v>
      </c>
      <c r="M13" s="28">
        <v>1</v>
      </c>
      <c r="N13" s="141" t="s">
        <v>100</v>
      </c>
      <c r="O13" s="142"/>
      <c r="P13" s="142">
        <v>1</v>
      </c>
      <c r="Q13" s="143" t="s">
        <v>106</v>
      </c>
      <c r="R13" s="143" t="s">
        <v>107</v>
      </c>
      <c r="S13" s="143" t="s">
        <v>108</v>
      </c>
      <c r="T13" s="143" t="s">
        <v>108</v>
      </c>
      <c r="U13" s="143" t="s">
        <v>109</v>
      </c>
      <c r="V13" s="144">
        <v>0.8</v>
      </c>
      <c r="W13" s="131" t="s">
        <v>104</v>
      </c>
      <c r="X13" s="145">
        <v>350</v>
      </c>
      <c r="Y13" s="25"/>
      <c r="Z13" s="25"/>
      <c r="AA13" s="25"/>
      <c r="AB13" s="25"/>
      <c r="AC13" s="25"/>
      <c r="AD13" s="25"/>
      <c r="AE13" s="25"/>
      <c r="AF13" s="25"/>
    </row>
    <row r="14" spans="1:32" x14ac:dyDescent="0.25">
      <c r="A14" s="24"/>
      <c r="B14" s="132" t="s">
        <v>74</v>
      </c>
      <c r="C14" s="133" t="s">
        <v>105</v>
      </c>
      <c r="D14" s="134"/>
      <c r="E14" s="110"/>
      <c r="F14" s="109"/>
      <c r="G14" s="135"/>
      <c r="H14" s="110"/>
      <c r="I14" s="106"/>
      <c r="J14" s="110"/>
      <c r="K14" s="110"/>
      <c r="L14" s="110"/>
      <c r="M14" s="110"/>
      <c r="N14" s="110"/>
      <c r="O14" s="110"/>
      <c r="P14" s="110"/>
      <c r="Q14" s="160"/>
      <c r="R14" s="161"/>
      <c r="S14" s="160"/>
      <c r="T14" s="160"/>
      <c r="U14" s="160"/>
      <c r="V14" s="110"/>
      <c r="W14" s="133"/>
      <c r="X14" s="111"/>
      <c r="Y14" s="91"/>
      <c r="Z14" s="91"/>
      <c r="AA14" s="91"/>
      <c r="AB14" s="91"/>
      <c r="AC14" s="91"/>
      <c r="AD14" s="91"/>
    </row>
    <row r="15" spans="1:32" x14ac:dyDescent="0.25">
      <c r="A15" s="24"/>
      <c r="B15" s="136"/>
      <c r="C15" s="114"/>
      <c r="D15" s="113"/>
      <c r="E15" s="128"/>
      <c r="F15" s="128"/>
      <c r="G15" s="114"/>
      <c r="H15" s="116"/>
      <c r="I15" s="116"/>
      <c r="J15" s="116"/>
      <c r="K15" s="116"/>
      <c r="L15" s="116"/>
      <c r="M15" s="114"/>
      <c r="N15" s="116"/>
      <c r="O15" s="116"/>
      <c r="P15" s="116"/>
      <c r="Q15" s="162"/>
      <c r="R15" s="159"/>
      <c r="S15" s="162"/>
      <c r="T15" s="162"/>
      <c r="U15" s="162"/>
      <c r="V15" s="116"/>
      <c r="W15" s="114"/>
      <c r="X15" s="117"/>
      <c r="Y15" s="91"/>
      <c r="Z15" s="91"/>
      <c r="AA15" s="91"/>
      <c r="AB15" s="91"/>
      <c r="AC15" s="91"/>
      <c r="AD15" s="91"/>
    </row>
    <row r="16" spans="1:32" s="130" customFormat="1" ht="15" customHeight="1" x14ac:dyDescent="0.25">
      <c r="A16" s="24"/>
      <c r="B16" s="118"/>
      <c r="C16" s="1"/>
      <c r="D16" s="118"/>
      <c r="E16" s="119"/>
      <c r="F16" s="3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3"/>
      <c r="R16" s="163"/>
      <c r="S16" s="163"/>
      <c r="T16" s="163"/>
      <c r="U16" s="163"/>
      <c r="V16" s="1"/>
      <c r="W16" s="118"/>
      <c r="X16" s="1"/>
      <c r="Y16" s="25"/>
      <c r="Z16" s="25"/>
      <c r="AA16" s="25"/>
      <c r="AB16" s="25"/>
      <c r="AC16" s="25"/>
      <c r="AD16" s="25"/>
      <c r="AE16" s="25"/>
      <c r="AF16" s="25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3"/>
      <c r="R17" s="163"/>
      <c r="S17" s="163"/>
      <c r="T17" s="163"/>
      <c r="U17" s="163"/>
      <c r="V17" s="1"/>
      <c r="W17" s="118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3"/>
      <c r="R18" s="163"/>
      <c r="S18" s="163"/>
      <c r="T18" s="163"/>
      <c r="U18" s="163"/>
      <c r="V18" s="1"/>
      <c r="W18" s="118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3"/>
      <c r="R19" s="163"/>
      <c r="S19" s="163"/>
      <c r="T19" s="163"/>
      <c r="U19" s="163"/>
      <c r="V19" s="1"/>
      <c r="W19" s="118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3"/>
      <c r="R20" s="163"/>
      <c r="S20" s="163"/>
      <c r="T20" s="163"/>
      <c r="U20" s="163"/>
      <c r="V20" s="1"/>
      <c r="W20" s="118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3"/>
      <c r="R21" s="163"/>
      <c r="S21" s="163"/>
      <c r="T21" s="163"/>
      <c r="U21" s="163"/>
      <c r="V21" s="1"/>
      <c r="W21" s="118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3"/>
      <c r="R22" s="163"/>
      <c r="S22" s="163"/>
      <c r="T22" s="163"/>
      <c r="U22" s="163"/>
      <c r="V22" s="1"/>
      <c r="W22" s="118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3"/>
      <c r="R23" s="163"/>
      <c r="S23" s="163"/>
      <c r="T23" s="163"/>
      <c r="U23" s="163"/>
      <c r="V23" s="1"/>
      <c r="W23" s="118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3"/>
      <c r="R24" s="163"/>
      <c r="S24" s="163"/>
      <c r="T24" s="163"/>
      <c r="U24" s="163"/>
      <c r="V24" s="1"/>
      <c r="W24" s="118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3"/>
      <c r="R25" s="163"/>
      <c r="S25" s="163"/>
      <c r="T25" s="163"/>
      <c r="U25" s="163"/>
      <c r="V25" s="1"/>
      <c r="W25" s="118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3"/>
      <c r="R26" s="163"/>
      <c r="S26" s="163"/>
      <c r="T26" s="163"/>
      <c r="U26" s="163"/>
      <c r="V26" s="1"/>
      <c r="W26" s="118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3"/>
      <c r="R27" s="163"/>
      <c r="S27" s="163"/>
      <c r="T27" s="163"/>
      <c r="U27" s="163"/>
      <c r="V27" s="1"/>
      <c r="W27" s="118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3"/>
      <c r="R28" s="163"/>
      <c r="S28" s="163"/>
      <c r="T28" s="163"/>
      <c r="U28" s="163"/>
      <c r="V28" s="1"/>
      <c r="W28" s="118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3"/>
      <c r="R29" s="163"/>
      <c r="S29" s="163"/>
      <c r="T29" s="163"/>
      <c r="U29" s="163"/>
      <c r="V29" s="1"/>
      <c r="W29" s="118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3"/>
      <c r="R30" s="163"/>
      <c r="S30" s="163"/>
      <c r="T30" s="163"/>
      <c r="U30" s="163"/>
      <c r="V30" s="1"/>
      <c r="W30" s="118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3"/>
      <c r="R31" s="163"/>
      <c r="S31" s="163"/>
      <c r="T31" s="163"/>
      <c r="U31" s="163"/>
      <c r="V31" s="1"/>
      <c r="W31" s="118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3"/>
      <c r="R32" s="163"/>
      <c r="S32" s="163"/>
      <c r="T32" s="163"/>
      <c r="U32" s="163"/>
      <c r="V32" s="1"/>
      <c r="W32" s="118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3"/>
      <c r="R33" s="163"/>
      <c r="S33" s="163"/>
      <c r="T33" s="163"/>
      <c r="U33" s="163"/>
      <c r="V33" s="1"/>
      <c r="W33" s="118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3"/>
      <c r="R34" s="163"/>
      <c r="S34" s="163"/>
      <c r="T34" s="163"/>
      <c r="U34" s="163"/>
      <c r="V34" s="1"/>
      <c r="W34" s="118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3"/>
      <c r="R35" s="163"/>
      <c r="S35" s="163"/>
      <c r="T35" s="163"/>
      <c r="U35" s="163"/>
      <c r="V35" s="1"/>
      <c r="W35" s="118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3"/>
      <c r="R36" s="163"/>
      <c r="S36" s="163"/>
      <c r="T36" s="163"/>
      <c r="U36" s="163"/>
      <c r="V36" s="1"/>
      <c r="W36" s="118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3"/>
      <c r="R37" s="163"/>
      <c r="S37" s="163"/>
      <c r="T37" s="163"/>
      <c r="U37" s="163"/>
      <c r="V37" s="1"/>
      <c r="W37" s="118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3"/>
      <c r="R38" s="163"/>
      <c r="S38" s="163"/>
      <c r="T38" s="163"/>
      <c r="U38" s="163"/>
      <c r="V38" s="1"/>
      <c r="W38" s="118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3"/>
      <c r="R39" s="163"/>
      <c r="S39" s="163"/>
      <c r="T39" s="163"/>
      <c r="U39" s="163"/>
      <c r="V39" s="1"/>
      <c r="W39" s="118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3"/>
      <c r="R40" s="163"/>
      <c r="S40" s="163"/>
      <c r="T40" s="163"/>
      <c r="U40" s="163"/>
      <c r="V40" s="1"/>
      <c r="W40" s="118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3"/>
      <c r="R41" s="163"/>
      <c r="S41" s="163"/>
      <c r="T41" s="163"/>
      <c r="U41" s="163"/>
      <c r="V41" s="1"/>
      <c r="W41" s="118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3"/>
      <c r="R42" s="163"/>
      <c r="S42" s="163"/>
      <c r="T42" s="163"/>
      <c r="U42" s="163"/>
      <c r="V42" s="1"/>
      <c r="W42" s="118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3"/>
      <c r="R43" s="163"/>
      <c r="S43" s="163"/>
      <c r="T43" s="163"/>
      <c r="U43" s="163"/>
      <c r="V43" s="1"/>
      <c r="W43" s="118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3"/>
      <c r="R44" s="163"/>
      <c r="S44" s="163"/>
      <c r="T44" s="163"/>
      <c r="U44" s="163"/>
      <c r="V44" s="1"/>
      <c r="W44" s="118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3"/>
      <c r="R45" s="163"/>
      <c r="S45" s="163"/>
      <c r="T45" s="163"/>
      <c r="U45" s="163"/>
      <c r="V45" s="1"/>
      <c r="W45" s="118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3"/>
      <c r="R46" s="163"/>
      <c r="S46" s="163"/>
      <c r="T46" s="163"/>
      <c r="U46" s="163"/>
      <c r="V46" s="1"/>
      <c r="W46" s="118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3"/>
      <c r="R47" s="163"/>
      <c r="S47" s="163"/>
      <c r="T47" s="163"/>
      <c r="U47" s="163"/>
      <c r="V47" s="1"/>
      <c r="W47" s="118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3"/>
      <c r="R48" s="163"/>
      <c r="S48" s="163"/>
      <c r="T48" s="163"/>
      <c r="U48" s="163"/>
      <c r="V48" s="1"/>
      <c r="W48" s="118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3"/>
      <c r="R49" s="163"/>
      <c r="S49" s="163"/>
      <c r="T49" s="163"/>
      <c r="U49" s="163"/>
      <c r="V49" s="1"/>
      <c r="W49" s="118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3"/>
      <c r="R50" s="163"/>
      <c r="S50" s="163"/>
      <c r="T50" s="163"/>
      <c r="U50" s="163"/>
      <c r="V50" s="1"/>
      <c r="W50" s="118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3"/>
      <c r="R51" s="163"/>
      <c r="S51" s="163"/>
      <c r="T51" s="163"/>
      <c r="U51" s="163"/>
      <c r="V51" s="1"/>
      <c r="W51" s="118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3"/>
      <c r="R52" s="163"/>
      <c r="S52" s="163"/>
      <c r="T52" s="163"/>
      <c r="U52" s="163"/>
      <c r="V52" s="1"/>
      <c r="W52" s="118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3"/>
      <c r="R53" s="163"/>
      <c r="S53" s="163"/>
      <c r="T53" s="163"/>
      <c r="U53" s="163"/>
      <c r="V53" s="1"/>
      <c r="W53" s="118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3"/>
      <c r="R54" s="163"/>
      <c r="S54" s="163"/>
      <c r="T54" s="163"/>
      <c r="U54" s="163"/>
      <c r="V54" s="1"/>
      <c r="W54" s="118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3"/>
      <c r="R55" s="163"/>
      <c r="S55" s="163"/>
      <c r="T55" s="163"/>
      <c r="U55" s="163"/>
      <c r="V55" s="1"/>
      <c r="W55" s="118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3"/>
      <c r="R56" s="163"/>
      <c r="S56" s="163"/>
      <c r="T56" s="163"/>
      <c r="U56" s="163"/>
      <c r="V56" s="1"/>
      <c r="W56" s="118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3"/>
      <c r="R57" s="163"/>
      <c r="S57" s="163"/>
      <c r="T57" s="163"/>
      <c r="U57" s="163"/>
      <c r="V57" s="1"/>
      <c r="W57" s="118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3"/>
      <c r="R58" s="163"/>
      <c r="S58" s="163"/>
      <c r="T58" s="163"/>
      <c r="U58" s="163"/>
      <c r="V58" s="1"/>
      <c r="W58" s="118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3"/>
      <c r="R59" s="163"/>
      <c r="S59" s="163"/>
      <c r="T59" s="163"/>
      <c r="U59" s="163"/>
      <c r="V59" s="1"/>
      <c r="W59" s="118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3"/>
      <c r="R60" s="163"/>
      <c r="S60" s="163"/>
      <c r="T60" s="163"/>
      <c r="U60" s="163"/>
      <c r="V60" s="1"/>
      <c r="W60" s="118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3"/>
      <c r="R61" s="163"/>
      <c r="S61" s="163"/>
      <c r="T61" s="163"/>
      <c r="U61" s="163"/>
      <c r="V61" s="1"/>
      <c r="W61" s="118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3"/>
      <c r="R62" s="163"/>
      <c r="S62" s="163"/>
      <c r="T62" s="163"/>
      <c r="U62" s="163"/>
      <c r="V62" s="1"/>
      <c r="W62" s="118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3"/>
      <c r="R63" s="163"/>
      <c r="S63" s="163"/>
      <c r="T63" s="163"/>
      <c r="U63" s="163"/>
      <c r="V63" s="1"/>
      <c r="W63" s="118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3"/>
      <c r="R64" s="163"/>
      <c r="S64" s="163"/>
      <c r="T64" s="163"/>
      <c r="U64" s="163"/>
      <c r="V64" s="1"/>
      <c r="W64" s="118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3"/>
      <c r="R65" s="163"/>
      <c r="S65" s="163"/>
      <c r="T65" s="163"/>
      <c r="U65" s="163"/>
      <c r="V65" s="1"/>
      <c r="W65" s="118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3"/>
      <c r="R66" s="163"/>
      <c r="S66" s="163"/>
      <c r="T66" s="163"/>
      <c r="U66" s="163"/>
      <c r="V66" s="1"/>
      <c r="W66" s="118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3"/>
      <c r="R67" s="163"/>
      <c r="S67" s="163"/>
      <c r="T67" s="163"/>
      <c r="U67" s="163"/>
      <c r="V67" s="1"/>
      <c r="W67" s="118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3"/>
      <c r="R68" s="163"/>
      <c r="S68" s="163"/>
      <c r="T68" s="163"/>
      <c r="U68" s="163"/>
      <c r="V68" s="1"/>
      <c r="W68" s="118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3"/>
      <c r="R69" s="163"/>
      <c r="S69" s="163"/>
      <c r="T69" s="163"/>
      <c r="U69" s="163"/>
      <c r="V69" s="1"/>
      <c r="W69" s="118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3"/>
      <c r="R70" s="163"/>
      <c r="S70" s="163"/>
      <c r="T70" s="163"/>
      <c r="U70" s="163"/>
      <c r="V70" s="1"/>
      <c r="W70" s="118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3"/>
      <c r="R71" s="163"/>
      <c r="S71" s="163"/>
      <c r="T71" s="163"/>
      <c r="U71" s="163"/>
      <c r="V71" s="1"/>
      <c r="W71" s="118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3"/>
      <c r="R72" s="163"/>
      <c r="S72" s="163"/>
      <c r="T72" s="163"/>
      <c r="U72" s="163"/>
      <c r="V72" s="1"/>
      <c r="W72" s="118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3"/>
      <c r="R73" s="163"/>
      <c r="S73" s="163"/>
      <c r="T73" s="163"/>
      <c r="U73" s="163"/>
      <c r="V73" s="1"/>
      <c r="W73" s="118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3"/>
      <c r="R74" s="163"/>
      <c r="S74" s="163"/>
      <c r="T74" s="163"/>
      <c r="U74" s="163"/>
      <c r="V74" s="1"/>
      <c r="W74" s="118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3"/>
      <c r="R75" s="163"/>
      <c r="S75" s="163"/>
      <c r="T75" s="163"/>
      <c r="U75" s="163"/>
      <c r="V75" s="1"/>
      <c r="W75" s="118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3"/>
      <c r="R76" s="163"/>
      <c r="S76" s="163"/>
      <c r="T76" s="163"/>
      <c r="U76" s="163"/>
      <c r="V76" s="1"/>
      <c r="W76" s="118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3"/>
      <c r="R77" s="163"/>
      <c r="S77" s="163"/>
      <c r="T77" s="163"/>
      <c r="U77" s="163"/>
      <c r="V77" s="1"/>
      <c r="W77" s="118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3"/>
      <c r="R78" s="163"/>
      <c r="S78" s="163"/>
      <c r="T78" s="163"/>
      <c r="U78" s="163"/>
      <c r="V78" s="1"/>
      <c r="W78" s="118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3"/>
      <c r="R79" s="163"/>
      <c r="S79" s="163"/>
      <c r="T79" s="163"/>
      <c r="U79" s="163"/>
      <c r="V79" s="1"/>
      <c r="W79" s="118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3"/>
      <c r="R80" s="163"/>
      <c r="S80" s="163"/>
      <c r="T80" s="163"/>
      <c r="U80" s="163"/>
      <c r="V80" s="1"/>
      <c r="W80" s="118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3"/>
      <c r="R81" s="163"/>
      <c r="S81" s="163"/>
      <c r="T81" s="163"/>
      <c r="U81" s="163"/>
      <c r="V81" s="1"/>
      <c r="W81" s="118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3"/>
      <c r="R82" s="163"/>
      <c r="S82" s="163"/>
      <c r="T82" s="163"/>
      <c r="U82" s="163"/>
      <c r="V82" s="1"/>
      <c r="W82" s="118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3"/>
      <c r="R83" s="163"/>
      <c r="S83" s="163"/>
      <c r="T83" s="163"/>
      <c r="U83" s="163"/>
      <c r="V83" s="1"/>
      <c r="W83" s="118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3"/>
      <c r="R84" s="163"/>
      <c r="S84" s="163"/>
      <c r="T84" s="163"/>
      <c r="U84" s="163"/>
      <c r="V84" s="1"/>
      <c r="W84" s="118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3"/>
      <c r="R85" s="163"/>
      <c r="S85" s="163"/>
      <c r="T85" s="163"/>
      <c r="U85" s="163"/>
      <c r="V85" s="1"/>
      <c r="W85" s="118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2019-02-01T18:11:13Z</dcterms:modified>
</cp:coreProperties>
</file>