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4" i="1" l="1"/>
  <c r="AM64" i="1"/>
  <c r="AL64" i="1"/>
  <c r="AP58" i="1" s="1"/>
  <c r="AN62" i="1"/>
  <c r="AM62" i="1"/>
  <c r="AN59" i="1"/>
  <c r="AM59" i="1"/>
  <c r="AM45" i="1"/>
  <c r="AN39" i="1"/>
  <c r="AM39" i="1"/>
  <c r="AL39" i="1"/>
  <c r="AN37" i="1"/>
  <c r="AL49" i="1" s="1"/>
  <c r="AN49" i="1" s="1"/>
  <c r="AM37" i="1"/>
  <c r="AL44" i="1" s="1"/>
  <c r="AN34" i="1"/>
  <c r="AL48" i="1" s="1"/>
  <c r="AN48" i="1" s="1"/>
  <c r="AM34" i="1"/>
  <c r="AL43" i="1" s="1"/>
  <c r="AN43" i="1" s="1"/>
  <c r="AP33" i="1"/>
  <c r="AM40" i="1" l="1"/>
  <c r="AL45" i="1" s="1"/>
  <c r="AN45" i="1" s="1"/>
  <c r="AM65" i="1"/>
  <c r="AN65" i="1"/>
  <c r="AN44" i="1"/>
  <c r="AN40" i="1"/>
  <c r="AL50" i="1" s="1"/>
  <c r="AN50" i="1" s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8" i="1"/>
  <c r="J58" i="1"/>
  <c r="I58" i="1"/>
  <c r="H58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3" i="1"/>
  <c r="J33" i="1"/>
  <c r="I33" i="1"/>
  <c r="H33" i="1"/>
  <c r="O13" i="5" l="1"/>
  <c r="N13" i="5"/>
  <c r="M13" i="5"/>
  <c r="L13" i="5"/>
  <c r="O12" i="5"/>
  <c r="N12" i="5"/>
  <c r="M12" i="5"/>
  <c r="L12" i="5"/>
  <c r="J9" i="5"/>
  <c r="K12" i="5"/>
  <c r="AS9" i="5"/>
  <c r="AQ9" i="5"/>
  <c r="AP9" i="5"/>
  <c r="AO9" i="5"/>
  <c r="AN9" i="5"/>
  <c r="AM9" i="5"/>
  <c r="AG9" i="5"/>
  <c r="AE9" i="5"/>
  <c r="AF9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I13" i="5" s="1"/>
  <c r="J13" i="5" s="1"/>
  <c r="H9" i="5"/>
  <c r="H13" i="5" s="1"/>
  <c r="G9" i="5"/>
  <c r="G13" i="5" s="1"/>
  <c r="F9" i="5"/>
  <c r="F13" i="5" s="1"/>
  <c r="E9" i="5"/>
  <c r="E13" i="5" s="1"/>
  <c r="F14" i="5" l="1"/>
  <c r="L14" i="5" s="1"/>
  <c r="H14" i="5"/>
  <c r="E14" i="5"/>
  <c r="E15" i="5" s="1"/>
  <c r="G14" i="5"/>
  <c r="AR9" i="5"/>
  <c r="K14" i="5"/>
  <c r="K15" i="5" s="1"/>
  <c r="N14" i="5"/>
  <c r="G15" i="5"/>
  <c r="I14" i="5"/>
  <c r="I15" i="5" s="1"/>
  <c r="P18" i="3"/>
  <c r="M18" i="3"/>
  <c r="I18" i="3"/>
  <c r="M13" i="3"/>
  <c r="I13" i="3"/>
  <c r="P7" i="3"/>
  <c r="M7" i="3"/>
  <c r="I7" i="3"/>
  <c r="M15" i="5" l="1"/>
  <c r="F15" i="5"/>
  <c r="M14" i="5"/>
  <c r="H15" i="5"/>
  <c r="L15" i="5"/>
  <c r="N15" i="5"/>
  <c r="O15" i="5"/>
  <c r="J15" i="5"/>
  <c r="J14" i="5"/>
  <c r="O14" i="5"/>
  <c r="O15" i="1"/>
  <c r="O14" i="1"/>
  <c r="O13" i="1"/>
  <c r="O12" i="1"/>
  <c r="O11" i="1"/>
  <c r="O10" i="1"/>
  <c r="O9" i="1"/>
  <c r="O8" i="1"/>
  <c r="O6" i="1"/>
  <c r="Y20" i="1" l="1"/>
  <c r="X20" i="1"/>
  <c r="W20" i="1"/>
  <c r="G26" i="1" s="1"/>
  <c r="V20" i="1"/>
  <c r="U20" i="1"/>
  <c r="E26" i="1" s="1"/>
  <c r="M20" i="1"/>
  <c r="L20" i="1"/>
  <c r="K20" i="1"/>
  <c r="J20" i="1"/>
  <c r="I20" i="1"/>
  <c r="H20" i="1"/>
  <c r="G20" i="1"/>
  <c r="G25" i="1" s="1"/>
  <c r="F20" i="1"/>
  <c r="E20" i="1"/>
  <c r="E25" i="1" s="1"/>
  <c r="O20" i="1"/>
  <c r="O25" i="1" s="1"/>
  <c r="O28" i="1" s="1"/>
  <c r="H25" i="1" l="1"/>
  <c r="L25" i="1" s="1"/>
  <c r="F26" i="1"/>
  <c r="H26" i="1"/>
  <c r="L26" i="1" s="1"/>
  <c r="F25" i="1"/>
  <c r="I26" i="1"/>
  <c r="O29" i="1"/>
  <c r="E28" i="1"/>
  <c r="G28" i="1"/>
  <c r="K26" i="1"/>
  <c r="I25" i="1"/>
  <c r="N20" i="1"/>
  <c r="N25" i="1" s="1"/>
  <c r="H28" i="1" l="1"/>
  <c r="F28" i="1"/>
  <c r="K25" i="1"/>
  <c r="M26" i="1"/>
  <c r="N26" i="1"/>
  <c r="Z20" i="1" s="1"/>
  <c r="K28" i="1"/>
  <c r="M25" i="1"/>
  <c r="I28" i="1"/>
  <c r="AQ20" i="1"/>
  <c r="AP20" i="1"/>
  <c r="AO20" i="1"/>
  <c r="AN20" i="1"/>
  <c r="AM20" i="1"/>
  <c r="AL20" i="1"/>
  <c r="L28" i="1" l="1"/>
  <c r="D22" i="1"/>
  <c r="M28" i="1"/>
  <c r="N28" i="1"/>
</calcChain>
</file>

<file path=xl/sharedStrings.xml><?xml version="1.0" encoding="utf-8"?>
<sst xmlns="http://schemas.openxmlformats.org/spreadsheetml/2006/main" count="686" uniqueCount="358">
  <si>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</si>
  <si>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</si>
  <si>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</si>
  <si>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</si>
  <si>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</si>
  <si>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</si>
  <si>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</si>
  <si>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</si>
  <si>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</si>
  <si>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</si>
  <si>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</si>
  <si>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</si>
  <si>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</si>
  <si>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</si>
  <si>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</si>
  <si>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</si>
  <si>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</si>
  <si>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</si>
  <si>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</si>
  <si>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</si>
  <si>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</si>
  <si>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</si>
  <si>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</si>
  <si>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</si>
  <si>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</si>
  <si>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</si>
  <si>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</si>
  <si>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</si>
  <si>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</si>
  <si>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</si>
  <si>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</si>
  <si>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</si>
  <si>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</si>
  <si>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</si>
  <si>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</si>
  <si>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</si>
  <si>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</si>
  <si>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</si>
  <si>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</si>
  <si>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</si>
  <si>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</si>
  <si>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</si>
  <si>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</si>
  <si>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</si>
  <si>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</si>
  <si>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</si>
  <si>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</si>
  <si>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</si>
  <si>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</si>
  <si>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</si>
  <si>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</si>
  <si>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</si>
  <si>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</si>
  <si>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</si>
  <si>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</si>
  <si>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</si>
  <si>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</si>
  <si>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</si>
  <si>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</si>
  <si>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</si>
  <si>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</si>
  <si>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</si>
  <si>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MIEHET</t>
  </si>
  <si>
    <t>0/1</t>
  </si>
  <si>
    <t>9.</t>
  </si>
  <si>
    <t>3/5</t>
  </si>
  <si>
    <t>Itä</t>
  </si>
  <si>
    <t>3.</t>
  </si>
  <si>
    <t>2.  ottelu</t>
  </si>
  <si>
    <t>3v</t>
  </si>
  <si>
    <t>1/3</t>
  </si>
  <si>
    <t>2/4</t>
  </si>
  <si>
    <t>1/1</t>
  </si>
  <si>
    <t>ykköspesis</t>
  </si>
  <si>
    <t>10.</t>
  </si>
  <si>
    <t>YKKÖSPESIS</t>
  </si>
  <si>
    <t>B - POJAT</t>
  </si>
  <si>
    <t>A - POJAT</t>
  </si>
  <si>
    <t>2v</t>
  </si>
  <si>
    <t>2/3</t>
  </si>
  <si>
    <t>22.07. 2012  Sotkamo</t>
  </si>
  <si>
    <t xml:space="preserve">  1-2  (5-1, 5-10, 0-3)</t>
  </si>
  <si>
    <t>Mikko Kuosmanen</t>
  </si>
  <si>
    <t>5214</t>
  </si>
  <si>
    <t>02.07. 2005  Oulu</t>
  </si>
  <si>
    <t xml:space="preserve">  0-1  (4-4, 0-1)</t>
  </si>
  <si>
    <t>Janne Huotari</t>
  </si>
  <si>
    <t>1318</t>
  </si>
  <si>
    <t>30.06. 2006  Kitee</t>
  </si>
  <si>
    <t xml:space="preserve">  0-2  (0-1, 0-1)</t>
  </si>
  <si>
    <t>Mika Sirviö</t>
  </si>
  <si>
    <t>2125</t>
  </si>
  <si>
    <t>29.06. 2007  Kouvola</t>
  </si>
  <si>
    <t xml:space="preserve">  2-0  (6-5, 4-1)</t>
  </si>
  <si>
    <t>2318</t>
  </si>
  <si>
    <t>2/2</t>
  </si>
  <si>
    <t>7/10</t>
  </si>
  <si>
    <t>suomensarja</t>
  </si>
  <si>
    <t>1.</t>
  </si>
  <si>
    <t>2p</t>
  </si>
  <si>
    <t>5/8</t>
  </si>
  <si>
    <t>1/2</t>
  </si>
  <si>
    <t>4/6</t>
  </si>
  <si>
    <t xml:space="preserve">     Mitalit</t>
  </si>
  <si>
    <t>3-0  PattU</t>
  </si>
  <si>
    <t>4-1  KiPa</t>
  </si>
  <si>
    <t>1-3  Tahko</t>
  </si>
  <si>
    <t>1.5.1987   Tohmajärvi</t>
  </si>
  <si>
    <t>ToPo</t>
  </si>
  <si>
    <t>SoJy</t>
  </si>
  <si>
    <t>ToPo = Tohmajärven Pomppu  (1991),  kasvattajaseura</t>
  </si>
  <si>
    <t>SoJy = Sotkamon Jymy  (1909)</t>
  </si>
  <si>
    <t>Mikko Hylkilä</t>
  </si>
  <si>
    <t>14.07. 2013  Hyvinkää</t>
  </si>
  <si>
    <t xml:space="preserve">  0-2  (1-2, 0-1)</t>
  </si>
  <si>
    <t>5621</t>
  </si>
  <si>
    <t>18.06. 2004  Hyvinkää</t>
  </si>
  <si>
    <t xml:space="preserve">  2-0  (3-0, 13-6)</t>
  </si>
  <si>
    <t>Markku Kiiski</t>
  </si>
  <si>
    <t>630</t>
  </si>
  <si>
    <t>2/6</t>
  </si>
  <si>
    <t>Jatkosarja  1.</t>
  </si>
  <si>
    <t>3-2  NJ</t>
  </si>
  <si>
    <t>2-3  PattU</t>
  </si>
  <si>
    <t>4-0  KiPa</t>
  </si>
  <si>
    <t>3-1  KPL</t>
  </si>
  <si>
    <t>1-3  ViVe</t>
  </si>
  <si>
    <t>2-1  Lippo</t>
  </si>
  <si>
    <t>3-0  KPL</t>
  </si>
  <si>
    <t>3-2  ViVe</t>
  </si>
  <si>
    <t>4-0  Kiri</t>
  </si>
  <si>
    <t>3-0  ViVe</t>
  </si>
  <si>
    <t>3-0  KoU</t>
  </si>
  <si>
    <t>3-0  JoMa</t>
  </si>
  <si>
    <t>3-0  KiPa</t>
  </si>
  <si>
    <t>3-0  Tahko</t>
  </si>
  <si>
    <t>3-0  AA</t>
  </si>
  <si>
    <t>2-3  ViVe</t>
  </si>
  <si>
    <t>9/10</t>
  </si>
  <si>
    <t>Immo Rautiainen</t>
  </si>
  <si>
    <t>KiPa</t>
  </si>
  <si>
    <t>HP-K</t>
  </si>
  <si>
    <t>KiPa = Kiteen Pallo-90  (1990)</t>
  </si>
  <si>
    <t>HP-K = Haapajärven Pesä-Kiilat  (1990)</t>
  </si>
  <si>
    <t>19.05. 2005  KPL - KiPa  0-1  (0-0, 0-8)</t>
  </si>
  <si>
    <t>22.05. 2005  KiPa - Lippo  2-1  (9-4, 3-7, 3-0)</t>
  </si>
  <si>
    <t>27.05. 2007  SoJy - NJ  1-2  (2-0, 0-1, 0-0, 0-2)</t>
  </si>
  <si>
    <t>28.06. 2007  SoJy - PuPe  1-0  (6-6, 4-1)</t>
  </si>
  <si>
    <t>15.  ottelu</t>
  </si>
  <si>
    <t>23.  ottelu</t>
  </si>
  <si>
    <t xml:space="preserve">  18 v   0 kk   9 pv</t>
  </si>
  <si>
    <t xml:space="preserve">  18 v   0 kk 12 pv</t>
  </si>
  <si>
    <t xml:space="preserve">  20 v   0 kk 17 pv</t>
  </si>
  <si>
    <t xml:space="preserve">  20 v   1 kk 18 pv</t>
  </si>
  <si>
    <t>20.07. 2014  Seinäjoki</t>
  </si>
  <si>
    <t xml:space="preserve">  1-2  (0-1, 2-1, 0-1)</t>
  </si>
  <si>
    <t>5277</t>
  </si>
  <si>
    <t>25 v  2 kk  21 pv</t>
  </si>
  <si>
    <t>I p</t>
  </si>
  <si>
    <t>II p</t>
  </si>
  <si>
    <t>2/5</t>
  </si>
  <si>
    <t>6/12</t>
  </si>
  <si>
    <t>1/4</t>
  </si>
  <si>
    <t>5/6</t>
  </si>
  <si>
    <t>4/5</t>
  </si>
  <si>
    <t>7/12</t>
  </si>
  <si>
    <t>4/7</t>
  </si>
  <si>
    <t>3-1  JymyJussit</t>
  </si>
  <si>
    <t>SoJy  2</t>
  </si>
  <si>
    <t xml:space="preserve">      Runkosarja TOP-30</t>
  </si>
  <si>
    <t>21.</t>
  </si>
  <si>
    <t>18.</t>
  </si>
  <si>
    <t>28.</t>
  </si>
  <si>
    <t>17.</t>
  </si>
  <si>
    <t>Ylempi loppusarja TOP-10</t>
  </si>
  <si>
    <t>12/12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</si>
  <si>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</si>
  <si>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</si>
  <si>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</si>
  <si>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</si>
  <si>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</si>
  <si>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</si>
  <si>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</si>
  <si>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</si>
  <si>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TOP-100     1945-2019</t>
  </si>
  <si>
    <t>65.</t>
  </si>
  <si>
    <t>52.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</si>
  <si>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</si>
  <si>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</si>
  <si>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</si>
  <si>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</si>
  <si>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</si>
  <si>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</si>
  <si>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</si>
  <si>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</si>
  <si>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</si>
  <si>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</si>
  <si>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</si>
  <si>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</si>
  <si>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</si>
  <si>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</si>
  <si>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</si>
  <si>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</si>
  <si>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</si>
  <si>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</si>
  <si>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</si>
  <si>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1945 - 2018</t>
  </si>
  <si>
    <t xml:space="preserve"> PLAY OFF,  KA / OTT</t>
  </si>
  <si>
    <t xml:space="preserve"> PLAY OFF, TASASATASET,  ka. / peli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</si>
  <si>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</si>
  <si>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</si>
  <si>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</si>
  <si>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</si>
  <si>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</si>
  <si>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</si>
  <si>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</si>
  <si>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</si>
  <si>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</si>
  <si>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</si>
  <si>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</si>
  <si>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</si>
  <si>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</si>
  <si>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>286.   29.06. 2014  SoJy - JoMa  2-1</t>
  </si>
  <si>
    <t>27 v   1 kk 28 pv</t>
  </si>
  <si>
    <t>1547.</t>
  </si>
  <si>
    <t>1566.</t>
  </si>
  <si>
    <t>1099.</t>
  </si>
  <si>
    <t>902.</t>
  </si>
  <si>
    <t>711.</t>
  </si>
  <si>
    <t>586.</t>
  </si>
  <si>
    <t>479.</t>
  </si>
  <si>
    <t>386.</t>
  </si>
  <si>
    <t>313.</t>
  </si>
  <si>
    <t>246.</t>
  </si>
  <si>
    <t>198.</t>
  </si>
  <si>
    <t>160.</t>
  </si>
  <si>
    <t>155.</t>
  </si>
  <si>
    <t>1455.</t>
  </si>
  <si>
    <t>1474.</t>
  </si>
  <si>
    <t>1107.</t>
  </si>
  <si>
    <t>816.</t>
  </si>
  <si>
    <t>681.</t>
  </si>
  <si>
    <t>524.</t>
  </si>
  <si>
    <t>415.</t>
  </si>
  <si>
    <t>397.</t>
  </si>
  <si>
    <t>290.</t>
  </si>
  <si>
    <t>236.</t>
  </si>
  <si>
    <t>189.</t>
  </si>
  <si>
    <t>148.</t>
  </si>
  <si>
    <t>147.</t>
  </si>
  <si>
    <t>1226.</t>
  </si>
  <si>
    <t>1031.</t>
  </si>
  <si>
    <t>1023.</t>
  </si>
  <si>
    <t>934.</t>
  </si>
  <si>
    <t>714.</t>
  </si>
  <si>
    <t>690.</t>
  </si>
  <si>
    <t>523.</t>
  </si>
  <si>
    <t>475.</t>
  </si>
  <si>
    <t>438.</t>
  </si>
  <si>
    <t>295.</t>
  </si>
  <si>
    <t>297.</t>
  </si>
  <si>
    <t>1613.</t>
  </si>
  <si>
    <t>1630.</t>
  </si>
  <si>
    <t>1206.</t>
  </si>
  <si>
    <t>957.</t>
  </si>
  <si>
    <t>844.</t>
  </si>
  <si>
    <t>731.</t>
  </si>
  <si>
    <t>558.</t>
  </si>
  <si>
    <t>540.</t>
  </si>
  <si>
    <t>414.</t>
  </si>
  <si>
    <t>358.</t>
  </si>
  <si>
    <t>299.</t>
  </si>
  <si>
    <t>213.</t>
  </si>
  <si>
    <t>214.</t>
  </si>
  <si>
    <t>995.</t>
  </si>
  <si>
    <t>1011.</t>
  </si>
  <si>
    <t>839.</t>
  </si>
  <si>
    <t>691.</t>
  </si>
  <si>
    <t>600.</t>
  </si>
  <si>
    <t>517.</t>
  </si>
  <si>
    <t>462.</t>
  </si>
  <si>
    <t>421.</t>
  </si>
  <si>
    <t>368.</t>
  </si>
  <si>
    <t>332.</t>
  </si>
  <si>
    <t>293.</t>
  </si>
  <si>
    <t>257.</t>
  </si>
  <si>
    <t>265.</t>
  </si>
  <si>
    <t>426.</t>
  </si>
  <si>
    <t>256.</t>
  </si>
  <si>
    <t>195.</t>
  </si>
  <si>
    <t>180.</t>
  </si>
  <si>
    <t>163.</t>
  </si>
  <si>
    <t>149.</t>
  </si>
  <si>
    <t>130.</t>
  </si>
  <si>
    <t>117.</t>
  </si>
  <si>
    <t>109.</t>
  </si>
  <si>
    <t>95.</t>
  </si>
  <si>
    <t>98.</t>
  </si>
  <si>
    <t>331.</t>
  </si>
  <si>
    <t>153.</t>
  </si>
  <si>
    <t>142.</t>
  </si>
  <si>
    <t>118.</t>
  </si>
  <si>
    <t>94.</t>
  </si>
  <si>
    <t>73.</t>
  </si>
  <si>
    <t>62.</t>
  </si>
  <si>
    <t>60.</t>
  </si>
  <si>
    <t>46.</t>
  </si>
  <si>
    <t>47.</t>
  </si>
  <si>
    <t>249.</t>
  </si>
  <si>
    <t>226.</t>
  </si>
  <si>
    <t>200.</t>
  </si>
  <si>
    <t>179.</t>
  </si>
  <si>
    <t>133.</t>
  </si>
  <si>
    <t>114.</t>
  </si>
  <si>
    <t>92.</t>
  </si>
  <si>
    <t>83.</t>
  </si>
  <si>
    <t>61.</t>
  </si>
  <si>
    <t>398.</t>
  </si>
  <si>
    <t>172.</t>
  </si>
  <si>
    <t>89.</t>
  </si>
  <si>
    <t>81.</t>
  </si>
  <si>
    <t>67.</t>
  </si>
  <si>
    <t>59.</t>
  </si>
  <si>
    <t>55.</t>
  </si>
  <si>
    <t>56.</t>
  </si>
  <si>
    <t>510.</t>
  </si>
  <si>
    <t>527.</t>
  </si>
  <si>
    <t>171.</t>
  </si>
  <si>
    <t>135.</t>
  </si>
  <si>
    <t>110.</t>
  </si>
  <si>
    <t>77.</t>
  </si>
  <si>
    <t>64.</t>
  </si>
  <si>
    <t>41.</t>
  </si>
  <si>
    <t>33.</t>
  </si>
  <si>
    <t>26.</t>
  </si>
  <si>
    <t>25.</t>
  </si>
  <si>
    <t>26.   12.09. 2009  KPL - SoJy  0-1,  fin 3/4</t>
  </si>
  <si>
    <t>58.   06.07. 2010  KPL - SoJy  2-0</t>
  </si>
  <si>
    <t>33.   17.09. 2011  SoJy - ViVe  2-0,  fin 5/5</t>
  </si>
  <si>
    <t>73.   19.09. 2015  ViVe - SoJy  0-2,  fin 5/5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</si>
  <si>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</si>
  <si>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</si>
  <si>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</si>
  <si>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</si>
  <si>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</si>
  <si>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</si>
  <si>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</si>
  <si>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</si>
  <si>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</si>
  <si>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Sotkamon Jymy</t>
  </si>
  <si>
    <t>ka / ottelu</t>
  </si>
  <si>
    <t>LYÖDYT, KA/OTT</t>
  </si>
  <si>
    <t>RS</t>
  </si>
  <si>
    <t>YLS</t>
  </si>
  <si>
    <t>ERO</t>
  </si>
  <si>
    <t>TUODUT, KA/OTT</t>
  </si>
  <si>
    <t>Kiteen Pallo-90</t>
  </si>
  <si>
    <t>812 821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</si>
</sst>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7" borderId="4" xfId="1" applyNumberFormat="1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4" xfId="0" applyFont="1" applyFill="1" applyBorder="1"/>
    <xf numFmtId="0" fontId="5" fillId="3" borderId="3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8" fillId="3" borderId="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6" borderId="3" xfId="0" applyFont="1" applyFill="1" applyBorder="1" applyAlignment="1"/>
    <xf numFmtId="0" fontId="4" fillId="3" borderId="3" xfId="0" applyFont="1" applyFill="1" applyBorder="1" applyAlignment="1"/>
    <xf numFmtId="0" fontId="8" fillId="3" borderId="8" xfId="0" applyFont="1" applyFill="1" applyBorder="1" applyAlignment="1"/>
    <xf numFmtId="0" fontId="4" fillId="6" borderId="2" xfId="0" applyFont="1" applyFill="1" applyBorder="1"/>
    <xf numFmtId="0" fontId="7" fillId="3" borderId="1" xfId="0" applyFont="1" applyFill="1" applyBorder="1"/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9" fontId="4" fillId="4" borderId="0" xfId="0" applyNumberFormat="1" applyFont="1" applyFill="1" applyBorder="1" applyAlignment="1">
      <alignment horizontal="center"/>
    </xf>
    <xf numFmtId="49" fontId="4" fillId="4" borderId="12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710937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" style="60" customWidth="1"/>
    <col min="34" max="36" width="12.28515625" style="60" customWidth="1"/>
    <col min="37" max="37" width="0.7109375" style="60" customWidth="1"/>
    <col min="38" max="40" width="6.5703125" style="60" customWidth="1"/>
    <col min="41" max="41" width="5.7109375" style="60" customWidth="1"/>
    <col min="42" max="42" width="6.42578125" style="60" customWidth="1"/>
    <col min="43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139</v>
      </c>
      <c r="C1" s="6"/>
      <c r="D1" s="96"/>
      <c r="E1" s="106" t="s">
        <v>107</v>
      </c>
      <c r="F1" s="7"/>
      <c r="G1" s="7"/>
      <c r="H1" s="7"/>
      <c r="I1" s="6"/>
      <c r="J1" s="6"/>
      <c r="K1" s="6"/>
      <c r="L1" s="7"/>
      <c r="M1" s="6"/>
      <c r="N1" s="6"/>
      <c r="O1" s="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169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174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60" t="s">
        <v>103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60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42">
        <v>2004</v>
      </c>
      <c r="C4" s="142" t="s">
        <v>59</v>
      </c>
      <c r="D4" s="143" t="s">
        <v>108</v>
      </c>
      <c r="E4" s="142"/>
      <c r="F4" s="144" t="s">
        <v>97</v>
      </c>
      <c r="G4" s="142"/>
      <c r="H4" s="142"/>
      <c r="I4" s="142"/>
      <c r="J4" s="142"/>
      <c r="K4" s="142"/>
      <c r="L4" s="142"/>
      <c r="M4" s="142"/>
      <c r="N4" s="147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42">
        <v>2005</v>
      </c>
      <c r="C5" s="142" t="s">
        <v>57</v>
      </c>
      <c r="D5" s="143" t="s">
        <v>108</v>
      </c>
      <c r="E5" s="142"/>
      <c r="F5" s="144" t="s">
        <v>97</v>
      </c>
      <c r="G5" s="142"/>
      <c r="H5" s="142"/>
      <c r="I5" s="142"/>
      <c r="J5" s="142"/>
      <c r="K5" s="142"/>
      <c r="L5" s="142"/>
      <c r="M5" s="142"/>
      <c r="N5" s="147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2005</v>
      </c>
      <c r="C6" s="25" t="s">
        <v>98</v>
      </c>
      <c r="D6" s="26" t="s">
        <v>140</v>
      </c>
      <c r="E6" s="25">
        <v>9</v>
      </c>
      <c r="F6" s="25">
        <v>0</v>
      </c>
      <c r="G6" s="29">
        <v>2</v>
      </c>
      <c r="H6" s="25">
        <v>0</v>
      </c>
      <c r="I6" s="25">
        <v>5</v>
      </c>
      <c r="J6" s="25">
        <v>1</v>
      </c>
      <c r="K6" s="25">
        <v>0</v>
      </c>
      <c r="L6" s="25">
        <v>2</v>
      </c>
      <c r="M6" s="25">
        <v>2</v>
      </c>
      <c r="N6" s="28">
        <v>0.185</v>
      </c>
      <c r="O6" s="24">
        <f t="shared" ref="O6:O11" si="0">PRODUCT(I6/N6)</f>
        <v>27.027027027027028</v>
      </c>
      <c r="P6" s="18"/>
      <c r="Q6" s="18"/>
      <c r="R6" s="18"/>
      <c r="S6" s="18"/>
      <c r="T6" s="24"/>
      <c r="U6" s="25">
        <v>1</v>
      </c>
      <c r="V6" s="25">
        <v>0</v>
      </c>
      <c r="W6" s="25">
        <v>0</v>
      </c>
      <c r="X6" s="25">
        <v>0</v>
      </c>
      <c r="Y6" s="25">
        <v>0</v>
      </c>
      <c r="Z6" s="28">
        <v>0</v>
      </c>
      <c r="AA6" s="24"/>
      <c r="AB6" s="18"/>
      <c r="AC6" s="18"/>
      <c r="AD6" s="18"/>
      <c r="AE6" s="18"/>
      <c r="AF6" s="24"/>
      <c r="AG6" s="84" t="s">
        <v>121</v>
      </c>
      <c r="AH6" s="84"/>
      <c r="AI6" s="84"/>
      <c r="AJ6" s="84"/>
      <c r="AK6" s="24"/>
      <c r="AL6" s="25"/>
      <c r="AM6" s="84"/>
      <c r="AN6" s="25">
        <v>1</v>
      </c>
      <c r="AO6" s="27">
        <v>1</v>
      </c>
      <c r="AP6" s="29"/>
      <c r="AQ6" s="25"/>
      <c r="AR6" s="39"/>
    </row>
    <row r="7" spans="1:44" s="4" customFormat="1" ht="15" customHeight="1" x14ac:dyDescent="0.25">
      <c r="A7" s="2"/>
      <c r="B7" s="118">
        <v>2006</v>
      </c>
      <c r="C7" s="118" t="s">
        <v>64</v>
      </c>
      <c r="D7" s="119" t="s">
        <v>141</v>
      </c>
      <c r="E7" s="119"/>
      <c r="F7" s="119" t="s">
        <v>73</v>
      </c>
      <c r="G7" s="153"/>
      <c r="H7" s="135"/>
      <c r="I7" s="119"/>
      <c r="J7" s="119"/>
      <c r="K7" s="119"/>
      <c r="L7" s="119"/>
      <c r="M7" s="119"/>
      <c r="N7" s="119"/>
      <c r="O7" s="24">
        <v>0</v>
      </c>
      <c r="P7" s="18"/>
      <c r="Q7" s="18"/>
      <c r="R7" s="18"/>
      <c r="S7" s="18"/>
      <c r="T7" s="24"/>
      <c r="U7" s="154"/>
      <c r="V7" s="154"/>
      <c r="W7" s="154"/>
      <c r="X7" s="154"/>
      <c r="Y7" s="154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2007</v>
      </c>
      <c r="C8" s="25" t="s">
        <v>59</v>
      </c>
      <c r="D8" s="26" t="s">
        <v>109</v>
      </c>
      <c r="E8" s="25">
        <v>25</v>
      </c>
      <c r="F8" s="25">
        <v>1</v>
      </c>
      <c r="G8" s="25">
        <v>7</v>
      </c>
      <c r="H8" s="25">
        <v>8</v>
      </c>
      <c r="I8" s="25">
        <v>34</v>
      </c>
      <c r="J8" s="25">
        <v>5</v>
      </c>
      <c r="K8" s="25">
        <v>10</v>
      </c>
      <c r="L8" s="25">
        <v>11</v>
      </c>
      <c r="M8" s="25">
        <v>8</v>
      </c>
      <c r="N8" s="28">
        <v>0.41499999999999998</v>
      </c>
      <c r="O8" s="24">
        <f t="shared" si="0"/>
        <v>81.927710843373504</v>
      </c>
      <c r="P8" s="18"/>
      <c r="Q8" s="18"/>
      <c r="R8" s="18"/>
      <c r="S8" s="18"/>
      <c r="T8" s="24"/>
      <c r="U8" s="25">
        <v>14</v>
      </c>
      <c r="V8" s="25">
        <v>0</v>
      </c>
      <c r="W8" s="25">
        <v>1</v>
      </c>
      <c r="X8" s="25">
        <v>6</v>
      </c>
      <c r="Y8" s="25">
        <v>13</v>
      </c>
      <c r="Z8" s="28">
        <v>0.32500000000000001</v>
      </c>
      <c r="AA8" s="24"/>
      <c r="AB8" s="18"/>
      <c r="AC8" s="18"/>
      <c r="AD8" s="18"/>
      <c r="AE8" s="18"/>
      <c r="AF8" s="24"/>
      <c r="AG8" s="84" t="s">
        <v>121</v>
      </c>
      <c r="AH8" s="84" t="s">
        <v>132</v>
      </c>
      <c r="AI8" s="84"/>
      <c r="AJ8" s="84" t="s">
        <v>106</v>
      </c>
      <c r="AK8" s="24"/>
      <c r="AL8" s="25"/>
      <c r="AM8" s="84"/>
      <c r="AN8" s="25"/>
      <c r="AO8" s="27"/>
      <c r="AP8" s="29">
        <v>1</v>
      </c>
      <c r="AQ8" s="25"/>
      <c r="AR8" s="39"/>
    </row>
    <row r="9" spans="1:44" s="4" customFormat="1" ht="15" customHeight="1" x14ac:dyDescent="0.25">
      <c r="A9" s="2"/>
      <c r="B9" s="25">
        <v>2008</v>
      </c>
      <c r="C9" s="25" t="s">
        <v>59</v>
      </c>
      <c r="D9" s="26" t="s">
        <v>109</v>
      </c>
      <c r="E9" s="25">
        <v>23</v>
      </c>
      <c r="F9" s="25">
        <v>1</v>
      </c>
      <c r="G9" s="25">
        <v>13</v>
      </c>
      <c r="H9" s="25">
        <v>8</v>
      </c>
      <c r="I9" s="25">
        <v>52</v>
      </c>
      <c r="J9" s="25">
        <v>9</v>
      </c>
      <c r="K9" s="25">
        <v>11</v>
      </c>
      <c r="L9" s="25">
        <v>18</v>
      </c>
      <c r="M9" s="25">
        <v>14</v>
      </c>
      <c r="N9" s="28">
        <v>0.441</v>
      </c>
      <c r="O9" s="24">
        <f t="shared" si="0"/>
        <v>117.91383219954649</v>
      </c>
      <c r="P9" s="18"/>
      <c r="Q9" s="18"/>
      <c r="R9" s="18"/>
      <c r="S9" s="18"/>
      <c r="T9" s="24"/>
      <c r="U9" s="25">
        <v>17</v>
      </c>
      <c r="V9" s="25">
        <v>0</v>
      </c>
      <c r="W9" s="25">
        <v>12</v>
      </c>
      <c r="X9" s="25">
        <v>2</v>
      </c>
      <c r="Y9" s="25">
        <v>42</v>
      </c>
      <c r="Z9" s="28">
        <v>0.434</v>
      </c>
      <c r="AA9" s="24"/>
      <c r="AB9" s="18" t="s">
        <v>74</v>
      </c>
      <c r="AC9" s="18"/>
      <c r="AD9" s="18"/>
      <c r="AE9" s="18"/>
      <c r="AF9" s="24"/>
      <c r="AG9" s="84" t="s">
        <v>121</v>
      </c>
      <c r="AH9" s="84" t="s">
        <v>122</v>
      </c>
      <c r="AI9" s="84"/>
      <c r="AJ9" s="84" t="s">
        <v>123</v>
      </c>
      <c r="AK9" s="24"/>
      <c r="AL9" s="25"/>
      <c r="AM9" s="84"/>
      <c r="AN9" s="25"/>
      <c r="AO9" s="27"/>
      <c r="AP9" s="29">
        <v>1</v>
      </c>
      <c r="AQ9" s="25"/>
      <c r="AR9" s="39"/>
    </row>
    <row r="10" spans="1:44" s="4" customFormat="1" ht="15" customHeight="1" x14ac:dyDescent="0.25">
      <c r="A10" s="2"/>
      <c r="B10" s="25">
        <v>2009</v>
      </c>
      <c r="C10" s="25" t="s">
        <v>98</v>
      </c>
      <c r="D10" s="26" t="s">
        <v>109</v>
      </c>
      <c r="E10" s="25">
        <v>24</v>
      </c>
      <c r="F10" s="25">
        <v>0</v>
      </c>
      <c r="G10" s="27">
        <v>13</v>
      </c>
      <c r="H10" s="25">
        <v>1</v>
      </c>
      <c r="I10" s="25">
        <v>51</v>
      </c>
      <c r="J10" s="25">
        <v>14</v>
      </c>
      <c r="K10" s="25">
        <v>13</v>
      </c>
      <c r="L10" s="25">
        <v>11</v>
      </c>
      <c r="M10" s="25">
        <v>13</v>
      </c>
      <c r="N10" s="28">
        <v>0.42099999999999999</v>
      </c>
      <c r="O10" s="24">
        <f t="shared" si="0"/>
        <v>121.14014251781474</v>
      </c>
      <c r="P10" s="18"/>
      <c r="Q10" s="18"/>
      <c r="R10" s="18"/>
      <c r="S10" s="18"/>
      <c r="T10" s="24"/>
      <c r="U10" s="25">
        <v>11</v>
      </c>
      <c r="V10" s="27">
        <v>0</v>
      </c>
      <c r="W10" s="27">
        <v>13</v>
      </c>
      <c r="X10" s="25">
        <v>3</v>
      </c>
      <c r="Y10" s="25">
        <v>29</v>
      </c>
      <c r="Z10" s="28">
        <v>0.42699999999999999</v>
      </c>
      <c r="AA10" s="24"/>
      <c r="AB10" s="18" t="s">
        <v>64</v>
      </c>
      <c r="AC10" s="18"/>
      <c r="AD10" s="18"/>
      <c r="AE10" s="18"/>
      <c r="AF10" s="24"/>
      <c r="AG10" s="84" t="s">
        <v>124</v>
      </c>
      <c r="AH10" s="84" t="s">
        <v>104</v>
      </c>
      <c r="AI10" s="84"/>
      <c r="AJ10" s="84" t="s">
        <v>125</v>
      </c>
      <c r="AK10" s="24"/>
      <c r="AL10" s="25"/>
      <c r="AM10" s="84"/>
      <c r="AN10" s="25"/>
      <c r="AO10" s="27">
        <v>1</v>
      </c>
      <c r="AP10" s="29"/>
      <c r="AQ10" s="25"/>
      <c r="AR10" s="39"/>
    </row>
    <row r="11" spans="1:44" s="4" customFormat="1" ht="15" customHeight="1" x14ac:dyDescent="0.25">
      <c r="A11" s="2"/>
      <c r="B11" s="25">
        <v>2010</v>
      </c>
      <c r="C11" s="25" t="s">
        <v>67</v>
      </c>
      <c r="D11" s="26" t="s">
        <v>109</v>
      </c>
      <c r="E11" s="25">
        <v>26</v>
      </c>
      <c r="F11" s="148">
        <v>2</v>
      </c>
      <c r="G11" s="149">
        <v>16</v>
      </c>
      <c r="H11" s="148">
        <v>5</v>
      </c>
      <c r="I11" s="148">
        <v>64</v>
      </c>
      <c r="J11" s="25">
        <v>21</v>
      </c>
      <c r="K11" s="25">
        <v>13</v>
      </c>
      <c r="L11" s="25">
        <v>12</v>
      </c>
      <c r="M11" s="25">
        <v>18</v>
      </c>
      <c r="N11" s="28">
        <v>0.40500000000000003</v>
      </c>
      <c r="O11" s="24">
        <f t="shared" si="0"/>
        <v>158.02469135802468</v>
      </c>
      <c r="P11" s="18"/>
      <c r="Q11" s="18"/>
      <c r="R11" s="18"/>
      <c r="S11" s="18"/>
      <c r="T11" s="24"/>
      <c r="U11" s="25">
        <v>10</v>
      </c>
      <c r="V11" s="27">
        <v>0</v>
      </c>
      <c r="W11" s="27">
        <v>3</v>
      </c>
      <c r="X11" s="25">
        <v>3</v>
      </c>
      <c r="Y11" s="25">
        <v>18</v>
      </c>
      <c r="Z11" s="28">
        <v>0.4</v>
      </c>
      <c r="AA11" s="24"/>
      <c r="AB11" s="18"/>
      <c r="AC11" s="18"/>
      <c r="AD11" s="18"/>
      <c r="AE11" s="18"/>
      <c r="AF11" s="24"/>
      <c r="AG11" s="84" t="s">
        <v>104</v>
      </c>
      <c r="AH11" s="84" t="s">
        <v>126</v>
      </c>
      <c r="AI11" s="84" t="s">
        <v>127</v>
      </c>
      <c r="AJ11" s="84"/>
      <c r="AK11" s="24"/>
      <c r="AL11" s="25"/>
      <c r="AM11" s="84"/>
      <c r="AN11" s="25"/>
      <c r="AO11" s="27"/>
      <c r="AP11" s="29"/>
      <c r="AQ11" s="25">
        <v>1</v>
      </c>
      <c r="AR11" s="39"/>
    </row>
    <row r="12" spans="1:44" s="4" customFormat="1" ht="15" customHeight="1" x14ac:dyDescent="0.25">
      <c r="A12" s="2"/>
      <c r="B12" s="25">
        <v>2011</v>
      </c>
      <c r="C12" s="25" t="s">
        <v>98</v>
      </c>
      <c r="D12" s="26" t="s">
        <v>109</v>
      </c>
      <c r="E12" s="25">
        <v>26</v>
      </c>
      <c r="F12" s="25">
        <v>2</v>
      </c>
      <c r="G12" s="27">
        <v>17</v>
      </c>
      <c r="H12" s="25">
        <v>18</v>
      </c>
      <c r="I12" s="25">
        <v>59</v>
      </c>
      <c r="J12" s="25">
        <v>15</v>
      </c>
      <c r="K12" s="25">
        <v>12</v>
      </c>
      <c r="L12" s="25">
        <v>13</v>
      </c>
      <c r="M12" s="25">
        <v>19</v>
      </c>
      <c r="N12" s="28">
        <v>0.53600000000000003</v>
      </c>
      <c r="O12" s="24">
        <f>PRODUCT(I12/N12)</f>
        <v>110.07462686567163</v>
      </c>
      <c r="P12" s="18"/>
      <c r="Q12" s="18"/>
      <c r="R12" s="18"/>
      <c r="S12" s="18"/>
      <c r="T12" s="24"/>
      <c r="U12" s="25">
        <v>13</v>
      </c>
      <c r="V12" s="27">
        <v>0</v>
      </c>
      <c r="W12" s="27">
        <v>3</v>
      </c>
      <c r="X12" s="25">
        <v>7</v>
      </c>
      <c r="Y12" s="25">
        <v>21</v>
      </c>
      <c r="Z12" s="28">
        <v>0.438</v>
      </c>
      <c r="AA12" s="24"/>
      <c r="AB12" s="18"/>
      <c r="AC12" s="18"/>
      <c r="AD12" s="18"/>
      <c r="AE12" s="18"/>
      <c r="AF12" s="24"/>
      <c r="AG12" s="84" t="s">
        <v>105</v>
      </c>
      <c r="AH12" s="84" t="s">
        <v>128</v>
      </c>
      <c r="AI12" s="84"/>
      <c r="AJ12" s="84" t="s">
        <v>129</v>
      </c>
      <c r="AK12" s="24"/>
      <c r="AL12" s="25"/>
      <c r="AM12" s="84"/>
      <c r="AN12" s="25">
        <v>1</v>
      </c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25">
        <v>2012</v>
      </c>
      <c r="C13" s="25" t="s">
        <v>98</v>
      </c>
      <c r="D13" s="26" t="s">
        <v>109</v>
      </c>
      <c r="E13" s="25">
        <v>26</v>
      </c>
      <c r="F13" s="148">
        <v>0</v>
      </c>
      <c r="G13" s="149">
        <v>4</v>
      </c>
      <c r="H13" s="148">
        <v>3</v>
      </c>
      <c r="I13" s="148">
        <v>53</v>
      </c>
      <c r="J13" s="25">
        <v>18</v>
      </c>
      <c r="K13" s="25">
        <v>24</v>
      </c>
      <c r="L13" s="25">
        <v>7</v>
      </c>
      <c r="M13" s="25">
        <v>4</v>
      </c>
      <c r="N13" s="28">
        <v>0.438</v>
      </c>
      <c r="O13" s="24">
        <f>PRODUCT(I13/N13)</f>
        <v>121.00456621004567</v>
      </c>
      <c r="P13" s="18"/>
      <c r="Q13" s="18"/>
      <c r="R13" s="18"/>
      <c r="S13" s="18"/>
      <c r="T13" s="24"/>
      <c r="U13" s="25">
        <v>10</v>
      </c>
      <c r="V13" s="27">
        <v>1</v>
      </c>
      <c r="W13" s="27">
        <v>3</v>
      </c>
      <c r="X13" s="25">
        <v>6</v>
      </c>
      <c r="Y13" s="25">
        <v>23</v>
      </c>
      <c r="Z13" s="28">
        <v>0.39</v>
      </c>
      <c r="AA13" s="24"/>
      <c r="AB13" s="18"/>
      <c r="AC13" s="18"/>
      <c r="AD13" s="18"/>
      <c r="AE13" s="18"/>
      <c r="AF13" s="24"/>
      <c r="AG13" s="84" t="s">
        <v>130</v>
      </c>
      <c r="AH13" s="84" t="s">
        <v>104</v>
      </c>
      <c r="AI13" s="84"/>
      <c r="AJ13" s="84" t="s">
        <v>131</v>
      </c>
      <c r="AK13" s="24"/>
      <c r="AL13" s="25">
        <v>1</v>
      </c>
      <c r="AM13" s="84"/>
      <c r="AN13" s="25"/>
      <c r="AO13" s="27">
        <v>1</v>
      </c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98</v>
      </c>
      <c r="D14" s="26" t="s">
        <v>109</v>
      </c>
      <c r="E14" s="25">
        <v>26</v>
      </c>
      <c r="F14" s="25">
        <v>3</v>
      </c>
      <c r="G14" s="27">
        <v>28</v>
      </c>
      <c r="H14" s="25">
        <v>23</v>
      </c>
      <c r="I14" s="25">
        <v>89</v>
      </c>
      <c r="J14" s="25">
        <v>17</v>
      </c>
      <c r="K14" s="25">
        <v>8</v>
      </c>
      <c r="L14" s="25">
        <v>33</v>
      </c>
      <c r="M14" s="29">
        <v>31</v>
      </c>
      <c r="N14" s="28">
        <v>0.57799999999999996</v>
      </c>
      <c r="O14" s="24">
        <f>PRODUCT(I14/N14)</f>
        <v>153.97923875432528</v>
      </c>
      <c r="P14" s="18" t="s">
        <v>170</v>
      </c>
      <c r="Q14" s="18"/>
      <c r="R14" s="18" t="s">
        <v>171</v>
      </c>
      <c r="S14" s="18"/>
      <c r="T14" s="24"/>
      <c r="U14" s="25">
        <v>9</v>
      </c>
      <c r="V14" s="27">
        <v>0</v>
      </c>
      <c r="W14" s="27">
        <v>8</v>
      </c>
      <c r="X14" s="25">
        <v>6</v>
      </c>
      <c r="Y14" s="25">
        <v>18</v>
      </c>
      <c r="Z14" s="28">
        <v>0.32700000000000001</v>
      </c>
      <c r="AA14" s="24"/>
      <c r="AB14" s="18"/>
      <c r="AC14" s="18"/>
      <c r="AD14" s="18"/>
      <c r="AE14" s="18"/>
      <c r="AF14" s="24"/>
      <c r="AG14" s="84" t="s">
        <v>132</v>
      </c>
      <c r="AH14" s="84" t="s">
        <v>133</v>
      </c>
      <c r="AI14" s="84"/>
      <c r="AJ14" s="84" t="s">
        <v>131</v>
      </c>
      <c r="AK14" s="24"/>
      <c r="AL14" s="25">
        <v>1</v>
      </c>
      <c r="AM14" s="84"/>
      <c r="AN14" s="25">
        <v>1</v>
      </c>
      <c r="AO14" s="27">
        <v>1</v>
      </c>
      <c r="AP14" s="29"/>
      <c r="AQ14" s="25"/>
      <c r="AR14" s="39"/>
    </row>
    <row r="15" spans="1:44" s="4" customFormat="1" ht="15" customHeight="1" x14ac:dyDescent="0.25">
      <c r="A15" s="2"/>
      <c r="B15" s="25">
        <v>2014</v>
      </c>
      <c r="C15" s="25" t="s">
        <v>98</v>
      </c>
      <c r="D15" s="26" t="s">
        <v>109</v>
      </c>
      <c r="E15" s="25">
        <v>30</v>
      </c>
      <c r="F15" s="148">
        <v>0</v>
      </c>
      <c r="G15" s="149">
        <v>22</v>
      </c>
      <c r="H15" s="148">
        <v>10</v>
      </c>
      <c r="I15" s="148">
        <v>73</v>
      </c>
      <c r="J15" s="25">
        <v>22</v>
      </c>
      <c r="K15" s="25">
        <v>13</v>
      </c>
      <c r="L15" s="25">
        <v>16</v>
      </c>
      <c r="M15" s="29">
        <v>22</v>
      </c>
      <c r="N15" s="28">
        <v>0.45300000000000001</v>
      </c>
      <c r="O15" s="24">
        <f>PRODUCT(I15/N15)</f>
        <v>161.14790286975716</v>
      </c>
      <c r="P15" s="18"/>
      <c r="Q15" s="18"/>
      <c r="R15" s="18"/>
      <c r="S15" s="18"/>
      <c r="T15" s="24"/>
      <c r="U15" s="25">
        <v>9</v>
      </c>
      <c r="V15" s="27">
        <v>0</v>
      </c>
      <c r="W15" s="27">
        <v>6</v>
      </c>
      <c r="X15" s="25">
        <v>3</v>
      </c>
      <c r="Y15" s="25">
        <v>25</v>
      </c>
      <c r="Z15" s="28">
        <v>0.54400000000000004</v>
      </c>
      <c r="AA15" s="24"/>
      <c r="AB15" s="18"/>
      <c r="AC15" s="18"/>
      <c r="AD15" s="18"/>
      <c r="AE15" s="18"/>
      <c r="AF15" s="24"/>
      <c r="AG15" s="84" t="s">
        <v>134</v>
      </c>
      <c r="AH15" s="84" t="s">
        <v>135</v>
      </c>
      <c r="AI15" s="84"/>
      <c r="AJ15" s="84" t="s">
        <v>131</v>
      </c>
      <c r="AK15" s="24"/>
      <c r="AL15" s="25">
        <v>1</v>
      </c>
      <c r="AM15" s="84"/>
      <c r="AN15" s="25"/>
      <c r="AO15" s="27">
        <v>1</v>
      </c>
      <c r="AP15" s="29"/>
      <c r="AQ15" s="25"/>
      <c r="AR15" s="39"/>
    </row>
    <row r="16" spans="1:44" s="4" customFormat="1" ht="15" customHeight="1" x14ac:dyDescent="0.25">
      <c r="A16" s="2"/>
      <c r="B16" s="25">
        <v>2015</v>
      </c>
      <c r="C16" s="25" t="s">
        <v>98</v>
      </c>
      <c r="D16" s="26" t="s">
        <v>109</v>
      </c>
      <c r="E16" s="25">
        <v>30</v>
      </c>
      <c r="F16" s="25">
        <v>1</v>
      </c>
      <c r="G16" s="27">
        <v>22</v>
      </c>
      <c r="H16" s="25">
        <v>12</v>
      </c>
      <c r="I16" s="25">
        <v>77</v>
      </c>
      <c r="J16" s="25">
        <v>14</v>
      </c>
      <c r="K16" s="25">
        <v>13</v>
      </c>
      <c r="L16" s="25">
        <v>27</v>
      </c>
      <c r="M16" s="29">
        <v>23</v>
      </c>
      <c r="N16" s="32">
        <v>0.42299999999999999</v>
      </c>
      <c r="O16" s="93">
        <v>182</v>
      </c>
      <c r="P16" s="18"/>
      <c r="Q16" s="18"/>
      <c r="R16" s="18"/>
      <c r="S16" s="18"/>
      <c r="T16" s="24"/>
      <c r="U16" s="25">
        <v>11</v>
      </c>
      <c r="V16" s="27">
        <v>0</v>
      </c>
      <c r="W16" s="27">
        <v>0</v>
      </c>
      <c r="X16" s="25">
        <v>3</v>
      </c>
      <c r="Y16" s="25">
        <v>21</v>
      </c>
      <c r="Z16" s="28">
        <v>0.35599999999999998</v>
      </c>
      <c r="AA16" s="24"/>
      <c r="AB16" s="18"/>
      <c r="AC16" s="18"/>
      <c r="AD16" s="18"/>
      <c r="AE16" s="18"/>
      <c r="AF16" s="24"/>
      <c r="AG16" s="84" t="s">
        <v>136</v>
      </c>
      <c r="AH16" s="84" t="s">
        <v>133</v>
      </c>
      <c r="AI16" s="84"/>
      <c r="AJ16" s="84" t="s">
        <v>129</v>
      </c>
      <c r="AK16" s="24"/>
      <c r="AL16" s="25"/>
      <c r="AM16" s="84"/>
      <c r="AN16" s="25"/>
      <c r="AO16" s="27">
        <v>1</v>
      </c>
      <c r="AP16" s="29"/>
      <c r="AQ16" s="25"/>
      <c r="AR16" s="39"/>
    </row>
    <row r="17" spans="1:45" s="4" customFormat="1" ht="15" customHeight="1" x14ac:dyDescent="0.25">
      <c r="A17" s="2"/>
      <c r="B17" s="25">
        <v>2016</v>
      </c>
      <c r="C17" s="25" t="s">
        <v>59</v>
      </c>
      <c r="D17" s="26" t="s">
        <v>109</v>
      </c>
      <c r="E17" s="25">
        <v>28</v>
      </c>
      <c r="F17" s="148">
        <v>2</v>
      </c>
      <c r="G17" s="149">
        <v>27</v>
      </c>
      <c r="H17" s="148">
        <v>40</v>
      </c>
      <c r="I17" s="148">
        <v>90</v>
      </c>
      <c r="J17" s="25">
        <v>24</v>
      </c>
      <c r="K17" s="25">
        <v>14</v>
      </c>
      <c r="L17" s="25">
        <v>23</v>
      </c>
      <c r="M17" s="29">
        <v>29</v>
      </c>
      <c r="N17" s="28">
        <v>0.57299999999999995</v>
      </c>
      <c r="O17" s="93">
        <v>157</v>
      </c>
      <c r="P17" s="18" t="s">
        <v>172</v>
      </c>
      <c r="Q17" s="18" t="s">
        <v>171</v>
      </c>
      <c r="R17" s="18" t="s">
        <v>173</v>
      </c>
      <c r="S17" s="18"/>
      <c r="T17" s="24"/>
      <c r="U17" s="25">
        <v>11</v>
      </c>
      <c r="V17" s="27">
        <v>0</v>
      </c>
      <c r="W17" s="27">
        <v>7</v>
      </c>
      <c r="X17" s="25">
        <v>12</v>
      </c>
      <c r="Y17" s="25">
        <v>28</v>
      </c>
      <c r="Z17" s="28">
        <v>0.52800000000000002</v>
      </c>
      <c r="AA17" s="24"/>
      <c r="AB17" s="18"/>
      <c r="AC17" s="18" t="s">
        <v>74</v>
      </c>
      <c r="AD17" s="18"/>
      <c r="AE17" s="18"/>
      <c r="AF17" s="24"/>
      <c r="AG17" s="84" t="s">
        <v>135</v>
      </c>
      <c r="AH17" s="84" t="s">
        <v>133</v>
      </c>
      <c r="AI17" s="84"/>
      <c r="AJ17" s="84" t="s">
        <v>137</v>
      </c>
      <c r="AK17" s="24"/>
      <c r="AL17" s="25"/>
      <c r="AM17" s="84"/>
      <c r="AN17" s="25"/>
      <c r="AO17" s="27"/>
      <c r="AP17" s="29">
        <v>1</v>
      </c>
      <c r="AQ17" s="25"/>
      <c r="AR17" s="39"/>
    </row>
    <row r="18" spans="1:45" s="4" customFormat="1" ht="15" customHeight="1" x14ac:dyDescent="0.25">
      <c r="A18" s="2"/>
      <c r="B18" s="142">
        <v>2017</v>
      </c>
      <c r="C18" s="142" t="s">
        <v>98</v>
      </c>
      <c r="D18" s="143" t="s">
        <v>168</v>
      </c>
      <c r="E18" s="142"/>
      <c r="F18" s="144" t="s">
        <v>97</v>
      </c>
      <c r="G18" s="142"/>
      <c r="H18" s="142"/>
      <c r="I18" s="142"/>
      <c r="J18" s="142"/>
      <c r="K18" s="142"/>
      <c r="L18" s="142"/>
      <c r="M18" s="142"/>
      <c r="N18" s="147"/>
      <c r="O18" s="24"/>
      <c r="P18" s="18"/>
      <c r="Q18" s="18"/>
      <c r="R18" s="18"/>
      <c r="S18" s="18"/>
      <c r="T18" s="24"/>
      <c r="U18" s="25"/>
      <c r="V18" s="25"/>
      <c r="W18" s="25"/>
      <c r="X18" s="25"/>
      <c r="Y18" s="25"/>
      <c r="Z18" s="28"/>
      <c r="AA18" s="24"/>
      <c r="AB18" s="18"/>
      <c r="AC18" s="18"/>
      <c r="AD18" s="18"/>
      <c r="AE18" s="18"/>
      <c r="AF18" s="24"/>
      <c r="AG18" s="84"/>
      <c r="AH18" s="84"/>
      <c r="AI18" s="84"/>
      <c r="AJ18" s="84"/>
      <c r="AK18" s="24"/>
      <c r="AL18" s="25"/>
      <c r="AM18" s="84"/>
      <c r="AN18" s="25"/>
      <c r="AO18" s="27"/>
      <c r="AP18" s="29"/>
      <c r="AQ18" s="25"/>
      <c r="AR18" s="39"/>
    </row>
    <row r="19" spans="1:45" s="4" customFormat="1" ht="15" customHeight="1" x14ac:dyDescent="0.25">
      <c r="A19" s="2"/>
      <c r="B19" s="25">
        <v>2017</v>
      </c>
      <c r="C19" s="25" t="s">
        <v>59</v>
      </c>
      <c r="D19" s="26" t="s">
        <v>109</v>
      </c>
      <c r="E19" s="25">
        <v>9</v>
      </c>
      <c r="F19" s="25">
        <v>0</v>
      </c>
      <c r="G19" s="25">
        <v>3</v>
      </c>
      <c r="H19" s="25">
        <v>3</v>
      </c>
      <c r="I19" s="25">
        <v>9</v>
      </c>
      <c r="J19" s="25">
        <v>2</v>
      </c>
      <c r="K19" s="25">
        <v>3</v>
      </c>
      <c r="L19" s="25">
        <v>1</v>
      </c>
      <c r="M19" s="25">
        <v>3</v>
      </c>
      <c r="N19" s="32">
        <v>0.23680000000000001</v>
      </c>
      <c r="O19" s="97">
        <v>38</v>
      </c>
      <c r="P19" s="18"/>
      <c r="Q19" s="18"/>
      <c r="R19" s="18"/>
      <c r="S19" s="18"/>
      <c r="T19" s="24"/>
      <c r="U19" s="25">
        <v>3</v>
      </c>
      <c r="V19" s="27">
        <v>0</v>
      </c>
      <c r="W19" s="25">
        <v>1</v>
      </c>
      <c r="X19" s="25">
        <v>0</v>
      </c>
      <c r="Y19" s="25">
        <v>2</v>
      </c>
      <c r="Z19" s="28">
        <v>0.4</v>
      </c>
      <c r="AA19" s="24"/>
      <c r="AB19" s="18"/>
      <c r="AC19" s="18"/>
      <c r="AD19" s="18"/>
      <c r="AE19" s="18"/>
      <c r="AF19" s="24"/>
      <c r="AG19" s="84" t="s">
        <v>167</v>
      </c>
      <c r="AH19" s="84"/>
      <c r="AI19" s="84"/>
      <c r="AJ19" s="84"/>
      <c r="AK19" s="24"/>
      <c r="AL19" s="25"/>
      <c r="AM19" s="84"/>
      <c r="AN19" s="25"/>
      <c r="AO19" s="27"/>
      <c r="AP19" s="29">
        <v>1</v>
      </c>
      <c r="AQ19" s="25"/>
      <c r="AR19" s="39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f t="shared" ref="E20:M20" si="1">SUM(E4:E19)</f>
        <v>282</v>
      </c>
      <c r="F20" s="18">
        <f t="shared" si="1"/>
        <v>12</v>
      </c>
      <c r="G20" s="18">
        <f t="shared" si="1"/>
        <v>174</v>
      </c>
      <c r="H20" s="18">
        <f t="shared" si="1"/>
        <v>131</v>
      </c>
      <c r="I20" s="18">
        <f t="shared" si="1"/>
        <v>656</v>
      </c>
      <c r="J20" s="18">
        <f t="shared" si="1"/>
        <v>162</v>
      </c>
      <c r="K20" s="18">
        <f t="shared" si="1"/>
        <v>134</v>
      </c>
      <c r="L20" s="18">
        <f t="shared" si="1"/>
        <v>174</v>
      </c>
      <c r="M20" s="17">
        <f t="shared" si="1"/>
        <v>186</v>
      </c>
      <c r="N20" s="33">
        <f>PRODUCT(I20/O20)</f>
        <v>0.45898527885997348</v>
      </c>
      <c r="O20" s="87">
        <f>SUM(O3:O19)</f>
        <v>1429.2397386455862</v>
      </c>
      <c r="P20" s="73" t="s">
        <v>48</v>
      </c>
      <c r="Q20" s="73" t="s">
        <v>48</v>
      </c>
      <c r="R20" s="73" t="s">
        <v>48</v>
      </c>
      <c r="S20" s="73" t="s">
        <v>48</v>
      </c>
      <c r="T20" s="30"/>
      <c r="U20" s="18">
        <f>SUM(U4:U19)</f>
        <v>119</v>
      </c>
      <c r="V20" s="18">
        <f>SUM(V4:V19)</f>
        <v>1</v>
      </c>
      <c r="W20" s="18">
        <f>SUM(W4:W19)</f>
        <v>57</v>
      </c>
      <c r="X20" s="18">
        <f>SUM(X4:X19)</f>
        <v>51</v>
      </c>
      <c r="Y20" s="18">
        <f>SUM(Y4:Y19)</f>
        <v>240</v>
      </c>
      <c r="Z20" s="33">
        <f>PRODUCT(N26)</f>
        <v>0.41594454072790293</v>
      </c>
      <c r="AA20" s="87"/>
      <c r="AB20" s="73" t="s">
        <v>48</v>
      </c>
      <c r="AC20" s="73" t="s">
        <v>48</v>
      </c>
      <c r="AD20" s="73" t="s">
        <v>48</v>
      </c>
      <c r="AE20" s="73" t="s">
        <v>48</v>
      </c>
      <c r="AF20" s="24"/>
      <c r="AG20" s="73" t="s">
        <v>175</v>
      </c>
      <c r="AH20" s="73" t="s">
        <v>138</v>
      </c>
      <c r="AI20" s="73" t="s">
        <v>72</v>
      </c>
      <c r="AJ20" s="73" t="s">
        <v>96</v>
      </c>
      <c r="AK20" s="24"/>
      <c r="AL20" s="18">
        <f t="shared" ref="AL20:AQ20" si="2">SUM(AL4:AL19)</f>
        <v>3</v>
      </c>
      <c r="AM20" s="18">
        <f t="shared" si="2"/>
        <v>0</v>
      </c>
      <c r="AN20" s="18">
        <f t="shared" si="2"/>
        <v>3</v>
      </c>
      <c r="AO20" s="18">
        <f t="shared" si="2"/>
        <v>7</v>
      </c>
      <c r="AP20" s="18">
        <f t="shared" si="2"/>
        <v>4</v>
      </c>
      <c r="AQ20" s="18">
        <f t="shared" si="2"/>
        <v>1</v>
      </c>
      <c r="AR20" s="39"/>
    </row>
    <row r="21" spans="1:45" s="4" customFormat="1" ht="15" customHeight="1" x14ac:dyDescent="0.25">
      <c r="A21" s="1"/>
      <c r="B21" s="16" t="s">
        <v>184</v>
      </c>
      <c r="C21" s="17"/>
      <c r="D21" s="15"/>
      <c r="E21" s="17"/>
      <c r="F21" s="14"/>
      <c r="G21" s="14"/>
      <c r="H21" s="14"/>
      <c r="I21" s="14"/>
      <c r="J21" s="14"/>
      <c r="K21" s="14"/>
      <c r="L21" s="14"/>
      <c r="M21" s="14"/>
      <c r="N21" s="77"/>
      <c r="O21" s="24"/>
      <c r="P21" s="22"/>
      <c r="Q21" s="20"/>
      <c r="R21" s="78"/>
      <c r="S21" s="79"/>
      <c r="T21" s="24"/>
      <c r="U21" s="17" t="s">
        <v>172</v>
      </c>
      <c r="V21" s="14"/>
      <c r="W21" s="14" t="s">
        <v>186</v>
      </c>
      <c r="X21" s="14" t="s">
        <v>185</v>
      </c>
      <c r="Y21" s="14"/>
      <c r="Z21" s="15"/>
      <c r="AA21" s="24"/>
      <c r="AB21" s="80"/>
      <c r="AC21" s="81"/>
      <c r="AD21" s="78"/>
      <c r="AE21" s="79"/>
      <c r="AF21" s="24"/>
      <c r="AG21" s="82">
        <v>1</v>
      </c>
      <c r="AH21" s="83">
        <v>0.9</v>
      </c>
      <c r="AI21" s="83">
        <v>1</v>
      </c>
      <c r="AJ21" s="159">
        <v>0.7</v>
      </c>
      <c r="AK21" s="24"/>
      <c r="AL21" s="17"/>
      <c r="AM21" s="14"/>
      <c r="AN21" s="14"/>
      <c r="AO21" s="14"/>
      <c r="AP21" s="14"/>
      <c r="AQ21" s="15"/>
      <c r="AR21" s="39"/>
    </row>
    <row r="22" spans="1:45" ht="15" customHeight="1" x14ac:dyDescent="0.25">
      <c r="A22" s="2"/>
      <c r="B22" s="26" t="s">
        <v>2</v>
      </c>
      <c r="C22" s="29"/>
      <c r="D22" s="34">
        <f>SUM(F20:H20)+((I20-F20-G20)/3)+(E20/3)+(AL20*25)+(AM20*25)+(AN20*10)+(AO20*25)+(AP20*20)+(AQ20*15)-25-20</f>
        <v>897.66666666666663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5"/>
      <c r="P22" s="24"/>
      <c r="Q22" s="24"/>
      <c r="R22" s="24"/>
      <c r="S22" s="2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s="4" customFormat="1" ht="15" customHeight="1" x14ac:dyDescent="0.25">
      <c r="A23" s="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0"/>
      <c r="P23" s="30"/>
      <c r="Q23" s="30"/>
      <c r="R23" s="30"/>
      <c r="S23" s="30"/>
      <c r="T23" s="30"/>
      <c r="U23" s="35"/>
      <c r="V23" s="38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5">
      <c r="A24" s="2"/>
      <c r="B24" s="22" t="s">
        <v>24</v>
      </c>
      <c r="C24" s="40"/>
      <c r="D24" s="40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35"/>
      <c r="K24" s="18" t="s">
        <v>26</v>
      </c>
      <c r="L24" s="18" t="s">
        <v>27</v>
      </c>
      <c r="M24" s="18" t="s">
        <v>28</v>
      </c>
      <c r="N24" s="18" t="s">
        <v>21</v>
      </c>
      <c r="O24" s="24"/>
      <c r="P24" s="41" t="s">
        <v>29</v>
      </c>
      <c r="Q24" s="12"/>
      <c r="R24" s="12"/>
      <c r="S24" s="12"/>
      <c r="T24" s="42"/>
      <c r="U24" s="42"/>
      <c r="V24" s="42"/>
      <c r="W24" s="42"/>
      <c r="X24" s="42"/>
      <c r="Y24" s="12"/>
      <c r="Z24" s="12"/>
      <c r="AA24" s="12"/>
      <c r="AB24" s="42"/>
      <c r="AC24" s="42"/>
      <c r="AD24" s="12"/>
      <c r="AE24" s="43"/>
      <c r="AF24" s="24"/>
      <c r="AG24" s="41"/>
      <c r="AH24" s="12"/>
      <c r="AI24" s="42"/>
      <c r="AJ24" s="12"/>
      <c r="AK24" s="12"/>
      <c r="AL24" s="12"/>
      <c r="AM24" s="12"/>
      <c r="AN24" s="12"/>
      <c r="AO24" s="12"/>
      <c r="AP24" s="12"/>
      <c r="AQ24" s="43"/>
      <c r="AR24" s="39"/>
    </row>
    <row r="25" spans="1:45" ht="15" customHeight="1" x14ac:dyDescent="0.25">
      <c r="A25" s="2"/>
      <c r="B25" s="41" t="s">
        <v>12</v>
      </c>
      <c r="C25" s="12"/>
      <c r="D25" s="43"/>
      <c r="E25" s="25">
        <f>PRODUCT(E20)</f>
        <v>282</v>
      </c>
      <c r="F25" s="25">
        <f>PRODUCT(F20)</f>
        <v>12</v>
      </c>
      <c r="G25" s="25">
        <f>PRODUCT(G20)</f>
        <v>174</v>
      </c>
      <c r="H25" s="25">
        <f>PRODUCT(H20)</f>
        <v>131</v>
      </c>
      <c r="I25" s="25">
        <f>PRODUCT(I20)</f>
        <v>656</v>
      </c>
      <c r="J25" s="35"/>
      <c r="K25" s="44">
        <f>PRODUCT((F25+G25)/E25)</f>
        <v>0.65957446808510634</v>
      </c>
      <c r="L25" s="44">
        <f>PRODUCT(H25/E25)</f>
        <v>0.46453900709219859</v>
      </c>
      <c r="M25" s="44">
        <f>PRODUCT(I25/E25)</f>
        <v>2.3262411347517729</v>
      </c>
      <c r="N25" s="32">
        <f>PRODUCT(N20)</f>
        <v>0.45898527885997348</v>
      </c>
      <c r="O25" s="24">
        <f>PRODUCT(O20)</f>
        <v>1429.2397386455862</v>
      </c>
      <c r="P25" s="169" t="s">
        <v>9</v>
      </c>
      <c r="Q25" s="184"/>
      <c r="R25" s="170" t="s">
        <v>144</v>
      </c>
      <c r="S25" s="170"/>
      <c r="T25" s="170"/>
      <c r="U25" s="170"/>
      <c r="V25" s="170"/>
      <c r="W25" s="170"/>
      <c r="X25" s="170"/>
      <c r="Y25" s="185"/>
      <c r="Z25" s="185"/>
      <c r="AA25" s="185" t="s">
        <v>58</v>
      </c>
      <c r="AB25" s="170"/>
      <c r="AC25" s="186" t="s">
        <v>150</v>
      </c>
      <c r="AD25" s="186"/>
      <c r="AE25" s="171"/>
      <c r="AF25" s="24"/>
      <c r="AG25" s="208"/>
      <c r="AH25" s="198"/>
      <c r="AI25" s="170"/>
      <c r="AJ25" s="185"/>
      <c r="AK25" s="170"/>
      <c r="AL25" s="170"/>
      <c r="AM25" s="170"/>
      <c r="AN25" s="170"/>
      <c r="AO25" s="170"/>
      <c r="AP25" s="170"/>
      <c r="AQ25" s="171"/>
      <c r="AR25" s="39"/>
    </row>
    <row r="26" spans="1:45" ht="15" customHeight="1" x14ac:dyDescent="0.25">
      <c r="A26" s="2"/>
      <c r="B26" s="45" t="s">
        <v>14</v>
      </c>
      <c r="C26" s="46"/>
      <c r="D26" s="47"/>
      <c r="E26" s="25">
        <f>SUM(U20)</f>
        <v>119</v>
      </c>
      <c r="F26" s="25">
        <f>SUM(V20)</f>
        <v>1</v>
      </c>
      <c r="G26" s="25">
        <f>SUM(W20)</f>
        <v>57</v>
      </c>
      <c r="H26" s="25">
        <f>SUM(X20)</f>
        <v>51</v>
      </c>
      <c r="I26" s="25">
        <f>SUM(Y20)</f>
        <v>240</v>
      </c>
      <c r="J26" s="35"/>
      <c r="K26" s="44">
        <f>PRODUCT((F26+G26)/E26)</f>
        <v>0.48739495798319327</v>
      </c>
      <c r="L26" s="44">
        <f>PRODUCT(H26/E26)</f>
        <v>0.42857142857142855</v>
      </c>
      <c r="M26" s="44">
        <f>PRODUCT(I26/E26)</f>
        <v>2.0168067226890756</v>
      </c>
      <c r="N26" s="32">
        <f>PRODUCT(I26/O26)</f>
        <v>0.41594454072790293</v>
      </c>
      <c r="O26" s="24">
        <v>577</v>
      </c>
      <c r="P26" s="187" t="s">
        <v>51</v>
      </c>
      <c r="Q26" s="188"/>
      <c r="R26" s="189" t="s">
        <v>145</v>
      </c>
      <c r="S26" s="189"/>
      <c r="T26" s="189"/>
      <c r="U26" s="189"/>
      <c r="V26" s="189"/>
      <c r="W26" s="189"/>
      <c r="X26" s="189"/>
      <c r="Y26" s="190"/>
      <c r="Z26" s="190"/>
      <c r="AA26" s="190" t="s">
        <v>68</v>
      </c>
      <c r="AB26" s="189"/>
      <c r="AC26" s="87" t="s">
        <v>151</v>
      </c>
      <c r="AD26" s="87"/>
      <c r="AE26" s="191"/>
      <c r="AF26" s="24"/>
      <c r="AG26" s="208"/>
      <c r="AH26" s="199"/>
      <c r="AI26" s="189"/>
      <c r="AJ26" s="190"/>
      <c r="AK26" s="189"/>
      <c r="AL26" s="189"/>
      <c r="AM26" s="189"/>
      <c r="AN26" s="189"/>
      <c r="AO26" s="189"/>
      <c r="AP26" s="189"/>
      <c r="AQ26" s="191"/>
      <c r="AR26" s="39"/>
    </row>
    <row r="27" spans="1:45" ht="15" customHeight="1" x14ac:dyDescent="0.25">
      <c r="A27" s="2"/>
      <c r="B27" s="48" t="s">
        <v>15</v>
      </c>
      <c r="C27" s="49"/>
      <c r="D27" s="50"/>
      <c r="E27" s="31"/>
      <c r="F27" s="31"/>
      <c r="G27" s="31"/>
      <c r="H27" s="31"/>
      <c r="I27" s="31"/>
      <c r="J27" s="35"/>
      <c r="K27" s="51"/>
      <c r="L27" s="51"/>
      <c r="M27" s="51"/>
      <c r="N27" s="52"/>
      <c r="O27" s="24"/>
      <c r="P27" s="187" t="s">
        <v>52</v>
      </c>
      <c r="Q27" s="188"/>
      <c r="R27" s="189" t="s">
        <v>146</v>
      </c>
      <c r="S27" s="189"/>
      <c r="T27" s="189"/>
      <c r="U27" s="189"/>
      <c r="V27" s="189"/>
      <c r="W27" s="189"/>
      <c r="X27" s="189"/>
      <c r="Y27" s="190"/>
      <c r="Z27" s="190"/>
      <c r="AA27" s="190" t="s">
        <v>148</v>
      </c>
      <c r="AB27" s="189"/>
      <c r="AC27" s="87" t="s">
        <v>152</v>
      </c>
      <c r="AD27" s="87"/>
      <c r="AE27" s="191"/>
      <c r="AF27" s="24"/>
      <c r="AG27" s="208"/>
      <c r="AH27" s="199"/>
      <c r="AI27" s="189"/>
      <c r="AJ27" s="190"/>
      <c r="AK27" s="189"/>
      <c r="AL27" s="189"/>
      <c r="AM27" s="189"/>
      <c r="AN27" s="189"/>
      <c r="AO27" s="189"/>
      <c r="AP27" s="189"/>
      <c r="AQ27" s="191"/>
      <c r="AR27" s="39"/>
    </row>
    <row r="28" spans="1:45" ht="15" customHeight="1" x14ac:dyDescent="0.25">
      <c r="A28" s="2"/>
      <c r="B28" s="53" t="s">
        <v>25</v>
      </c>
      <c r="C28" s="54"/>
      <c r="D28" s="55"/>
      <c r="E28" s="18">
        <f>SUM(E25:E27)</f>
        <v>401</v>
      </c>
      <c r="F28" s="18">
        <f>SUM(F25:F27)</f>
        <v>13</v>
      </c>
      <c r="G28" s="18">
        <f>SUM(G25:G27)</f>
        <v>231</v>
      </c>
      <c r="H28" s="18">
        <f>SUM(H25:H27)</f>
        <v>182</v>
      </c>
      <c r="I28" s="18">
        <f>SUM(I25:I27)</f>
        <v>896</v>
      </c>
      <c r="J28" s="35"/>
      <c r="K28" s="56">
        <f>PRODUCT((F28+G28)/E28)</f>
        <v>0.60847880299251866</v>
      </c>
      <c r="L28" s="56">
        <f>PRODUCT(H28/E28)</f>
        <v>0.4538653366583541</v>
      </c>
      <c r="M28" s="56">
        <f>PRODUCT(I28/E28)</f>
        <v>2.2344139650872816</v>
      </c>
      <c r="N28" s="33">
        <f>PRODUCT(I28/O28)</f>
        <v>0.44660664562695296</v>
      </c>
      <c r="O28" s="24">
        <f>SUM(O25:O27)</f>
        <v>2006.2397386455862</v>
      </c>
      <c r="P28" s="192" t="s">
        <v>10</v>
      </c>
      <c r="Q28" s="193"/>
      <c r="R28" s="194" t="s">
        <v>147</v>
      </c>
      <c r="S28" s="194"/>
      <c r="T28" s="194"/>
      <c r="U28" s="194"/>
      <c r="V28" s="194"/>
      <c r="W28" s="194"/>
      <c r="X28" s="194"/>
      <c r="Y28" s="195"/>
      <c r="Z28" s="195"/>
      <c r="AA28" s="195" t="s">
        <v>149</v>
      </c>
      <c r="AB28" s="194"/>
      <c r="AC28" s="196" t="s">
        <v>153</v>
      </c>
      <c r="AD28" s="196"/>
      <c r="AE28" s="197"/>
      <c r="AF28" s="24"/>
      <c r="AG28" s="72"/>
      <c r="AH28" s="201"/>
      <c r="AI28" s="202"/>
      <c r="AJ28" s="195"/>
      <c r="AK28" s="194"/>
      <c r="AL28" s="194"/>
      <c r="AM28" s="194"/>
      <c r="AN28" s="194"/>
      <c r="AO28" s="194"/>
      <c r="AP28" s="194"/>
      <c r="AQ28" s="197"/>
      <c r="AR28" s="39"/>
    </row>
    <row r="29" spans="1:45" ht="15" customHeight="1" x14ac:dyDescent="0.25">
      <c r="A29" s="2"/>
      <c r="B29" s="37"/>
      <c r="C29" s="37"/>
      <c r="D29" s="37"/>
      <c r="E29" s="37"/>
      <c r="F29" s="37"/>
      <c r="G29" s="37"/>
      <c r="H29" s="37"/>
      <c r="I29" s="37"/>
      <c r="J29" s="35"/>
      <c r="K29" s="37"/>
      <c r="L29" s="37"/>
      <c r="M29" s="37"/>
      <c r="N29" s="36"/>
      <c r="O29" s="24">
        <f>SUM(O26:O28)</f>
        <v>2583.2397386455859</v>
      </c>
      <c r="P29" s="35"/>
      <c r="Q29" s="38"/>
      <c r="R29" s="35"/>
      <c r="S29" s="35"/>
      <c r="T29" s="24"/>
      <c r="U29" s="24"/>
      <c r="V29" s="38"/>
      <c r="W29" s="35"/>
      <c r="X29" s="35"/>
      <c r="Y29" s="24"/>
      <c r="Z29" s="24"/>
      <c r="AA29" s="24"/>
      <c r="AB29" s="24"/>
      <c r="AC29" s="24"/>
      <c r="AD29" s="24"/>
      <c r="AE29" s="24"/>
      <c r="AF29" s="24"/>
      <c r="AG29" s="24"/>
      <c r="AH29" s="57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5" ht="15" customHeight="1" x14ac:dyDescent="0.2">
      <c r="A30" s="2"/>
      <c r="B30" s="35" t="s">
        <v>61</v>
      </c>
      <c r="C30" s="35"/>
      <c r="D30" s="35" t="s">
        <v>110</v>
      </c>
      <c r="E30" s="35"/>
      <c r="F30" s="35"/>
      <c r="G30" s="35"/>
      <c r="H30" s="35"/>
      <c r="I30" s="35"/>
      <c r="J30" s="35"/>
      <c r="K30" s="35"/>
      <c r="L30" s="35"/>
      <c r="M30" s="35"/>
      <c r="N30" s="35" t="s">
        <v>142</v>
      </c>
      <c r="O30" s="35"/>
      <c r="P30" s="35"/>
      <c r="Q30" s="35"/>
      <c r="R30" s="35"/>
      <c r="S30" s="35"/>
      <c r="T30" s="35"/>
      <c r="U30" s="35"/>
      <c r="V30" s="35" t="s">
        <v>143</v>
      </c>
      <c r="W30" s="35"/>
      <c r="X30" s="35"/>
      <c r="Y30" s="35"/>
      <c r="Z30" s="35"/>
      <c r="AA30" s="35"/>
      <c r="AB30" s="35"/>
      <c r="AC30" s="35"/>
      <c r="AD30" s="35"/>
      <c r="AE30" s="35" t="s">
        <v>111</v>
      </c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2"/>
      <c r="B32" s="203" t="s">
        <v>187</v>
      </c>
      <c r="C32" s="62"/>
      <c r="D32" s="62"/>
      <c r="E32" s="62"/>
      <c r="F32" s="62" t="s">
        <v>188</v>
      </c>
      <c r="G32" s="62" t="s">
        <v>3</v>
      </c>
      <c r="H32" s="62" t="s">
        <v>5</v>
      </c>
      <c r="I32" s="62" t="s">
        <v>6</v>
      </c>
      <c r="J32" s="62" t="s">
        <v>189</v>
      </c>
      <c r="K32" s="204" t="s">
        <v>16</v>
      </c>
      <c r="L32" s="35"/>
      <c r="M32" s="205" t="s">
        <v>190</v>
      </c>
      <c r="N32" s="108"/>
      <c r="O32" s="108"/>
      <c r="P32" s="62" t="s">
        <v>3</v>
      </c>
      <c r="Q32" s="62" t="s">
        <v>5</v>
      </c>
      <c r="R32" s="62" t="s">
        <v>6</v>
      </c>
      <c r="S32" s="62" t="s">
        <v>189</v>
      </c>
      <c r="T32" s="108"/>
      <c r="U32" s="204" t="s">
        <v>16</v>
      </c>
      <c r="V32" s="35"/>
      <c r="W32" s="205" t="s">
        <v>191</v>
      </c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206"/>
      <c r="AI32" s="236" t="s">
        <v>347</v>
      </c>
      <c r="AJ32" s="207"/>
      <c r="AK32" s="207"/>
      <c r="AL32" s="237" t="s">
        <v>3</v>
      </c>
      <c r="AM32" s="237" t="s">
        <v>5</v>
      </c>
      <c r="AN32" s="237" t="s">
        <v>6</v>
      </c>
      <c r="AO32" s="108"/>
      <c r="AP32" s="62" t="s">
        <v>348</v>
      </c>
      <c r="AQ32" s="85"/>
      <c r="AR32" s="24"/>
      <c r="AS32" s="24"/>
    </row>
    <row r="33" spans="1:45" ht="15" customHeight="1" x14ac:dyDescent="0.2">
      <c r="A33" s="2"/>
      <c r="B33" s="208">
        <v>2005</v>
      </c>
      <c r="C33" s="87" t="s">
        <v>98</v>
      </c>
      <c r="D33" s="189" t="s">
        <v>140</v>
      </c>
      <c r="E33" s="87"/>
      <c r="F33" s="87">
        <v>18</v>
      </c>
      <c r="G33" s="87">
        <v>9</v>
      </c>
      <c r="H33" s="209">
        <f>PRODUCT((F6+G6)/E6)</f>
        <v>0.22222222222222221</v>
      </c>
      <c r="I33" s="209">
        <f>PRODUCT(H6/E6)</f>
        <v>0</v>
      </c>
      <c r="J33" s="209">
        <f>PRODUCT(F6+G6+H6)/E6</f>
        <v>0.22222222222222221</v>
      </c>
      <c r="K33" s="210">
        <f>PRODUCT(I6/E6)</f>
        <v>0.55555555555555558</v>
      </c>
      <c r="L33" s="38"/>
      <c r="M33" s="200" t="s">
        <v>194</v>
      </c>
      <c r="N33" s="87"/>
      <c r="O33" s="87">
        <v>20</v>
      </c>
      <c r="P33" s="87" t="s">
        <v>224</v>
      </c>
      <c r="Q33" s="87" t="s">
        <v>237</v>
      </c>
      <c r="R33" s="87"/>
      <c r="S33" s="87" t="s">
        <v>261</v>
      </c>
      <c r="T33" s="209"/>
      <c r="U33" s="225" t="s">
        <v>274</v>
      </c>
      <c r="V33" s="38"/>
      <c r="W33" s="200" t="s">
        <v>192</v>
      </c>
      <c r="X33" s="199"/>
      <c r="Y33" s="189"/>
      <c r="Z33" s="189"/>
      <c r="AA33" s="189"/>
      <c r="AB33" s="189"/>
      <c r="AC33" s="189"/>
      <c r="AD33" s="189"/>
      <c r="AE33" s="189"/>
      <c r="AF33" s="189"/>
      <c r="AG33" s="190"/>
      <c r="AH33" s="211"/>
      <c r="AI33" s="187" t="s">
        <v>349</v>
      </c>
      <c r="AJ33" s="189"/>
      <c r="AK33" s="189"/>
      <c r="AL33" s="190">
        <v>273</v>
      </c>
      <c r="AM33" s="190">
        <v>184</v>
      </c>
      <c r="AN33" s="190">
        <v>131</v>
      </c>
      <c r="AO33" s="189"/>
      <c r="AP33" s="238">
        <f>PRODUCT(AL33/AL39)</f>
        <v>0.96808510638297873</v>
      </c>
      <c r="AQ33" s="191"/>
      <c r="AR33" s="24"/>
      <c r="AS33" s="24"/>
    </row>
    <row r="34" spans="1:45" ht="15" customHeight="1" x14ac:dyDescent="0.2">
      <c r="A34" s="2"/>
      <c r="B34" s="208">
        <v>2006</v>
      </c>
      <c r="C34" s="87"/>
      <c r="D34" s="189"/>
      <c r="E34" s="87"/>
      <c r="F34" s="87">
        <v>19</v>
      </c>
      <c r="G34" s="87"/>
      <c r="H34" s="209"/>
      <c r="I34" s="209"/>
      <c r="J34" s="209"/>
      <c r="K34" s="210"/>
      <c r="L34" s="38"/>
      <c r="M34" s="200" t="s">
        <v>195</v>
      </c>
      <c r="N34" s="87"/>
      <c r="O34" s="87">
        <v>20</v>
      </c>
      <c r="P34" s="87" t="s">
        <v>225</v>
      </c>
      <c r="Q34" s="87" t="s">
        <v>238</v>
      </c>
      <c r="R34" s="87"/>
      <c r="S34" s="87" t="s">
        <v>262</v>
      </c>
      <c r="T34" s="209"/>
      <c r="U34" s="225" t="s">
        <v>275</v>
      </c>
      <c r="V34" s="38"/>
      <c r="W34" s="212" t="s">
        <v>193</v>
      </c>
      <c r="X34" s="199"/>
      <c r="Y34" s="199" t="s">
        <v>222</v>
      </c>
      <c r="Z34" s="224"/>
      <c r="AA34" s="224"/>
      <c r="AB34" s="224"/>
      <c r="AC34" s="224"/>
      <c r="AD34" s="224"/>
      <c r="AE34" s="224"/>
      <c r="AF34" s="224"/>
      <c r="AG34" s="224" t="s">
        <v>223</v>
      </c>
      <c r="AH34" s="191"/>
      <c r="AI34" s="187" t="s">
        <v>350</v>
      </c>
      <c r="AJ34" s="189"/>
      <c r="AK34" s="189"/>
      <c r="AL34" s="190"/>
      <c r="AM34" s="239">
        <f>PRODUCT(AM33/AL33)</f>
        <v>0.67399267399267404</v>
      </c>
      <c r="AN34" s="239">
        <f>PRODUCT(AN33/AL33)</f>
        <v>0.47985347985347987</v>
      </c>
      <c r="AO34" s="189"/>
      <c r="AP34" s="87"/>
      <c r="AQ34" s="191"/>
      <c r="AR34" s="24"/>
      <c r="AS34" s="24"/>
    </row>
    <row r="35" spans="1:45" ht="15" customHeight="1" x14ac:dyDescent="0.2">
      <c r="A35" s="2"/>
      <c r="B35" s="208">
        <v>2007</v>
      </c>
      <c r="C35" s="87" t="s">
        <v>59</v>
      </c>
      <c r="D35" s="189" t="s">
        <v>109</v>
      </c>
      <c r="E35" s="87"/>
      <c r="F35" s="87">
        <v>20</v>
      </c>
      <c r="G35" s="87">
        <v>25</v>
      </c>
      <c r="H35" s="209">
        <f t="shared" ref="H35:H44" si="3">PRODUCT((F8+G8)/E8)</f>
        <v>0.32</v>
      </c>
      <c r="I35" s="209">
        <f t="shared" ref="I35:I44" si="4">PRODUCT(H8/E8)</f>
        <v>0.32</v>
      </c>
      <c r="J35" s="209">
        <f t="shared" ref="J35:J44" si="5">PRODUCT(F8+G8+H8)/E8</f>
        <v>0.64</v>
      </c>
      <c r="K35" s="210">
        <f t="shared" ref="K35:K44" si="6">PRODUCT(I8/E8)</f>
        <v>1.36</v>
      </c>
      <c r="L35" s="38"/>
      <c r="M35" s="200" t="s">
        <v>196</v>
      </c>
      <c r="N35" s="87"/>
      <c r="O35" s="87">
        <v>21</v>
      </c>
      <c r="P35" s="87" t="s">
        <v>226</v>
      </c>
      <c r="Q35" s="87" t="s">
        <v>239</v>
      </c>
      <c r="R35" s="87" t="s">
        <v>250</v>
      </c>
      <c r="S35" s="87" t="s">
        <v>263</v>
      </c>
      <c r="T35" s="209"/>
      <c r="U35" s="225" t="s">
        <v>276</v>
      </c>
      <c r="V35" s="38"/>
      <c r="W35" s="212"/>
      <c r="X35" s="199"/>
      <c r="Y35" s="199"/>
      <c r="Z35" s="189"/>
      <c r="AA35" s="189"/>
      <c r="AB35" s="189"/>
      <c r="AC35" s="199"/>
      <c r="AD35" s="189"/>
      <c r="AE35" s="189"/>
      <c r="AF35" s="189"/>
      <c r="AG35" s="189"/>
      <c r="AH35" s="191"/>
      <c r="AI35" s="187"/>
      <c r="AJ35" s="189"/>
      <c r="AK35" s="189"/>
      <c r="AL35" s="190"/>
      <c r="AM35" s="190"/>
      <c r="AN35" s="190"/>
      <c r="AO35" s="189"/>
      <c r="AP35" s="87"/>
      <c r="AQ35" s="191"/>
      <c r="AR35" s="24"/>
      <c r="AS35" s="24"/>
    </row>
    <row r="36" spans="1:45" ht="15" customHeight="1" x14ac:dyDescent="0.2">
      <c r="A36" s="2"/>
      <c r="B36" s="208">
        <v>2008</v>
      </c>
      <c r="C36" s="87" t="s">
        <v>59</v>
      </c>
      <c r="D36" s="189" t="s">
        <v>109</v>
      </c>
      <c r="E36" s="87"/>
      <c r="F36" s="87">
        <v>21</v>
      </c>
      <c r="G36" s="87">
        <v>23</v>
      </c>
      <c r="H36" s="209">
        <f t="shared" si="3"/>
        <v>0.60869565217391308</v>
      </c>
      <c r="I36" s="209">
        <f t="shared" si="4"/>
        <v>0.34782608695652173</v>
      </c>
      <c r="J36" s="209">
        <f t="shared" si="5"/>
        <v>0.95652173913043481</v>
      </c>
      <c r="K36" s="210">
        <f t="shared" si="6"/>
        <v>2.2608695652173911</v>
      </c>
      <c r="L36" s="38"/>
      <c r="M36" s="200" t="s">
        <v>197</v>
      </c>
      <c r="N36" s="87"/>
      <c r="O36" s="87"/>
      <c r="P36" s="87" t="s">
        <v>227</v>
      </c>
      <c r="Q36" s="87" t="s">
        <v>240</v>
      </c>
      <c r="R36" s="87" t="s">
        <v>251</v>
      </c>
      <c r="S36" s="87" t="s">
        <v>264</v>
      </c>
      <c r="T36" s="209"/>
      <c r="U36" s="225" t="s">
        <v>277</v>
      </c>
      <c r="V36" s="38"/>
      <c r="W36" s="212"/>
      <c r="X36" s="199"/>
      <c r="Y36" s="199"/>
      <c r="Z36" s="189"/>
      <c r="AA36" s="189"/>
      <c r="AB36" s="189"/>
      <c r="AC36" s="199"/>
      <c r="AD36" s="189"/>
      <c r="AE36" s="189"/>
      <c r="AF36" s="189"/>
      <c r="AG36" s="189"/>
      <c r="AH36" s="191"/>
      <c r="AI36" s="187" t="s">
        <v>356</v>
      </c>
      <c r="AJ36" s="189"/>
      <c r="AK36" s="189"/>
      <c r="AL36" s="190">
        <v>9</v>
      </c>
      <c r="AM36" s="190">
        <v>2</v>
      </c>
      <c r="AN36" s="190">
        <v>0</v>
      </c>
      <c r="AO36" s="189"/>
      <c r="AP36" s="240">
        <v>0.03</v>
      </c>
      <c r="AQ36" s="191"/>
      <c r="AR36" s="24"/>
      <c r="AS36" s="24"/>
    </row>
    <row r="37" spans="1:45" ht="15" customHeight="1" x14ac:dyDescent="0.2">
      <c r="A37" s="2"/>
      <c r="B37" s="208">
        <v>2009</v>
      </c>
      <c r="C37" s="87" t="s">
        <v>98</v>
      </c>
      <c r="D37" s="189" t="s">
        <v>109</v>
      </c>
      <c r="E37" s="87"/>
      <c r="F37" s="87">
        <v>22</v>
      </c>
      <c r="G37" s="87">
        <v>24</v>
      </c>
      <c r="H37" s="209">
        <f t="shared" si="3"/>
        <v>0.54166666666666663</v>
      </c>
      <c r="I37" s="209">
        <f t="shared" si="4"/>
        <v>4.1666666666666664E-2</v>
      </c>
      <c r="J37" s="209">
        <f t="shared" si="5"/>
        <v>0.58333333333333337</v>
      </c>
      <c r="K37" s="210">
        <f t="shared" si="6"/>
        <v>2.125</v>
      </c>
      <c r="L37" s="38"/>
      <c r="M37" s="200" t="s">
        <v>198</v>
      </c>
      <c r="N37" s="87"/>
      <c r="O37" s="87"/>
      <c r="P37" s="87" t="s">
        <v>228</v>
      </c>
      <c r="Q37" s="87" t="s">
        <v>241</v>
      </c>
      <c r="R37" s="87" t="s">
        <v>252</v>
      </c>
      <c r="S37" s="87" t="s">
        <v>265</v>
      </c>
      <c r="T37" s="209"/>
      <c r="U37" s="225" t="s">
        <v>278</v>
      </c>
      <c r="V37" s="38"/>
      <c r="W37" s="212"/>
      <c r="X37" s="199"/>
      <c r="Y37" s="199"/>
      <c r="Z37" s="189"/>
      <c r="AA37" s="189"/>
      <c r="AB37" s="189"/>
      <c r="AC37" s="199"/>
      <c r="AD37" s="189"/>
      <c r="AE37" s="189"/>
      <c r="AF37" s="189"/>
      <c r="AG37" s="189"/>
      <c r="AH37" s="191"/>
      <c r="AI37" s="187" t="s">
        <v>350</v>
      </c>
      <c r="AJ37" s="189"/>
      <c r="AK37" s="189"/>
      <c r="AL37" s="190"/>
      <c r="AM37" s="239">
        <f>PRODUCT(AM36/AL36)</f>
        <v>0.22222222222222221</v>
      </c>
      <c r="AN37" s="239">
        <f>PRODUCT(AN36/AL36)</f>
        <v>0</v>
      </c>
      <c r="AO37" s="189"/>
      <c r="AP37" s="87"/>
      <c r="AQ37" s="191"/>
      <c r="AR37" s="24"/>
      <c r="AS37" s="24"/>
    </row>
    <row r="38" spans="1:45" ht="15" customHeight="1" x14ac:dyDescent="0.2">
      <c r="A38" s="2"/>
      <c r="B38" s="208">
        <v>2010</v>
      </c>
      <c r="C38" s="87" t="s">
        <v>67</v>
      </c>
      <c r="D38" s="189" t="s">
        <v>109</v>
      </c>
      <c r="E38" s="87"/>
      <c r="F38" s="87">
        <v>23</v>
      </c>
      <c r="G38" s="87">
        <v>26</v>
      </c>
      <c r="H38" s="209">
        <f t="shared" si="3"/>
        <v>0.69230769230769229</v>
      </c>
      <c r="I38" s="209">
        <f t="shared" si="4"/>
        <v>0.19230769230769232</v>
      </c>
      <c r="J38" s="209">
        <f t="shared" si="5"/>
        <v>0.88461538461538458</v>
      </c>
      <c r="K38" s="210">
        <f t="shared" si="6"/>
        <v>2.4615384615384617</v>
      </c>
      <c r="L38" s="38"/>
      <c r="M38" s="200" t="s">
        <v>199</v>
      </c>
      <c r="N38" s="87"/>
      <c r="O38" s="87"/>
      <c r="P38" s="87" t="s">
        <v>229</v>
      </c>
      <c r="Q38" s="87" t="s">
        <v>242</v>
      </c>
      <c r="R38" s="87" t="s">
        <v>253</v>
      </c>
      <c r="S38" s="87" t="s">
        <v>266</v>
      </c>
      <c r="T38" s="209"/>
      <c r="U38" s="225" t="s">
        <v>279</v>
      </c>
      <c r="V38" s="38"/>
      <c r="W38" s="212"/>
      <c r="X38" s="199"/>
      <c r="Y38" s="199"/>
      <c r="Z38" s="189"/>
      <c r="AA38" s="189"/>
      <c r="AB38" s="189"/>
      <c r="AC38" s="199"/>
      <c r="AD38" s="189"/>
      <c r="AE38" s="189"/>
      <c r="AF38" s="189"/>
      <c r="AG38" s="189"/>
      <c r="AH38" s="191"/>
      <c r="AI38" s="187"/>
      <c r="AJ38" s="189"/>
      <c r="AK38" s="189"/>
      <c r="AL38" s="190"/>
      <c r="AM38" s="190"/>
      <c r="AN38" s="190"/>
      <c r="AO38" s="189"/>
      <c r="AP38" s="189"/>
      <c r="AQ38" s="191"/>
      <c r="AR38" s="24"/>
      <c r="AS38" s="24"/>
    </row>
    <row r="39" spans="1:45" ht="15" customHeight="1" x14ac:dyDescent="0.2">
      <c r="A39" s="2"/>
      <c r="B39" s="208">
        <v>2011</v>
      </c>
      <c r="C39" s="87" t="s">
        <v>98</v>
      </c>
      <c r="D39" s="189" t="s">
        <v>109</v>
      </c>
      <c r="E39" s="87"/>
      <c r="F39" s="87">
        <v>24</v>
      </c>
      <c r="G39" s="87">
        <v>26</v>
      </c>
      <c r="H39" s="209">
        <f t="shared" si="3"/>
        <v>0.73076923076923073</v>
      </c>
      <c r="I39" s="209">
        <f t="shared" si="4"/>
        <v>0.69230769230769229</v>
      </c>
      <c r="J39" s="209">
        <f t="shared" si="5"/>
        <v>1.4230769230769231</v>
      </c>
      <c r="K39" s="210">
        <f t="shared" si="6"/>
        <v>2.2692307692307692</v>
      </c>
      <c r="L39" s="38"/>
      <c r="M39" s="200" t="s">
        <v>200</v>
      </c>
      <c r="N39" s="87"/>
      <c r="O39" s="87"/>
      <c r="P39" s="87" t="s">
        <v>230</v>
      </c>
      <c r="Q39" s="87" t="s">
        <v>243</v>
      </c>
      <c r="R39" s="87" t="s">
        <v>254</v>
      </c>
      <c r="S39" s="87" t="s">
        <v>267</v>
      </c>
      <c r="T39" s="209"/>
      <c r="U39" s="225" t="s">
        <v>280</v>
      </c>
      <c r="V39" s="38"/>
      <c r="W39" s="212"/>
      <c r="X39" s="199"/>
      <c r="Y39" s="199"/>
      <c r="Z39" s="189"/>
      <c r="AA39" s="189"/>
      <c r="AB39" s="189"/>
      <c r="AC39" s="199"/>
      <c r="AD39" s="189"/>
      <c r="AE39" s="189"/>
      <c r="AF39" s="189"/>
      <c r="AG39" s="189"/>
      <c r="AH39" s="191"/>
      <c r="AI39" s="187" t="s">
        <v>7</v>
      </c>
      <c r="AJ39" s="189"/>
      <c r="AK39" s="189"/>
      <c r="AL39" s="190">
        <f>PRODUCT(AL33+AL36)</f>
        <v>282</v>
      </c>
      <c r="AM39" s="190">
        <f>PRODUCT(AM33+AM36)</f>
        <v>186</v>
      </c>
      <c r="AN39" s="190">
        <f>PRODUCT(AN33+AN36)</f>
        <v>131</v>
      </c>
      <c r="AO39" s="189"/>
      <c r="AP39" s="189"/>
      <c r="AQ39" s="191"/>
      <c r="AR39" s="24"/>
      <c r="AS39" s="24"/>
    </row>
    <row r="40" spans="1:45" ht="15" customHeight="1" x14ac:dyDescent="0.2">
      <c r="A40" s="2"/>
      <c r="B40" s="208">
        <v>2012</v>
      </c>
      <c r="C40" s="87" t="s">
        <v>98</v>
      </c>
      <c r="D40" s="189" t="s">
        <v>109</v>
      </c>
      <c r="E40" s="87"/>
      <c r="F40" s="87">
        <v>25</v>
      </c>
      <c r="G40" s="87">
        <v>26</v>
      </c>
      <c r="H40" s="209">
        <f t="shared" si="3"/>
        <v>0.15384615384615385</v>
      </c>
      <c r="I40" s="209">
        <f t="shared" si="4"/>
        <v>0.11538461538461539</v>
      </c>
      <c r="J40" s="209">
        <f t="shared" si="5"/>
        <v>0.26923076923076922</v>
      </c>
      <c r="K40" s="210">
        <f t="shared" si="6"/>
        <v>2.0384615384615383</v>
      </c>
      <c r="L40" s="38"/>
      <c r="M40" s="200" t="s">
        <v>201</v>
      </c>
      <c r="N40" s="87"/>
      <c r="O40" s="87"/>
      <c r="P40" s="87" t="s">
        <v>231</v>
      </c>
      <c r="Q40" s="87" t="s">
        <v>244</v>
      </c>
      <c r="R40" s="87" t="s">
        <v>255</v>
      </c>
      <c r="S40" s="87" t="s">
        <v>268</v>
      </c>
      <c r="T40" s="209"/>
      <c r="U40" s="225" t="s">
        <v>281</v>
      </c>
      <c r="V40" s="38"/>
      <c r="W40" s="212"/>
      <c r="X40" s="199"/>
      <c r="Y40" s="199"/>
      <c r="Z40" s="189"/>
      <c r="AA40" s="189"/>
      <c r="AB40" s="189"/>
      <c r="AC40" s="199"/>
      <c r="AD40" s="189"/>
      <c r="AE40" s="189"/>
      <c r="AF40" s="189"/>
      <c r="AG40" s="189"/>
      <c r="AH40" s="191"/>
      <c r="AI40" s="187" t="s">
        <v>350</v>
      </c>
      <c r="AJ40" s="189"/>
      <c r="AK40" s="189"/>
      <c r="AL40" s="190"/>
      <c r="AM40" s="239">
        <f>PRODUCT(AM39/AL39)</f>
        <v>0.65957446808510634</v>
      </c>
      <c r="AN40" s="239">
        <f>PRODUCT(AN39/AL39)</f>
        <v>0.46453900709219859</v>
      </c>
      <c r="AO40" s="189"/>
      <c r="AP40" s="189"/>
      <c r="AQ40" s="191"/>
      <c r="AR40" s="24"/>
      <c r="AS40" s="24"/>
    </row>
    <row r="41" spans="1:45" ht="15" customHeight="1" x14ac:dyDescent="0.2">
      <c r="A41" s="2"/>
      <c r="B41" s="208">
        <v>2013</v>
      </c>
      <c r="C41" s="87" t="s">
        <v>98</v>
      </c>
      <c r="D41" s="189" t="s">
        <v>109</v>
      </c>
      <c r="E41" s="87"/>
      <c r="F41" s="87">
        <v>26</v>
      </c>
      <c r="G41" s="87">
        <v>26</v>
      </c>
      <c r="H41" s="226">
        <f t="shared" si="3"/>
        <v>1.1923076923076923</v>
      </c>
      <c r="I41" s="209">
        <f t="shared" si="4"/>
        <v>0.88461538461538458</v>
      </c>
      <c r="J41" s="209">
        <f t="shared" si="5"/>
        <v>2.0769230769230771</v>
      </c>
      <c r="K41" s="229">
        <f t="shared" si="6"/>
        <v>3.4230769230769229</v>
      </c>
      <c r="L41" s="38"/>
      <c r="M41" s="200" t="s">
        <v>202</v>
      </c>
      <c r="N41" s="87"/>
      <c r="O41" s="87"/>
      <c r="P41" s="87" t="s">
        <v>232</v>
      </c>
      <c r="Q41" s="87" t="s">
        <v>245</v>
      </c>
      <c r="R41" s="87" t="s">
        <v>256</v>
      </c>
      <c r="S41" s="87" t="s">
        <v>269</v>
      </c>
      <c r="T41" s="209"/>
      <c r="U41" s="225" t="s">
        <v>282</v>
      </c>
      <c r="V41" s="38"/>
      <c r="W41" s="212"/>
      <c r="X41" s="199"/>
      <c r="Y41" s="199"/>
      <c r="Z41" s="189"/>
      <c r="AA41" s="189"/>
      <c r="AB41" s="189"/>
      <c r="AC41" s="199"/>
      <c r="AD41" s="189"/>
      <c r="AE41" s="189"/>
      <c r="AF41" s="189"/>
      <c r="AG41" s="189"/>
      <c r="AH41" s="191"/>
      <c r="AI41" s="187"/>
      <c r="AJ41" s="189"/>
      <c r="AK41" s="189"/>
      <c r="AL41" s="189"/>
      <c r="AM41" s="199"/>
      <c r="AN41" s="189"/>
      <c r="AO41" s="189"/>
      <c r="AP41" s="189"/>
      <c r="AQ41" s="191"/>
      <c r="AR41" s="24"/>
      <c r="AS41" s="24"/>
    </row>
    <row r="42" spans="1:45" ht="15" customHeight="1" x14ac:dyDescent="0.2">
      <c r="A42" s="2"/>
      <c r="B42" s="208">
        <v>2014</v>
      </c>
      <c r="C42" s="87" t="s">
        <v>98</v>
      </c>
      <c r="D42" s="189" t="s">
        <v>109</v>
      </c>
      <c r="E42" s="87"/>
      <c r="F42" s="87">
        <v>27</v>
      </c>
      <c r="G42" s="87">
        <v>30</v>
      </c>
      <c r="H42" s="209">
        <f t="shared" si="3"/>
        <v>0.73333333333333328</v>
      </c>
      <c r="I42" s="209">
        <f t="shared" si="4"/>
        <v>0.33333333333333331</v>
      </c>
      <c r="J42" s="209">
        <f t="shared" si="5"/>
        <v>1.0666666666666667</v>
      </c>
      <c r="K42" s="210">
        <f t="shared" si="6"/>
        <v>2.4333333333333331</v>
      </c>
      <c r="L42" s="38"/>
      <c r="M42" s="200" t="s">
        <v>203</v>
      </c>
      <c r="N42" s="87"/>
      <c r="O42" s="87"/>
      <c r="P42" s="87" t="s">
        <v>233</v>
      </c>
      <c r="Q42" s="87" t="s">
        <v>246</v>
      </c>
      <c r="R42" s="87" t="s">
        <v>257</v>
      </c>
      <c r="S42" s="87" t="s">
        <v>270</v>
      </c>
      <c r="T42" s="209"/>
      <c r="U42" s="225" t="s">
        <v>283</v>
      </c>
      <c r="V42" s="38"/>
      <c r="W42" s="212"/>
      <c r="X42" s="199"/>
      <c r="Y42" s="199"/>
      <c r="Z42" s="189"/>
      <c r="AA42" s="189"/>
      <c r="AB42" s="189"/>
      <c r="AC42" s="199"/>
      <c r="AD42" s="189"/>
      <c r="AE42" s="189"/>
      <c r="AF42" s="189"/>
      <c r="AG42" s="189"/>
      <c r="AH42" s="191"/>
      <c r="AI42" s="236" t="s">
        <v>351</v>
      </c>
      <c r="AJ42" s="207"/>
      <c r="AK42" s="207"/>
      <c r="AL42" s="237" t="s">
        <v>352</v>
      </c>
      <c r="AM42" s="237" t="s">
        <v>353</v>
      </c>
      <c r="AN42" s="237" t="s">
        <v>354</v>
      </c>
      <c r="AO42" s="237"/>
      <c r="AP42" s="108"/>
      <c r="AQ42" s="85"/>
      <c r="AR42" s="24"/>
      <c r="AS42" s="24"/>
    </row>
    <row r="43" spans="1:45" ht="15" customHeight="1" x14ac:dyDescent="0.2">
      <c r="A43" s="2"/>
      <c r="B43" s="208">
        <v>2015</v>
      </c>
      <c r="C43" s="87" t="s">
        <v>98</v>
      </c>
      <c r="D43" s="189" t="s">
        <v>109</v>
      </c>
      <c r="E43" s="87"/>
      <c r="F43" s="87">
        <v>28</v>
      </c>
      <c r="G43" s="87">
        <v>30</v>
      </c>
      <c r="H43" s="209">
        <f t="shared" si="3"/>
        <v>0.76666666666666672</v>
      </c>
      <c r="I43" s="209">
        <f t="shared" si="4"/>
        <v>0.4</v>
      </c>
      <c r="J43" s="209">
        <f t="shared" si="5"/>
        <v>1.1666666666666667</v>
      </c>
      <c r="K43" s="210">
        <f t="shared" si="6"/>
        <v>2.5666666666666669</v>
      </c>
      <c r="L43" s="38"/>
      <c r="M43" s="200" t="s">
        <v>204</v>
      </c>
      <c r="N43" s="87"/>
      <c r="O43" s="87"/>
      <c r="P43" s="87" t="s">
        <v>234</v>
      </c>
      <c r="Q43" s="87" t="s">
        <v>247</v>
      </c>
      <c r="R43" s="87" t="s">
        <v>258</v>
      </c>
      <c r="S43" s="87" t="s">
        <v>271</v>
      </c>
      <c r="T43" s="209"/>
      <c r="U43" s="225" t="s">
        <v>284</v>
      </c>
      <c r="V43" s="38"/>
      <c r="W43" s="212"/>
      <c r="X43" s="199"/>
      <c r="Y43" s="199"/>
      <c r="Z43" s="189"/>
      <c r="AA43" s="189"/>
      <c r="AB43" s="189"/>
      <c r="AC43" s="199"/>
      <c r="AD43" s="189"/>
      <c r="AE43" s="189"/>
      <c r="AF43" s="189"/>
      <c r="AG43" s="189"/>
      <c r="AH43" s="191"/>
      <c r="AI43" s="187" t="s">
        <v>349</v>
      </c>
      <c r="AJ43" s="189"/>
      <c r="AK43" s="189"/>
      <c r="AL43" s="239">
        <f>PRODUCT(AM34)</f>
        <v>0.67399267399267404</v>
      </c>
      <c r="AM43" s="239">
        <v>0.49</v>
      </c>
      <c r="AN43" s="239">
        <f>PRODUCT(AL43-AM43)</f>
        <v>0.18399267399267405</v>
      </c>
      <c r="AO43" s="190"/>
      <c r="AP43" s="189"/>
      <c r="AQ43" s="191"/>
      <c r="AR43" s="24"/>
      <c r="AS43" s="24"/>
    </row>
    <row r="44" spans="1:45" ht="15" customHeight="1" x14ac:dyDescent="0.2">
      <c r="A44" s="2"/>
      <c r="B44" s="208">
        <v>2016</v>
      </c>
      <c r="C44" s="87" t="s">
        <v>59</v>
      </c>
      <c r="D44" s="189" t="s">
        <v>109</v>
      </c>
      <c r="E44" s="87"/>
      <c r="F44" s="87">
        <v>30</v>
      </c>
      <c r="G44" s="87">
        <v>28</v>
      </c>
      <c r="H44" s="209">
        <f t="shared" si="3"/>
        <v>1.0357142857142858</v>
      </c>
      <c r="I44" s="226">
        <f t="shared" si="4"/>
        <v>1.4285714285714286</v>
      </c>
      <c r="J44" s="226">
        <f t="shared" si="5"/>
        <v>2.4642857142857144</v>
      </c>
      <c r="K44" s="210">
        <f t="shared" si="6"/>
        <v>3.2142857142857144</v>
      </c>
      <c r="L44" s="38"/>
      <c r="M44" s="200" t="s">
        <v>205</v>
      </c>
      <c r="N44" s="87"/>
      <c r="O44" s="87"/>
      <c r="P44" s="87" t="s">
        <v>235</v>
      </c>
      <c r="Q44" s="87" t="s">
        <v>248</v>
      </c>
      <c r="R44" s="91" t="s">
        <v>259</v>
      </c>
      <c r="S44" s="91" t="s">
        <v>272</v>
      </c>
      <c r="T44" s="226"/>
      <c r="U44" s="227" t="s">
        <v>285</v>
      </c>
      <c r="V44" s="38"/>
      <c r="W44" s="212"/>
      <c r="X44" s="199"/>
      <c r="Y44" s="199"/>
      <c r="Z44" s="189"/>
      <c r="AA44" s="189"/>
      <c r="AB44" s="189"/>
      <c r="AC44" s="199"/>
      <c r="AD44" s="189"/>
      <c r="AE44" s="189"/>
      <c r="AF44" s="189"/>
      <c r="AG44" s="189"/>
      <c r="AH44" s="191"/>
      <c r="AI44" s="187" t="s">
        <v>356</v>
      </c>
      <c r="AJ44" s="189"/>
      <c r="AK44" s="189"/>
      <c r="AL44" s="239">
        <f>PRODUCT(AM37)</f>
        <v>0.22222222222222221</v>
      </c>
      <c r="AM44" s="239">
        <v>0</v>
      </c>
      <c r="AN44" s="239">
        <f t="shared" ref="AN44:AN45" si="7">PRODUCT(AL44-AM44)</f>
        <v>0.22222222222222221</v>
      </c>
      <c r="AO44" s="190"/>
      <c r="AP44" s="189"/>
      <c r="AQ44" s="191"/>
      <c r="AR44" s="24"/>
      <c r="AS44" s="24"/>
    </row>
    <row r="45" spans="1:45" ht="15" customHeight="1" x14ac:dyDescent="0.2">
      <c r="A45" s="2"/>
      <c r="B45" s="208">
        <v>2017</v>
      </c>
      <c r="C45" s="87" t="s">
        <v>59</v>
      </c>
      <c r="D45" s="189" t="s">
        <v>109</v>
      </c>
      <c r="E45" s="87"/>
      <c r="F45" s="87">
        <v>31</v>
      </c>
      <c r="G45" s="87">
        <v>9</v>
      </c>
      <c r="H45" s="209">
        <f>PRODUCT((F19+G19)/E19)</f>
        <v>0.33333333333333331</v>
      </c>
      <c r="I45" s="209">
        <f>PRODUCT(H19/E19)</f>
        <v>0.33333333333333331</v>
      </c>
      <c r="J45" s="209">
        <f>PRODUCT(F19+G19+H19)/E19</f>
        <v>0.66666666666666663</v>
      </c>
      <c r="K45" s="210">
        <f>PRODUCT(I19/E19)</f>
        <v>1</v>
      </c>
      <c r="L45" s="38"/>
      <c r="M45" s="200" t="s">
        <v>206</v>
      </c>
      <c r="N45" s="87"/>
      <c r="O45" s="87"/>
      <c r="P45" s="91" t="s">
        <v>236</v>
      </c>
      <c r="Q45" s="91" t="s">
        <v>249</v>
      </c>
      <c r="R45" s="87" t="s">
        <v>260</v>
      </c>
      <c r="S45" s="87" t="s">
        <v>273</v>
      </c>
      <c r="T45" s="209"/>
      <c r="U45" s="225" t="s">
        <v>286</v>
      </c>
      <c r="V45" s="38"/>
      <c r="W45" s="212"/>
      <c r="X45" s="199"/>
      <c r="Y45" s="199"/>
      <c r="Z45" s="189"/>
      <c r="AA45" s="189"/>
      <c r="AB45" s="189"/>
      <c r="AC45" s="199"/>
      <c r="AD45" s="189"/>
      <c r="AE45" s="189"/>
      <c r="AF45" s="189"/>
      <c r="AG45" s="189"/>
      <c r="AH45" s="191"/>
      <c r="AI45" s="187" t="s">
        <v>7</v>
      </c>
      <c r="AJ45" s="189"/>
      <c r="AK45" s="189"/>
      <c r="AL45" s="239">
        <f>PRODUCT(AM40)</f>
        <v>0.65957446808510634</v>
      </c>
      <c r="AM45" s="239">
        <f>PRODUCT(AM61)</f>
        <v>0</v>
      </c>
      <c r="AN45" s="239">
        <f t="shared" si="7"/>
        <v>0.65957446808510634</v>
      </c>
      <c r="AO45" s="190"/>
      <c r="AP45" s="189"/>
      <c r="AQ45" s="191"/>
      <c r="AR45" s="24"/>
      <c r="AS45" s="24"/>
    </row>
    <row r="46" spans="1:45" ht="15" customHeight="1" x14ac:dyDescent="0.2">
      <c r="A46" s="2"/>
      <c r="B46" s="208"/>
      <c r="C46" s="87"/>
      <c r="D46" s="189"/>
      <c r="E46" s="87"/>
      <c r="F46" s="87"/>
      <c r="G46" s="87"/>
      <c r="H46" s="209"/>
      <c r="I46" s="209"/>
      <c r="J46" s="209"/>
      <c r="K46" s="210"/>
      <c r="L46" s="38"/>
      <c r="M46" s="200"/>
      <c r="N46" s="87"/>
      <c r="O46" s="87"/>
      <c r="P46" s="87"/>
      <c r="Q46" s="87"/>
      <c r="R46" s="209"/>
      <c r="S46" s="209"/>
      <c r="T46" s="209"/>
      <c r="U46" s="225"/>
      <c r="V46" s="38"/>
      <c r="W46" s="212"/>
      <c r="X46" s="199"/>
      <c r="Y46" s="199"/>
      <c r="Z46" s="189"/>
      <c r="AA46" s="189"/>
      <c r="AB46" s="189"/>
      <c r="AC46" s="199"/>
      <c r="AD46" s="189"/>
      <c r="AE46" s="189"/>
      <c r="AF46" s="189"/>
      <c r="AG46" s="189"/>
      <c r="AH46" s="191"/>
      <c r="AI46" s="241"/>
      <c r="AJ46" s="189"/>
      <c r="AK46" s="189"/>
      <c r="AL46" s="189"/>
      <c r="AM46" s="190"/>
      <c r="AN46" s="190"/>
      <c r="AO46" s="190"/>
      <c r="AP46" s="189"/>
      <c r="AQ46" s="191"/>
      <c r="AR46" s="24"/>
      <c r="AS46" s="24"/>
    </row>
    <row r="47" spans="1:45" ht="15" customHeight="1" x14ac:dyDescent="0.2">
      <c r="A47" s="2"/>
      <c r="B47" s="203" t="s">
        <v>340</v>
      </c>
      <c r="C47" s="62"/>
      <c r="D47" s="108"/>
      <c r="E47" s="62"/>
      <c r="F47" s="62"/>
      <c r="G47" s="62"/>
      <c r="H47" s="230"/>
      <c r="I47" s="230"/>
      <c r="J47" s="230"/>
      <c r="K47" s="220"/>
      <c r="L47" s="38"/>
      <c r="M47" s="203" t="s">
        <v>341</v>
      </c>
      <c r="N47" s="62"/>
      <c r="O47" s="108"/>
      <c r="P47" s="62"/>
      <c r="Q47" s="62"/>
      <c r="R47" s="62"/>
      <c r="S47" s="230"/>
      <c r="T47" s="230"/>
      <c r="U47" s="220"/>
      <c r="V47" s="38"/>
      <c r="W47" s="212"/>
      <c r="X47" s="199"/>
      <c r="Y47" s="199"/>
      <c r="Z47" s="189"/>
      <c r="AA47" s="189"/>
      <c r="AB47" s="189"/>
      <c r="AC47" s="199"/>
      <c r="AD47" s="189"/>
      <c r="AE47" s="189"/>
      <c r="AF47" s="189"/>
      <c r="AG47" s="189"/>
      <c r="AH47" s="191"/>
      <c r="AI47" s="236" t="s">
        <v>355</v>
      </c>
      <c r="AJ47" s="207"/>
      <c r="AK47" s="207"/>
      <c r="AL47" s="237" t="s">
        <v>352</v>
      </c>
      <c r="AM47" s="237" t="s">
        <v>353</v>
      </c>
      <c r="AN47" s="237" t="s">
        <v>354</v>
      </c>
      <c r="AO47" s="237"/>
      <c r="AP47" s="108"/>
      <c r="AQ47" s="85"/>
      <c r="AR47" s="24"/>
      <c r="AS47" s="24"/>
    </row>
    <row r="48" spans="1:45" ht="15" customHeight="1" x14ac:dyDescent="0.2">
      <c r="A48" s="2"/>
      <c r="B48" s="200">
        <v>5480</v>
      </c>
      <c r="C48" s="199" t="s">
        <v>338</v>
      </c>
      <c r="D48" s="189"/>
      <c r="E48" s="87"/>
      <c r="F48" s="87"/>
      <c r="G48" s="87"/>
      <c r="H48" s="209"/>
      <c r="I48" s="209"/>
      <c r="J48" s="209"/>
      <c r="K48" s="210"/>
      <c r="L48" s="38"/>
      <c r="M48" s="200">
        <v>5615</v>
      </c>
      <c r="N48" s="224" t="s">
        <v>336</v>
      </c>
      <c r="O48" s="87"/>
      <c r="P48" s="87"/>
      <c r="Q48" s="87"/>
      <c r="R48" s="87"/>
      <c r="S48" s="87"/>
      <c r="T48" s="209"/>
      <c r="U48" s="210"/>
      <c r="V48" s="38"/>
      <c r="W48" s="212"/>
      <c r="X48" s="199"/>
      <c r="Y48" s="199"/>
      <c r="Z48" s="189"/>
      <c r="AA48" s="189"/>
      <c r="AB48" s="189"/>
      <c r="AC48" s="199"/>
      <c r="AD48" s="189"/>
      <c r="AE48" s="189"/>
      <c r="AF48" s="189"/>
      <c r="AG48" s="189"/>
      <c r="AH48" s="191"/>
      <c r="AI48" s="187" t="s">
        <v>349</v>
      </c>
      <c r="AJ48" s="189"/>
      <c r="AK48" s="189"/>
      <c r="AL48" s="239">
        <f>PRODUCT(AN34)</f>
        <v>0.47985347985347987</v>
      </c>
      <c r="AM48" s="239">
        <v>0.43</v>
      </c>
      <c r="AN48" s="239">
        <f>PRODUCT(AL48-AM48)</f>
        <v>4.9853479853479876E-2</v>
      </c>
      <c r="AO48" s="190"/>
      <c r="AP48" s="189"/>
      <c r="AQ48" s="191"/>
      <c r="AR48" s="24"/>
      <c r="AS48" s="24"/>
    </row>
    <row r="49" spans="1:45" ht="15" customHeight="1" x14ac:dyDescent="0.2">
      <c r="A49" s="2"/>
      <c r="B49" s="208"/>
      <c r="C49" s="87"/>
      <c r="D49" s="189"/>
      <c r="E49" s="87"/>
      <c r="F49" s="87"/>
      <c r="G49" s="87"/>
      <c r="H49" s="209"/>
      <c r="I49" s="209"/>
      <c r="J49" s="209"/>
      <c r="K49" s="210"/>
      <c r="L49" s="38"/>
      <c r="M49" s="200">
        <v>5480</v>
      </c>
      <c r="N49" s="199" t="s">
        <v>338</v>
      </c>
      <c r="O49" s="87"/>
      <c r="P49" s="87"/>
      <c r="Q49" s="87"/>
      <c r="R49" s="87"/>
      <c r="S49" s="87"/>
      <c r="T49" s="209"/>
      <c r="U49" s="210"/>
      <c r="V49" s="38"/>
      <c r="W49" s="212"/>
      <c r="X49" s="199"/>
      <c r="Y49" s="199"/>
      <c r="Z49" s="189"/>
      <c r="AA49" s="189"/>
      <c r="AB49" s="189"/>
      <c r="AC49" s="199"/>
      <c r="AD49" s="189"/>
      <c r="AE49" s="189"/>
      <c r="AF49" s="189"/>
      <c r="AG49" s="189"/>
      <c r="AH49" s="191"/>
      <c r="AI49" s="187" t="s">
        <v>356</v>
      </c>
      <c r="AJ49" s="189"/>
      <c r="AK49" s="189"/>
      <c r="AL49" s="239">
        <f>PRODUCT(AN37)</f>
        <v>0</v>
      </c>
      <c r="AM49" s="239">
        <v>0</v>
      </c>
      <c r="AN49" s="239">
        <f t="shared" ref="AN49:AN50" si="8">PRODUCT(AL49-AM49)</f>
        <v>0</v>
      </c>
      <c r="AO49" s="190"/>
      <c r="AP49" s="189"/>
      <c r="AQ49" s="191"/>
      <c r="AR49" s="24"/>
      <c r="AS49" s="24"/>
    </row>
    <row r="50" spans="1:45" ht="15" customHeight="1" x14ac:dyDescent="0.2">
      <c r="A50" s="2"/>
      <c r="B50" s="203" t="s">
        <v>342</v>
      </c>
      <c r="C50" s="62"/>
      <c r="D50" s="108"/>
      <c r="E50" s="62"/>
      <c r="F50" s="62"/>
      <c r="G50" s="62"/>
      <c r="H50" s="230"/>
      <c r="I50" s="230"/>
      <c r="J50" s="230"/>
      <c r="K50" s="220"/>
      <c r="L50" s="38"/>
      <c r="M50" s="200">
        <v>5118</v>
      </c>
      <c r="N50" s="224" t="s">
        <v>337</v>
      </c>
      <c r="O50" s="87"/>
      <c r="P50" s="87"/>
      <c r="Q50" s="87"/>
      <c r="R50" s="87"/>
      <c r="S50" s="87"/>
      <c r="T50" s="209"/>
      <c r="U50" s="210"/>
      <c r="V50" s="38"/>
      <c r="W50" s="212"/>
      <c r="X50" s="199"/>
      <c r="Y50" s="199"/>
      <c r="Z50" s="189"/>
      <c r="AA50" s="189"/>
      <c r="AB50" s="189"/>
      <c r="AC50" s="199"/>
      <c r="AD50" s="189"/>
      <c r="AE50" s="189"/>
      <c r="AF50" s="189"/>
      <c r="AG50" s="189"/>
      <c r="AH50" s="191"/>
      <c r="AI50" s="187" t="s">
        <v>7</v>
      </c>
      <c r="AJ50" s="189"/>
      <c r="AK50" s="189"/>
      <c r="AL50" s="239">
        <f>PRODUCT(AN40)</f>
        <v>0.46453900709219859</v>
      </c>
      <c r="AM50" s="239">
        <v>0.43</v>
      </c>
      <c r="AN50" s="239">
        <f t="shared" si="8"/>
        <v>3.4539007092198593E-2</v>
      </c>
      <c r="AO50" s="190"/>
      <c r="AP50" s="189"/>
      <c r="AQ50" s="191"/>
      <c r="AR50" s="24"/>
      <c r="AS50" s="24"/>
    </row>
    <row r="51" spans="1:45" ht="15" customHeight="1" x14ac:dyDescent="0.2">
      <c r="A51" s="2"/>
      <c r="B51" s="200">
        <v>5615</v>
      </c>
      <c r="C51" s="224" t="s">
        <v>336</v>
      </c>
      <c r="D51" s="189"/>
      <c r="E51" s="189"/>
      <c r="F51" s="189"/>
      <c r="G51" s="189"/>
      <c r="H51" s="189"/>
      <c r="I51" s="189"/>
      <c r="J51" s="189"/>
      <c r="K51" s="210"/>
      <c r="L51" s="38"/>
      <c r="M51" s="231">
        <v>5010</v>
      </c>
      <c r="N51" s="224" t="s">
        <v>339</v>
      </c>
      <c r="O51" s="87"/>
      <c r="P51" s="87"/>
      <c r="Q51" s="87"/>
      <c r="R51" s="87"/>
      <c r="S51" s="87"/>
      <c r="T51" s="209"/>
      <c r="U51" s="210"/>
      <c r="V51" s="38"/>
      <c r="W51" s="212"/>
      <c r="X51" s="199"/>
      <c r="Y51" s="199"/>
      <c r="Z51" s="189"/>
      <c r="AA51" s="189"/>
      <c r="AB51" s="189"/>
      <c r="AC51" s="199"/>
      <c r="AD51" s="189"/>
      <c r="AE51" s="189"/>
      <c r="AF51" s="189"/>
      <c r="AG51" s="189"/>
      <c r="AH51" s="191"/>
      <c r="AI51" s="213"/>
      <c r="AJ51" s="189"/>
      <c r="AK51" s="189"/>
      <c r="AL51" s="189"/>
      <c r="AM51" s="199"/>
      <c r="AN51" s="189"/>
      <c r="AO51" s="189"/>
      <c r="AP51" s="189"/>
      <c r="AQ51" s="191"/>
      <c r="AR51" s="24"/>
      <c r="AS51" s="24"/>
    </row>
    <row r="52" spans="1:45" ht="15" customHeight="1" x14ac:dyDescent="0.2">
      <c r="A52" s="2"/>
      <c r="B52" s="200"/>
      <c r="C52" s="189"/>
      <c r="D52" s="189"/>
      <c r="E52" s="189"/>
      <c r="F52" s="189"/>
      <c r="G52" s="189"/>
      <c r="H52" s="189"/>
      <c r="I52" s="189"/>
      <c r="J52" s="189"/>
      <c r="K52" s="210"/>
      <c r="L52" s="38"/>
      <c r="M52" s="231"/>
      <c r="N52" s="189"/>
      <c r="O52" s="87"/>
      <c r="P52" s="87"/>
      <c r="Q52" s="87"/>
      <c r="R52" s="87"/>
      <c r="S52" s="87"/>
      <c r="T52" s="209"/>
      <c r="U52" s="210"/>
      <c r="V52" s="38"/>
      <c r="W52" s="212"/>
      <c r="X52" s="199"/>
      <c r="Y52" s="199"/>
      <c r="Z52" s="189"/>
      <c r="AA52" s="189"/>
      <c r="AB52" s="189"/>
      <c r="AC52" s="199"/>
      <c r="AD52" s="189"/>
      <c r="AE52" s="189"/>
      <c r="AF52" s="189"/>
      <c r="AG52" s="189"/>
      <c r="AH52" s="191"/>
      <c r="AI52" s="213"/>
      <c r="AJ52" s="189"/>
      <c r="AK52" s="189"/>
      <c r="AL52" s="189"/>
      <c r="AM52" s="199"/>
      <c r="AN52" s="189"/>
      <c r="AO52" s="189"/>
      <c r="AP52" s="189"/>
      <c r="AQ52" s="191"/>
      <c r="AR52" s="24"/>
      <c r="AS52" s="24"/>
    </row>
    <row r="53" spans="1:45" ht="15" customHeight="1" x14ac:dyDescent="0.2">
      <c r="A53" s="2"/>
      <c r="B53" s="232" t="s">
        <v>343</v>
      </c>
      <c r="C53" s="207" t="s">
        <v>344</v>
      </c>
      <c r="D53" s="207"/>
      <c r="E53" s="62" t="s">
        <v>3</v>
      </c>
      <c r="F53" s="62"/>
      <c r="G53" s="62" t="s">
        <v>345</v>
      </c>
      <c r="H53" s="230"/>
      <c r="I53" s="233" t="s">
        <v>346</v>
      </c>
      <c r="J53" s="230"/>
      <c r="K53" s="220"/>
      <c r="L53" s="38"/>
      <c r="M53" s="231"/>
      <c r="N53" s="189"/>
      <c r="O53" s="87"/>
      <c r="P53" s="87"/>
      <c r="Q53" s="87"/>
      <c r="R53" s="87"/>
      <c r="S53" s="87"/>
      <c r="T53" s="209"/>
      <c r="U53" s="210"/>
      <c r="V53" s="38"/>
      <c r="W53" s="212"/>
      <c r="X53" s="199"/>
      <c r="Y53" s="199"/>
      <c r="Z53" s="189"/>
      <c r="AA53" s="189"/>
      <c r="AB53" s="189"/>
      <c r="AC53" s="199"/>
      <c r="AD53" s="189"/>
      <c r="AE53" s="189"/>
      <c r="AF53" s="189"/>
      <c r="AG53" s="189"/>
      <c r="AH53" s="191"/>
      <c r="AI53" s="213"/>
      <c r="AJ53" s="189"/>
      <c r="AK53" s="189"/>
      <c r="AL53" s="189"/>
      <c r="AM53" s="199"/>
      <c r="AN53" s="189"/>
      <c r="AO53" s="189"/>
      <c r="AP53" s="189"/>
      <c r="AQ53" s="191"/>
      <c r="AR53" s="24"/>
      <c r="AS53" s="24"/>
    </row>
    <row r="54" spans="1:45" ht="15" customHeight="1" x14ac:dyDescent="0.2">
      <c r="A54" s="2"/>
      <c r="B54" s="234"/>
      <c r="C54" s="235" t="s">
        <v>357</v>
      </c>
      <c r="D54" s="87"/>
      <c r="E54" s="87">
        <v>401</v>
      </c>
      <c r="F54" s="87"/>
      <c r="G54" s="87">
        <v>2026.9850374064838</v>
      </c>
      <c r="H54" s="87"/>
      <c r="I54" s="209"/>
      <c r="J54" s="209"/>
      <c r="K54" s="210"/>
      <c r="L54" s="38"/>
      <c r="M54" s="231"/>
      <c r="N54" s="189"/>
      <c r="O54" s="87"/>
      <c r="P54" s="87"/>
      <c r="Q54" s="87"/>
      <c r="R54" s="87"/>
      <c r="S54" s="87"/>
      <c r="T54" s="209"/>
      <c r="U54" s="210"/>
      <c r="V54" s="38"/>
      <c r="W54" s="212"/>
      <c r="X54" s="199"/>
      <c r="Y54" s="199"/>
      <c r="Z54" s="189"/>
      <c r="AA54" s="189"/>
      <c r="AB54" s="189"/>
      <c r="AC54" s="199"/>
      <c r="AD54" s="189"/>
      <c r="AE54" s="189"/>
      <c r="AF54" s="189"/>
      <c r="AG54" s="189"/>
      <c r="AH54" s="191"/>
      <c r="AI54" s="213"/>
      <c r="AJ54" s="189"/>
      <c r="AK54" s="189"/>
      <c r="AL54" s="189"/>
      <c r="AM54" s="199"/>
      <c r="AN54" s="189"/>
      <c r="AO54" s="189"/>
      <c r="AP54" s="189"/>
      <c r="AQ54" s="191"/>
      <c r="AR54" s="24"/>
      <c r="AS54" s="24"/>
    </row>
    <row r="55" spans="1:45" ht="15" customHeight="1" x14ac:dyDescent="0.2">
      <c r="A55" s="2"/>
      <c r="B55" s="192"/>
      <c r="C55" s="194"/>
      <c r="D55" s="194"/>
      <c r="E55" s="194"/>
      <c r="F55" s="194"/>
      <c r="G55" s="194"/>
      <c r="H55" s="214"/>
      <c r="I55" s="214"/>
      <c r="J55" s="214"/>
      <c r="K55" s="215"/>
      <c r="L55" s="38"/>
      <c r="M55" s="192"/>
      <c r="N55" s="194"/>
      <c r="O55" s="194"/>
      <c r="P55" s="194"/>
      <c r="Q55" s="194"/>
      <c r="R55" s="194"/>
      <c r="S55" s="194"/>
      <c r="T55" s="194"/>
      <c r="U55" s="215"/>
      <c r="V55" s="38"/>
      <c r="W55" s="192"/>
      <c r="X55" s="194"/>
      <c r="Y55" s="194"/>
      <c r="Z55" s="194"/>
      <c r="AA55" s="194"/>
      <c r="AB55" s="194"/>
      <c r="AC55" s="194"/>
      <c r="AD55" s="194"/>
      <c r="AE55" s="194"/>
      <c r="AF55" s="214"/>
      <c r="AG55" s="214"/>
      <c r="AH55" s="216"/>
      <c r="AI55" s="194"/>
      <c r="AJ55" s="194"/>
      <c r="AK55" s="194"/>
      <c r="AL55" s="194"/>
      <c r="AM55" s="194"/>
      <c r="AN55" s="194"/>
      <c r="AO55" s="194"/>
      <c r="AP55" s="194"/>
      <c r="AQ55" s="197"/>
      <c r="AR55" s="24"/>
      <c r="AS55" s="24"/>
    </row>
    <row r="56" spans="1:45" ht="15" customHeight="1" x14ac:dyDescent="0.2">
      <c r="A56" s="2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217"/>
      <c r="AG56" s="218"/>
      <c r="AH56" s="217"/>
      <c r="AI56" s="35"/>
      <c r="AJ56" s="35"/>
      <c r="AK56" s="35"/>
      <c r="AL56" s="35"/>
      <c r="AM56" s="35"/>
      <c r="AN56" s="35"/>
      <c r="AO56" s="35"/>
      <c r="AP56" s="35"/>
      <c r="AQ56" s="35"/>
      <c r="AR56" s="24"/>
      <c r="AS56" s="24"/>
    </row>
    <row r="57" spans="1:45" ht="15" customHeight="1" x14ac:dyDescent="0.2">
      <c r="A57" s="2"/>
      <c r="B57" s="203" t="s">
        <v>207</v>
      </c>
      <c r="C57" s="62"/>
      <c r="D57" s="62"/>
      <c r="E57" s="62"/>
      <c r="F57" s="62" t="s">
        <v>188</v>
      </c>
      <c r="G57" s="62" t="s">
        <v>3</v>
      </c>
      <c r="H57" s="62" t="s">
        <v>5</v>
      </c>
      <c r="I57" s="62" t="s">
        <v>6</v>
      </c>
      <c r="J57" s="62" t="s">
        <v>189</v>
      </c>
      <c r="K57" s="204" t="s">
        <v>16</v>
      </c>
      <c r="L57" s="35"/>
      <c r="M57" s="205" t="s">
        <v>190</v>
      </c>
      <c r="N57" s="108"/>
      <c r="O57" s="108"/>
      <c r="P57" s="62" t="s">
        <v>3</v>
      </c>
      <c r="Q57" s="62" t="s">
        <v>5</v>
      </c>
      <c r="R57" s="62" t="s">
        <v>6</v>
      </c>
      <c r="S57" s="62" t="s">
        <v>189</v>
      </c>
      <c r="T57" s="108"/>
      <c r="U57" s="204" t="s">
        <v>16</v>
      </c>
      <c r="V57" s="35"/>
      <c r="W57" s="205" t="s">
        <v>208</v>
      </c>
      <c r="X57" s="108"/>
      <c r="Y57" s="108"/>
      <c r="Z57" s="108"/>
      <c r="AA57" s="108"/>
      <c r="AB57" s="108"/>
      <c r="AC57" s="108"/>
      <c r="AD57" s="108"/>
      <c r="AE57" s="108"/>
      <c r="AF57" s="219"/>
      <c r="AG57" s="219"/>
      <c r="AH57" s="220"/>
      <c r="AI57" s="236" t="s">
        <v>347</v>
      </c>
      <c r="AJ57" s="207"/>
      <c r="AK57" s="207"/>
      <c r="AL57" s="237" t="s">
        <v>3</v>
      </c>
      <c r="AM57" s="237" t="s">
        <v>5</v>
      </c>
      <c r="AN57" s="237" t="s">
        <v>6</v>
      </c>
      <c r="AO57" s="108"/>
      <c r="AP57" s="62" t="s">
        <v>348</v>
      </c>
      <c r="AQ57" s="85"/>
      <c r="AR57" s="24"/>
      <c r="AS57" s="24"/>
    </row>
    <row r="58" spans="1:45" ht="15" customHeight="1" x14ac:dyDescent="0.2">
      <c r="A58" s="2"/>
      <c r="B58" s="208">
        <v>2005</v>
      </c>
      <c r="C58" s="87" t="s">
        <v>98</v>
      </c>
      <c r="D58" s="189" t="s">
        <v>140</v>
      </c>
      <c r="E58" s="87"/>
      <c r="F58" s="87">
        <v>18</v>
      </c>
      <c r="G58" s="87">
        <v>1</v>
      </c>
      <c r="H58" s="209">
        <f>PRODUCT((V6+W6)/U6)</f>
        <v>0</v>
      </c>
      <c r="I58" s="209">
        <f>PRODUCT(X6/U6)</f>
        <v>0</v>
      </c>
      <c r="J58" s="209">
        <f>PRODUCT(V6+W6+X6)/U6</f>
        <v>0</v>
      </c>
      <c r="K58" s="210">
        <f>PRODUCT(Y6/U6)</f>
        <v>0</v>
      </c>
      <c r="L58" s="38"/>
      <c r="M58" s="200" t="s">
        <v>209</v>
      </c>
      <c r="N58" s="87"/>
      <c r="O58" s="87">
        <v>20</v>
      </c>
      <c r="P58" s="87" t="s">
        <v>325</v>
      </c>
      <c r="Q58" s="198"/>
      <c r="R58" s="198"/>
      <c r="S58" s="198"/>
      <c r="T58" s="221"/>
      <c r="U58" s="210"/>
      <c r="V58" s="38"/>
      <c r="W58" s="208"/>
      <c r="X58" s="199"/>
      <c r="Y58" s="199"/>
      <c r="Z58" s="189"/>
      <c r="AA58" s="189"/>
      <c r="AB58" s="189"/>
      <c r="AC58" s="189"/>
      <c r="AD58" s="189"/>
      <c r="AE58" s="189"/>
      <c r="AF58" s="222"/>
      <c r="AG58" s="221"/>
      <c r="AH58" s="210"/>
      <c r="AI58" s="187" t="s">
        <v>349</v>
      </c>
      <c r="AJ58" s="189"/>
      <c r="AK58" s="189"/>
      <c r="AL58" s="190">
        <v>118</v>
      </c>
      <c r="AM58" s="190">
        <v>58</v>
      </c>
      <c r="AN58" s="190">
        <v>51</v>
      </c>
      <c r="AO58" s="189"/>
      <c r="AP58" s="238">
        <f>PRODUCT(AL58/AL64)</f>
        <v>0.99159663865546221</v>
      </c>
      <c r="AQ58" s="191"/>
      <c r="AR58" s="24"/>
      <c r="AS58" s="24"/>
    </row>
    <row r="59" spans="1:45" ht="15" customHeight="1" x14ac:dyDescent="0.2">
      <c r="A59" s="2"/>
      <c r="B59" s="208">
        <v>2006</v>
      </c>
      <c r="C59" s="87" t="s">
        <v>64</v>
      </c>
      <c r="D59" s="189" t="s">
        <v>141</v>
      </c>
      <c r="E59" s="87"/>
      <c r="F59" s="87">
        <v>19</v>
      </c>
      <c r="G59" s="87"/>
      <c r="H59" s="209"/>
      <c r="I59" s="209"/>
      <c r="J59" s="209"/>
      <c r="K59" s="210"/>
      <c r="L59" s="38"/>
      <c r="M59" s="200" t="s">
        <v>210</v>
      </c>
      <c r="N59" s="87"/>
      <c r="O59" s="87">
        <v>20</v>
      </c>
      <c r="P59" s="87" t="s">
        <v>326</v>
      </c>
      <c r="Q59" s="198"/>
      <c r="R59" s="198"/>
      <c r="S59" s="198"/>
      <c r="T59" s="221"/>
      <c r="U59" s="210"/>
      <c r="V59" s="38"/>
      <c r="W59" s="208"/>
      <c r="X59" s="199"/>
      <c r="Y59" s="199"/>
      <c r="Z59" s="189"/>
      <c r="AA59" s="189"/>
      <c r="AB59" s="189"/>
      <c r="AC59" s="189"/>
      <c r="AD59" s="189"/>
      <c r="AE59" s="189"/>
      <c r="AF59" s="222"/>
      <c r="AG59" s="221"/>
      <c r="AH59" s="210"/>
      <c r="AI59" s="187" t="s">
        <v>350</v>
      </c>
      <c r="AJ59" s="189"/>
      <c r="AK59" s="189"/>
      <c r="AL59" s="190"/>
      <c r="AM59" s="239">
        <f>PRODUCT(AM58/AL58)</f>
        <v>0.49152542372881358</v>
      </c>
      <c r="AN59" s="239">
        <f>PRODUCT(AN58/AL58)</f>
        <v>0.43220338983050849</v>
      </c>
      <c r="AO59" s="189"/>
      <c r="AP59" s="87"/>
      <c r="AQ59" s="191"/>
      <c r="AR59" s="24"/>
      <c r="AS59" s="24"/>
    </row>
    <row r="60" spans="1:45" ht="15" customHeight="1" x14ac:dyDescent="0.2">
      <c r="A60" s="2"/>
      <c r="B60" s="208">
        <v>2007</v>
      </c>
      <c r="C60" s="87" t="s">
        <v>59</v>
      </c>
      <c r="D60" s="189" t="s">
        <v>109</v>
      </c>
      <c r="E60" s="87"/>
      <c r="F60" s="87">
        <v>20</v>
      </c>
      <c r="G60" s="87">
        <v>14</v>
      </c>
      <c r="H60" s="209">
        <f t="shared" ref="H60:H69" si="9">PRODUCT((V8+W8)/U8)</f>
        <v>7.1428571428571425E-2</v>
      </c>
      <c r="I60" s="209">
        <f t="shared" ref="I60:I69" si="10">PRODUCT(X8/U8)</f>
        <v>0.42857142857142855</v>
      </c>
      <c r="J60" s="209">
        <f t="shared" ref="J60:J69" si="11">PRODUCT(V8+W8+X8)/U8</f>
        <v>0.5</v>
      </c>
      <c r="K60" s="210">
        <f t="shared" ref="K60:K69" si="12">PRODUCT(Y8/U8)</f>
        <v>0.9285714285714286</v>
      </c>
      <c r="L60" s="38"/>
      <c r="M60" s="200" t="s">
        <v>211</v>
      </c>
      <c r="N60" s="87"/>
      <c r="O60" s="87">
        <v>21</v>
      </c>
      <c r="P60" s="87" t="s">
        <v>259</v>
      </c>
      <c r="Q60" s="87" t="s">
        <v>317</v>
      </c>
      <c r="R60" s="87" t="s">
        <v>308</v>
      </c>
      <c r="S60" s="87" t="s">
        <v>298</v>
      </c>
      <c r="T60" s="221"/>
      <c r="U60" s="210" t="s">
        <v>287</v>
      </c>
      <c r="V60" s="38"/>
      <c r="W60" s="208"/>
      <c r="X60" s="199"/>
      <c r="Y60" s="199"/>
      <c r="Z60" s="189"/>
      <c r="AA60" s="189"/>
      <c r="AB60" s="189"/>
      <c r="AC60" s="189"/>
      <c r="AD60" s="189"/>
      <c r="AE60" s="189"/>
      <c r="AF60" s="222"/>
      <c r="AG60" s="221"/>
      <c r="AH60" s="210"/>
      <c r="AI60" s="187"/>
      <c r="AJ60" s="189"/>
      <c r="AK60" s="189"/>
      <c r="AL60" s="190"/>
      <c r="AM60" s="190"/>
      <c r="AN60" s="190"/>
      <c r="AO60" s="189"/>
      <c r="AP60" s="87"/>
      <c r="AQ60" s="191"/>
      <c r="AR60" s="24"/>
      <c r="AS60" s="24"/>
    </row>
    <row r="61" spans="1:45" ht="15" customHeight="1" x14ac:dyDescent="0.2">
      <c r="A61" s="2"/>
      <c r="B61" s="208">
        <v>2008</v>
      </c>
      <c r="C61" s="87" t="s">
        <v>59</v>
      </c>
      <c r="D61" s="189" t="s">
        <v>109</v>
      </c>
      <c r="E61" s="87"/>
      <c r="F61" s="87">
        <v>21</v>
      </c>
      <c r="G61" s="87">
        <v>17</v>
      </c>
      <c r="H61" s="209">
        <f t="shared" si="9"/>
        <v>0.70588235294117652</v>
      </c>
      <c r="I61" s="209">
        <f t="shared" si="10"/>
        <v>0.11764705882352941</v>
      </c>
      <c r="J61" s="209">
        <f t="shared" si="11"/>
        <v>0.82352941176470584</v>
      </c>
      <c r="K61" s="210">
        <f t="shared" si="12"/>
        <v>2.4705882352941178</v>
      </c>
      <c r="L61" s="38"/>
      <c r="M61" s="200" t="s">
        <v>212</v>
      </c>
      <c r="N61" s="87"/>
      <c r="O61" s="87"/>
      <c r="P61" s="87" t="s">
        <v>327</v>
      </c>
      <c r="Q61" s="87" t="s">
        <v>318</v>
      </c>
      <c r="R61" s="87" t="s">
        <v>309</v>
      </c>
      <c r="S61" s="87" t="s">
        <v>273</v>
      </c>
      <c r="T61" s="221"/>
      <c r="U61" s="210" t="s">
        <v>288</v>
      </c>
      <c r="V61" s="38"/>
      <c r="W61" s="208"/>
      <c r="X61" s="199"/>
      <c r="Y61" s="199"/>
      <c r="Z61" s="189"/>
      <c r="AA61" s="189"/>
      <c r="AB61" s="189"/>
      <c r="AC61" s="189"/>
      <c r="AD61" s="189"/>
      <c r="AE61" s="189"/>
      <c r="AF61" s="222"/>
      <c r="AG61" s="221"/>
      <c r="AH61" s="210"/>
      <c r="AI61" s="187" t="s">
        <v>356</v>
      </c>
      <c r="AJ61" s="189"/>
      <c r="AK61" s="189"/>
      <c r="AL61" s="190">
        <v>1</v>
      </c>
      <c r="AM61" s="190">
        <v>0</v>
      </c>
      <c r="AN61" s="190">
        <v>0</v>
      </c>
      <c r="AO61" s="189"/>
      <c r="AP61" s="240">
        <v>0.01</v>
      </c>
      <c r="AQ61" s="191"/>
      <c r="AR61" s="24"/>
      <c r="AS61" s="24"/>
    </row>
    <row r="62" spans="1:45" ht="15" customHeight="1" x14ac:dyDescent="0.2">
      <c r="A62" s="2"/>
      <c r="B62" s="208">
        <v>2009</v>
      </c>
      <c r="C62" s="87" t="s">
        <v>98</v>
      </c>
      <c r="D62" s="189" t="s">
        <v>109</v>
      </c>
      <c r="E62" s="87"/>
      <c r="F62" s="87">
        <v>22</v>
      </c>
      <c r="G62" s="87">
        <v>11</v>
      </c>
      <c r="H62" s="226">
        <f t="shared" si="9"/>
        <v>1.1818181818181819</v>
      </c>
      <c r="I62" s="209">
        <f t="shared" si="10"/>
        <v>0.27272727272727271</v>
      </c>
      <c r="J62" s="209">
        <f t="shared" si="11"/>
        <v>1.4545454545454546</v>
      </c>
      <c r="K62" s="229">
        <f t="shared" si="12"/>
        <v>2.6363636363636362</v>
      </c>
      <c r="L62" s="38"/>
      <c r="M62" s="200" t="s">
        <v>213</v>
      </c>
      <c r="N62" s="87"/>
      <c r="O62" s="87"/>
      <c r="P62" s="87" t="s">
        <v>328</v>
      </c>
      <c r="Q62" s="87" t="s">
        <v>319</v>
      </c>
      <c r="R62" s="87" t="s">
        <v>310</v>
      </c>
      <c r="S62" s="87" t="s">
        <v>299</v>
      </c>
      <c r="T62" s="221"/>
      <c r="U62" s="210" t="s">
        <v>289</v>
      </c>
      <c r="V62" s="38"/>
      <c r="W62" s="208"/>
      <c r="X62" s="199"/>
      <c r="Y62" s="199"/>
      <c r="Z62" s="189"/>
      <c r="AA62" s="189"/>
      <c r="AB62" s="189"/>
      <c r="AC62" s="189"/>
      <c r="AD62" s="189"/>
      <c r="AE62" s="189"/>
      <c r="AF62" s="222"/>
      <c r="AG62" s="221"/>
      <c r="AH62" s="210"/>
      <c r="AI62" s="187" t="s">
        <v>350</v>
      </c>
      <c r="AJ62" s="189"/>
      <c r="AK62" s="189"/>
      <c r="AL62" s="190"/>
      <c r="AM62" s="239">
        <f>PRODUCT(AM61/AL61)</f>
        <v>0</v>
      </c>
      <c r="AN62" s="239">
        <f>PRODUCT(AN61/AL61)</f>
        <v>0</v>
      </c>
      <c r="AO62" s="189"/>
      <c r="AP62" s="87"/>
      <c r="AQ62" s="191"/>
      <c r="AR62" s="24"/>
      <c r="AS62" s="24"/>
    </row>
    <row r="63" spans="1:45" ht="15" customHeight="1" x14ac:dyDescent="0.2">
      <c r="A63" s="2"/>
      <c r="B63" s="208">
        <v>2010</v>
      </c>
      <c r="C63" s="87" t="s">
        <v>67</v>
      </c>
      <c r="D63" s="189" t="s">
        <v>109</v>
      </c>
      <c r="E63" s="87"/>
      <c r="F63" s="87">
        <v>23</v>
      </c>
      <c r="G63" s="87">
        <v>10</v>
      </c>
      <c r="H63" s="209">
        <f t="shared" si="9"/>
        <v>0.3</v>
      </c>
      <c r="I63" s="209">
        <f t="shared" si="10"/>
        <v>0.3</v>
      </c>
      <c r="J63" s="209">
        <f t="shared" si="11"/>
        <v>0.6</v>
      </c>
      <c r="K63" s="210">
        <f t="shared" si="12"/>
        <v>1.8</v>
      </c>
      <c r="L63" s="38"/>
      <c r="M63" s="200" t="s">
        <v>214</v>
      </c>
      <c r="N63" s="87"/>
      <c r="O63" s="87"/>
      <c r="P63" s="87" t="s">
        <v>329</v>
      </c>
      <c r="Q63" s="87" t="s">
        <v>320</v>
      </c>
      <c r="R63" s="87" t="s">
        <v>311</v>
      </c>
      <c r="S63" s="87" t="s">
        <v>300</v>
      </c>
      <c r="T63" s="221"/>
      <c r="U63" s="210" t="s">
        <v>290</v>
      </c>
      <c r="V63" s="38"/>
      <c r="W63" s="208"/>
      <c r="X63" s="199"/>
      <c r="Y63" s="199"/>
      <c r="Z63" s="189"/>
      <c r="AA63" s="189"/>
      <c r="AB63" s="189"/>
      <c r="AC63" s="189"/>
      <c r="AD63" s="189"/>
      <c r="AE63" s="189"/>
      <c r="AF63" s="222"/>
      <c r="AG63" s="221"/>
      <c r="AH63" s="210"/>
      <c r="AI63" s="187"/>
      <c r="AJ63" s="189"/>
      <c r="AK63" s="189"/>
      <c r="AL63" s="190"/>
      <c r="AM63" s="190"/>
      <c r="AN63" s="190"/>
      <c r="AO63" s="189"/>
      <c r="AP63" s="189"/>
      <c r="AQ63" s="191"/>
      <c r="AR63" s="24"/>
      <c r="AS63" s="24"/>
    </row>
    <row r="64" spans="1:45" ht="15" customHeight="1" x14ac:dyDescent="0.2">
      <c r="A64" s="2"/>
      <c r="B64" s="208">
        <v>2011</v>
      </c>
      <c r="C64" s="87" t="s">
        <v>98</v>
      </c>
      <c r="D64" s="189" t="s">
        <v>109</v>
      </c>
      <c r="E64" s="87"/>
      <c r="F64" s="87">
        <v>24</v>
      </c>
      <c r="G64" s="87">
        <v>13</v>
      </c>
      <c r="H64" s="209">
        <f t="shared" si="9"/>
        <v>0.23076923076923078</v>
      </c>
      <c r="I64" s="209">
        <f t="shared" si="10"/>
        <v>0.53846153846153844</v>
      </c>
      <c r="J64" s="209">
        <f t="shared" si="11"/>
        <v>0.76923076923076927</v>
      </c>
      <c r="K64" s="210">
        <f t="shared" si="12"/>
        <v>1.6153846153846154</v>
      </c>
      <c r="L64" s="38"/>
      <c r="M64" s="200" t="s">
        <v>215</v>
      </c>
      <c r="N64" s="87"/>
      <c r="O64" s="87"/>
      <c r="P64" s="87" t="s">
        <v>330</v>
      </c>
      <c r="Q64" s="87" t="s">
        <v>303</v>
      </c>
      <c r="R64" s="87" t="s">
        <v>312</v>
      </c>
      <c r="S64" s="87" t="s">
        <v>301</v>
      </c>
      <c r="T64" s="221"/>
      <c r="U64" s="210" t="s">
        <v>291</v>
      </c>
      <c r="V64" s="38"/>
      <c r="W64" s="208"/>
      <c r="X64" s="199"/>
      <c r="Y64" s="199"/>
      <c r="Z64" s="189"/>
      <c r="AA64" s="189"/>
      <c r="AB64" s="189"/>
      <c r="AC64" s="189"/>
      <c r="AD64" s="189"/>
      <c r="AE64" s="189"/>
      <c r="AF64" s="222"/>
      <c r="AG64" s="221"/>
      <c r="AH64" s="210"/>
      <c r="AI64" s="187" t="s">
        <v>7</v>
      </c>
      <c r="AJ64" s="189"/>
      <c r="AK64" s="189"/>
      <c r="AL64" s="190">
        <f>PRODUCT(AL58+AL61)</f>
        <v>119</v>
      </c>
      <c r="AM64" s="190">
        <f>PRODUCT(AM58+AM61)</f>
        <v>58</v>
      </c>
      <c r="AN64" s="190">
        <f>PRODUCT(AN58+AN61)</f>
        <v>51</v>
      </c>
      <c r="AO64" s="189"/>
      <c r="AP64" s="189"/>
      <c r="AQ64" s="191"/>
      <c r="AR64" s="24"/>
      <c r="AS64" s="24"/>
    </row>
    <row r="65" spans="1:45" ht="15" customHeight="1" x14ac:dyDescent="0.2">
      <c r="A65" s="2"/>
      <c r="B65" s="208">
        <v>2012</v>
      </c>
      <c r="C65" s="87" t="s">
        <v>98</v>
      </c>
      <c r="D65" s="189" t="s">
        <v>109</v>
      </c>
      <c r="E65" s="87"/>
      <c r="F65" s="87">
        <v>25</v>
      </c>
      <c r="G65" s="87">
        <v>10</v>
      </c>
      <c r="H65" s="209">
        <f t="shared" si="9"/>
        <v>0.4</v>
      </c>
      <c r="I65" s="209">
        <f t="shared" si="10"/>
        <v>0.6</v>
      </c>
      <c r="J65" s="209">
        <f t="shared" si="11"/>
        <v>1</v>
      </c>
      <c r="K65" s="210">
        <f t="shared" si="12"/>
        <v>2.2999999999999998</v>
      </c>
      <c r="L65" s="38"/>
      <c r="M65" s="200" t="s">
        <v>216</v>
      </c>
      <c r="N65" s="87"/>
      <c r="O65" s="87"/>
      <c r="P65" s="87" t="s">
        <v>331</v>
      </c>
      <c r="Q65" s="87" t="s">
        <v>321</v>
      </c>
      <c r="R65" s="87" t="s">
        <v>313</v>
      </c>
      <c r="S65" s="87" t="s">
        <v>302</v>
      </c>
      <c r="T65" s="221"/>
      <c r="U65" s="210" t="s">
        <v>292</v>
      </c>
      <c r="V65" s="38"/>
      <c r="W65" s="208"/>
      <c r="X65" s="199"/>
      <c r="Y65" s="199"/>
      <c r="Z65" s="189"/>
      <c r="AA65" s="189"/>
      <c r="AB65" s="189"/>
      <c r="AC65" s="189"/>
      <c r="AD65" s="189"/>
      <c r="AE65" s="189"/>
      <c r="AF65" s="222"/>
      <c r="AG65" s="221"/>
      <c r="AH65" s="210"/>
      <c r="AI65" s="187" t="s">
        <v>350</v>
      </c>
      <c r="AJ65" s="189"/>
      <c r="AK65" s="189"/>
      <c r="AL65" s="190"/>
      <c r="AM65" s="239">
        <f>PRODUCT(AM64/AL64)</f>
        <v>0.48739495798319327</v>
      </c>
      <c r="AN65" s="239">
        <f>PRODUCT(AN64/AL64)</f>
        <v>0.42857142857142855</v>
      </c>
      <c r="AO65" s="189"/>
      <c r="AP65" s="189"/>
      <c r="AQ65" s="191"/>
      <c r="AR65" s="24"/>
      <c r="AS65" s="24"/>
    </row>
    <row r="66" spans="1:45" ht="15" customHeight="1" x14ac:dyDescent="0.2">
      <c r="A66" s="2"/>
      <c r="B66" s="208">
        <v>2013</v>
      </c>
      <c r="C66" s="87" t="s">
        <v>98</v>
      </c>
      <c r="D66" s="189" t="s">
        <v>109</v>
      </c>
      <c r="E66" s="87"/>
      <c r="F66" s="87">
        <v>26</v>
      </c>
      <c r="G66" s="223">
        <v>9</v>
      </c>
      <c r="H66" s="209">
        <f t="shared" si="9"/>
        <v>0.88888888888888884</v>
      </c>
      <c r="I66" s="209">
        <f t="shared" si="10"/>
        <v>0.66666666666666663</v>
      </c>
      <c r="J66" s="209">
        <f t="shared" si="11"/>
        <v>1.5555555555555556</v>
      </c>
      <c r="K66" s="210">
        <f t="shared" si="12"/>
        <v>2</v>
      </c>
      <c r="L66" s="38"/>
      <c r="M66" s="200" t="s">
        <v>217</v>
      </c>
      <c r="N66" s="87"/>
      <c r="O66" s="87"/>
      <c r="P66" s="87" t="s">
        <v>186</v>
      </c>
      <c r="Q66" s="87" t="s">
        <v>322</v>
      </c>
      <c r="R66" s="87" t="s">
        <v>296</v>
      </c>
      <c r="S66" s="87" t="s">
        <v>303</v>
      </c>
      <c r="T66" s="221"/>
      <c r="U66" s="210" t="s">
        <v>293</v>
      </c>
      <c r="V66" s="38"/>
      <c r="W66" s="208"/>
      <c r="X66" s="199"/>
      <c r="Y66" s="199"/>
      <c r="Z66" s="189"/>
      <c r="AA66" s="189"/>
      <c r="AB66" s="189"/>
      <c r="AC66" s="189"/>
      <c r="AD66" s="189"/>
      <c r="AE66" s="189"/>
      <c r="AF66" s="222"/>
      <c r="AG66" s="221"/>
      <c r="AH66" s="210"/>
      <c r="AI66" s="189"/>
      <c r="AJ66" s="189"/>
      <c r="AK66" s="189"/>
      <c r="AL66" s="189"/>
      <c r="AM66" s="199"/>
      <c r="AN66" s="189"/>
      <c r="AO66" s="189"/>
      <c r="AP66" s="189"/>
      <c r="AQ66" s="191"/>
      <c r="AR66" s="24"/>
      <c r="AS66" s="24"/>
    </row>
    <row r="67" spans="1:45" ht="15" customHeight="1" x14ac:dyDescent="0.2">
      <c r="A67" s="2"/>
      <c r="B67" s="208">
        <v>2014</v>
      </c>
      <c r="C67" s="87" t="s">
        <v>98</v>
      </c>
      <c r="D67" s="189" t="s">
        <v>109</v>
      </c>
      <c r="E67" s="87"/>
      <c r="F67" s="87">
        <v>27</v>
      </c>
      <c r="G67" s="87">
        <v>9</v>
      </c>
      <c r="H67" s="209">
        <f t="shared" si="9"/>
        <v>0.66666666666666663</v>
      </c>
      <c r="I67" s="209">
        <f t="shared" si="10"/>
        <v>0.33333333333333331</v>
      </c>
      <c r="J67" s="209">
        <f t="shared" si="11"/>
        <v>1</v>
      </c>
      <c r="K67" s="210">
        <f t="shared" si="12"/>
        <v>2.7777777777777777</v>
      </c>
      <c r="L67" s="38"/>
      <c r="M67" s="200" t="s">
        <v>218</v>
      </c>
      <c r="N67" s="87"/>
      <c r="O67" s="87"/>
      <c r="P67" s="87" t="s">
        <v>332</v>
      </c>
      <c r="Q67" s="87" t="s">
        <v>323</v>
      </c>
      <c r="R67" s="87" t="s">
        <v>314</v>
      </c>
      <c r="S67" s="87" t="s">
        <v>304</v>
      </c>
      <c r="T67" s="221"/>
      <c r="U67" s="210" t="s">
        <v>294</v>
      </c>
      <c r="V67" s="38"/>
      <c r="W67" s="208"/>
      <c r="X67" s="199"/>
      <c r="Y67" s="199"/>
      <c r="Z67" s="189"/>
      <c r="AA67" s="189"/>
      <c r="AB67" s="189"/>
      <c r="AC67" s="189"/>
      <c r="AD67" s="189"/>
      <c r="AE67" s="189"/>
      <c r="AF67" s="222"/>
      <c r="AG67" s="221"/>
      <c r="AH67" s="210"/>
      <c r="AI67" s="189"/>
      <c r="AJ67" s="189"/>
      <c r="AK67" s="189"/>
      <c r="AL67" s="189"/>
      <c r="AM67" s="199"/>
      <c r="AN67" s="189"/>
      <c r="AO67" s="189"/>
      <c r="AP67" s="189"/>
      <c r="AQ67" s="191"/>
      <c r="AR67" s="24"/>
      <c r="AS67" s="24"/>
    </row>
    <row r="68" spans="1:45" ht="15" customHeight="1" x14ac:dyDescent="0.2">
      <c r="A68" s="2"/>
      <c r="B68" s="208">
        <v>2015</v>
      </c>
      <c r="C68" s="87" t="s">
        <v>98</v>
      </c>
      <c r="D68" s="189" t="s">
        <v>109</v>
      </c>
      <c r="E68" s="87"/>
      <c r="F68" s="87">
        <v>28</v>
      </c>
      <c r="G68" s="223">
        <v>11</v>
      </c>
      <c r="H68" s="209">
        <f t="shared" si="9"/>
        <v>0</v>
      </c>
      <c r="I68" s="209">
        <f t="shared" si="10"/>
        <v>0.27272727272727271</v>
      </c>
      <c r="J68" s="209">
        <f t="shared" si="11"/>
        <v>0.27272727272727271</v>
      </c>
      <c r="K68" s="210">
        <f t="shared" si="12"/>
        <v>1.9090909090909092</v>
      </c>
      <c r="L68" s="38"/>
      <c r="M68" s="200" t="s">
        <v>219</v>
      </c>
      <c r="N68" s="87"/>
      <c r="O68" s="87"/>
      <c r="P68" s="87" t="s">
        <v>333</v>
      </c>
      <c r="Q68" s="87" t="s">
        <v>324</v>
      </c>
      <c r="R68" s="87" t="s">
        <v>315</v>
      </c>
      <c r="S68" s="87" t="s">
        <v>305</v>
      </c>
      <c r="T68" s="221"/>
      <c r="U68" s="210" t="s">
        <v>295</v>
      </c>
      <c r="V68" s="38"/>
      <c r="W68" s="208"/>
      <c r="X68" s="199"/>
      <c r="Y68" s="199"/>
      <c r="Z68" s="189"/>
      <c r="AA68" s="189"/>
      <c r="AB68" s="189"/>
      <c r="AC68" s="189"/>
      <c r="AD68" s="189"/>
      <c r="AE68" s="189"/>
      <c r="AF68" s="222"/>
      <c r="AG68" s="221"/>
      <c r="AH68" s="210"/>
      <c r="AI68" s="189"/>
      <c r="AJ68" s="189"/>
      <c r="AK68" s="189"/>
      <c r="AL68" s="189"/>
      <c r="AM68" s="199"/>
      <c r="AN68" s="189"/>
      <c r="AO68" s="189"/>
      <c r="AP68" s="189"/>
      <c r="AQ68" s="191"/>
      <c r="AR68" s="24"/>
      <c r="AS68" s="24"/>
    </row>
    <row r="69" spans="1:45" ht="15" customHeight="1" x14ac:dyDescent="0.2">
      <c r="A69" s="2"/>
      <c r="B69" s="208">
        <v>2016</v>
      </c>
      <c r="C69" s="87" t="s">
        <v>59</v>
      </c>
      <c r="D69" s="189" t="s">
        <v>109</v>
      </c>
      <c r="E69" s="87"/>
      <c r="F69" s="87">
        <v>30</v>
      </c>
      <c r="G69" s="87">
        <v>11</v>
      </c>
      <c r="H69" s="209">
        <f t="shared" si="9"/>
        <v>0.63636363636363635</v>
      </c>
      <c r="I69" s="226">
        <f t="shared" si="10"/>
        <v>1.0909090909090908</v>
      </c>
      <c r="J69" s="226">
        <f t="shared" si="11"/>
        <v>1.7272727272727273</v>
      </c>
      <c r="K69" s="210">
        <f t="shared" si="12"/>
        <v>2.5454545454545454</v>
      </c>
      <c r="L69" s="38"/>
      <c r="M69" s="200" t="s">
        <v>220</v>
      </c>
      <c r="N69" s="87"/>
      <c r="O69" s="87"/>
      <c r="P69" s="87" t="s">
        <v>334</v>
      </c>
      <c r="Q69" s="91" t="s">
        <v>307</v>
      </c>
      <c r="R69" s="91" t="s">
        <v>305</v>
      </c>
      <c r="S69" s="91" t="s">
        <v>306</v>
      </c>
      <c r="T69" s="228"/>
      <c r="U69" s="229" t="s">
        <v>296</v>
      </c>
      <c r="V69" s="38"/>
      <c r="W69" s="208"/>
      <c r="X69" s="199"/>
      <c r="Y69" s="199"/>
      <c r="Z69" s="189"/>
      <c r="AA69" s="189"/>
      <c r="AB69" s="189"/>
      <c r="AC69" s="189"/>
      <c r="AD69" s="189"/>
      <c r="AE69" s="189"/>
      <c r="AF69" s="222"/>
      <c r="AG69" s="221"/>
      <c r="AH69" s="210"/>
      <c r="AI69" s="189"/>
      <c r="AJ69" s="189"/>
      <c r="AK69" s="189"/>
      <c r="AL69" s="189"/>
      <c r="AM69" s="199"/>
      <c r="AN69" s="189"/>
      <c r="AO69" s="189"/>
      <c r="AP69" s="189"/>
      <c r="AQ69" s="191"/>
      <c r="AR69" s="24"/>
      <c r="AS69" s="24"/>
    </row>
    <row r="70" spans="1:45" ht="15" customHeight="1" x14ac:dyDescent="0.2">
      <c r="A70" s="2"/>
      <c r="B70" s="208">
        <v>2017</v>
      </c>
      <c r="C70" s="87" t="s">
        <v>59</v>
      </c>
      <c r="D70" s="189" t="s">
        <v>109</v>
      </c>
      <c r="E70" s="87"/>
      <c r="F70" s="87">
        <v>31</v>
      </c>
      <c r="G70" s="87">
        <v>3</v>
      </c>
      <c r="H70" s="209">
        <f>PRODUCT((V19+W19)/U19)</f>
        <v>0.33333333333333331</v>
      </c>
      <c r="I70" s="209">
        <f>PRODUCT(X19/U19)</f>
        <v>0</v>
      </c>
      <c r="J70" s="209">
        <f>PRODUCT(V19+W19+X19)/U19</f>
        <v>0.33333333333333331</v>
      </c>
      <c r="K70" s="210">
        <f>PRODUCT(Y19/U19)</f>
        <v>0.66666666666666663</v>
      </c>
      <c r="L70" s="38"/>
      <c r="M70" s="200" t="s">
        <v>221</v>
      </c>
      <c r="N70" s="87"/>
      <c r="O70" s="87"/>
      <c r="P70" s="91" t="s">
        <v>335</v>
      </c>
      <c r="Q70" s="87" t="s">
        <v>307</v>
      </c>
      <c r="R70" s="87" t="s">
        <v>316</v>
      </c>
      <c r="S70" s="87" t="s">
        <v>307</v>
      </c>
      <c r="T70" s="221"/>
      <c r="U70" s="210" t="s">
        <v>297</v>
      </c>
      <c r="V70" s="38"/>
      <c r="W70" s="208"/>
      <c r="X70" s="199"/>
      <c r="Y70" s="199"/>
      <c r="Z70" s="189"/>
      <c r="AA70" s="189"/>
      <c r="AB70" s="189"/>
      <c r="AC70" s="189"/>
      <c r="AD70" s="189"/>
      <c r="AE70" s="189"/>
      <c r="AF70" s="222"/>
      <c r="AG70" s="221"/>
      <c r="AH70" s="210"/>
      <c r="AI70" s="189"/>
      <c r="AJ70" s="189"/>
      <c r="AK70" s="189"/>
      <c r="AL70" s="189"/>
      <c r="AM70" s="199"/>
      <c r="AN70" s="189"/>
      <c r="AO70" s="189"/>
      <c r="AP70" s="189"/>
      <c r="AQ70" s="191"/>
      <c r="AR70" s="24"/>
      <c r="AS70" s="24"/>
    </row>
    <row r="71" spans="1:45" s="9" customFormat="1" ht="15" customHeight="1" x14ac:dyDescent="0.25">
      <c r="A71" s="23"/>
      <c r="B71" s="192"/>
      <c r="C71" s="194"/>
      <c r="D71" s="194"/>
      <c r="E71" s="194"/>
      <c r="F71" s="194"/>
      <c r="G71" s="194"/>
      <c r="H71" s="214"/>
      <c r="I71" s="214"/>
      <c r="J71" s="214"/>
      <c r="K71" s="215"/>
      <c r="L71" s="38"/>
      <c r="M71" s="192"/>
      <c r="N71" s="194"/>
      <c r="O71" s="194"/>
      <c r="P71" s="194"/>
      <c r="Q71" s="194"/>
      <c r="R71" s="194"/>
      <c r="S71" s="194"/>
      <c r="T71" s="194"/>
      <c r="U71" s="215"/>
      <c r="V71" s="38"/>
      <c r="W71" s="192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7"/>
      <c r="AI71" s="194"/>
      <c r="AJ71" s="194"/>
      <c r="AK71" s="194"/>
      <c r="AL71" s="194"/>
      <c r="AM71" s="194"/>
      <c r="AN71" s="194"/>
      <c r="AO71" s="194"/>
      <c r="AP71" s="194"/>
      <c r="AQ71" s="197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  <row r="182" spans="1:45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5"/>
      <c r="AH182" s="35"/>
      <c r="AI182" s="35"/>
      <c r="AJ182" s="35"/>
      <c r="AK182" s="35"/>
      <c r="AL182" s="24"/>
      <c r="AM182" s="24"/>
      <c r="AN182" s="24"/>
      <c r="AO182" s="35"/>
      <c r="AP182" s="35"/>
      <c r="AQ182" s="35"/>
      <c r="AR182" s="39"/>
      <c r="AS182" s="3"/>
    </row>
    <row r="183" spans="1:45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8"/>
      <c r="AG183" s="35"/>
      <c r="AH183" s="35"/>
      <c r="AI183" s="35"/>
      <c r="AJ183" s="35"/>
      <c r="AK183" s="35"/>
      <c r="AL183" s="24"/>
      <c r="AM183" s="24"/>
      <c r="AN183" s="24"/>
      <c r="AO183" s="35"/>
      <c r="AP183" s="35"/>
      <c r="AQ183" s="35"/>
      <c r="AR183" s="39"/>
      <c r="AS183" s="3"/>
    </row>
    <row r="184" spans="1:45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8"/>
      <c r="AG184" s="35"/>
      <c r="AH184" s="35"/>
      <c r="AI184" s="35"/>
      <c r="AJ184" s="35"/>
      <c r="AK184" s="35"/>
      <c r="AL184" s="24"/>
      <c r="AM184" s="24"/>
      <c r="AN184" s="24"/>
      <c r="AO184" s="35"/>
      <c r="AP184" s="35"/>
      <c r="AQ184" s="35"/>
      <c r="AR184" s="39"/>
      <c r="AS184" s="3"/>
    </row>
    <row r="185" spans="1:45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8"/>
      <c r="AG185" s="35"/>
      <c r="AH185" s="35"/>
      <c r="AI185" s="35"/>
      <c r="AJ185" s="35"/>
      <c r="AK185" s="35"/>
      <c r="AL185" s="24"/>
      <c r="AM185" s="24"/>
      <c r="AN185" s="24"/>
      <c r="AO185" s="35"/>
      <c r="AP185" s="35"/>
      <c r="AQ185" s="35"/>
      <c r="AR185" s="39"/>
      <c r="AS185" s="3"/>
    </row>
    <row r="186" spans="1:45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8"/>
      <c r="AG186" s="35"/>
      <c r="AH186" s="35"/>
      <c r="AI186" s="35"/>
      <c r="AJ186" s="35"/>
      <c r="AK186" s="35"/>
      <c r="AL186" s="24"/>
      <c r="AM186" s="24"/>
      <c r="AN186" s="24"/>
      <c r="AO186" s="35"/>
      <c r="AP186" s="35"/>
      <c r="AQ186" s="35"/>
      <c r="AR186" s="39"/>
      <c r="AS186" s="3"/>
    </row>
    <row r="187" spans="1:45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8"/>
      <c r="AG187" s="35"/>
      <c r="AH187" s="35"/>
      <c r="AI187" s="35"/>
      <c r="AJ187" s="35"/>
      <c r="AK187" s="35"/>
      <c r="AL187" s="24"/>
      <c r="AM187" s="24"/>
      <c r="AN187" s="24"/>
      <c r="AO187" s="35"/>
      <c r="AP187" s="35"/>
      <c r="AQ187" s="35"/>
      <c r="AR187" s="39"/>
      <c r="AS187" s="3"/>
    </row>
    <row r="188" spans="1:45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8"/>
      <c r="AG188" s="35"/>
      <c r="AH188" s="35"/>
      <c r="AI188" s="35"/>
      <c r="AJ188" s="35"/>
      <c r="AK188" s="35"/>
      <c r="AL188" s="24"/>
      <c r="AM188" s="24"/>
      <c r="AN188" s="24"/>
      <c r="AO188" s="35"/>
      <c r="AP188" s="35"/>
      <c r="AQ188" s="35"/>
      <c r="AR188" s="39"/>
      <c r="AS188" s="3"/>
    </row>
    <row r="189" spans="1:45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8"/>
      <c r="AG189" s="35"/>
      <c r="AH189" s="35"/>
      <c r="AI189" s="35"/>
      <c r="AJ189" s="35"/>
      <c r="AK189" s="35"/>
      <c r="AL189" s="24"/>
      <c r="AM189" s="24"/>
      <c r="AN189" s="24"/>
      <c r="AO189" s="35"/>
      <c r="AP189" s="35"/>
      <c r="AQ189" s="35"/>
      <c r="AR189" s="39"/>
      <c r="AS189" s="3"/>
    </row>
    <row r="190" spans="1:45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8"/>
      <c r="AG190" s="35"/>
      <c r="AH190" s="35"/>
      <c r="AI190" s="35"/>
      <c r="AJ190" s="35"/>
      <c r="AK190" s="35"/>
      <c r="AL190" s="24"/>
      <c r="AM190" s="24"/>
      <c r="AN190" s="24"/>
      <c r="AO190" s="35"/>
      <c r="AP190" s="35"/>
      <c r="AQ190" s="35"/>
      <c r="AR190" s="39"/>
      <c r="AS190" s="3"/>
    </row>
    <row r="191" spans="1:45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8"/>
      <c r="AG191" s="35"/>
      <c r="AH191" s="35"/>
      <c r="AI191" s="35"/>
      <c r="AJ191" s="35"/>
      <c r="AK191" s="35"/>
      <c r="AL191" s="24"/>
      <c r="AM191" s="24"/>
      <c r="AN191" s="24"/>
      <c r="AO191" s="35"/>
      <c r="AP191" s="35"/>
      <c r="AQ191" s="35"/>
      <c r="AR191" s="39"/>
      <c r="AS191" s="3"/>
    </row>
    <row r="192" spans="1:45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8"/>
      <c r="AG192" s="35"/>
      <c r="AH192" s="35"/>
      <c r="AI192" s="35"/>
      <c r="AJ192" s="35"/>
      <c r="AK192" s="35"/>
      <c r="AL192" s="24"/>
      <c r="AM192" s="24"/>
      <c r="AN192" s="24"/>
      <c r="AO192" s="35"/>
      <c r="AP192" s="35"/>
      <c r="AQ192" s="35"/>
      <c r="AR192" s="39"/>
      <c r="AS192" s="3"/>
    </row>
    <row r="193" spans="1:45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8"/>
      <c r="AG193" s="35"/>
      <c r="AH193" s="35"/>
      <c r="AI193" s="35"/>
      <c r="AJ193" s="35"/>
      <c r="AK193" s="35"/>
      <c r="AL193" s="24"/>
      <c r="AM193" s="24"/>
      <c r="AN193" s="24"/>
      <c r="AO193" s="35"/>
      <c r="AP193" s="35"/>
      <c r="AQ193" s="35"/>
      <c r="AR193" s="39"/>
      <c r="AS193" s="3"/>
    </row>
    <row r="194" spans="1:45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8"/>
      <c r="AG194" s="35"/>
      <c r="AH194" s="35"/>
      <c r="AI194" s="35"/>
      <c r="AJ194" s="35"/>
      <c r="AK194" s="35"/>
      <c r="AL194" s="24"/>
      <c r="AM194" s="24"/>
      <c r="AN194" s="24"/>
      <c r="AO194" s="35"/>
      <c r="AP194" s="35"/>
      <c r="AQ194" s="35"/>
      <c r="AR194" s="39"/>
      <c r="AS194" s="3"/>
    </row>
    <row r="195" spans="1:45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8"/>
      <c r="AG195" s="35"/>
      <c r="AH195" s="35"/>
      <c r="AI195" s="35"/>
      <c r="AJ195" s="35"/>
      <c r="AK195" s="35"/>
      <c r="AL195" s="24"/>
      <c r="AM195" s="24"/>
      <c r="AN195" s="24"/>
      <c r="AO195" s="35"/>
      <c r="AP195" s="35"/>
      <c r="AQ195" s="35"/>
      <c r="AR195" s="39"/>
      <c r="AS195" s="3"/>
    </row>
    <row r="196" spans="1:45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8"/>
      <c r="AG196" s="35"/>
      <c r="AH196" s="35"/>
      <c r="AI196" s="35"/>
      <c r="AJ196" s="35"/>
      <c r="AK196" s="35"/>
      <c r="AL196" s="24"/>
      <c r="AM196" s="24"/>
      <c r="AN196" s="24"/>
      <c r="AO196" s="35"/>
      <c r="AP196" s="35"/>
      <c r="AQ196" s="35"/>
      <c r="AR196" s="39"/>
      <c r="AS196" s="3"/>
    </row>
    <row r="197" spans="1:45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8"/>
      <c r="AG197" s="35"/>
      <c r="AH197" s="35"/>
      <c r="AI197" s="35"/>
      <c r="AJ197" s="35"/>
      <c r="AK197" s="35"/>
      <c r="AL197" s="24"/>
      <c r="AM197" s="24"/>
      <c r="AN197" s="24"/>
      <c r="AO197" s="35"/>
      <c r="AP197" s="35"/>
      <c r="AQ197" s="35"/>
      <c r="AR197" s="39"/>
      <c r="AS197" s="3"/>
    </row>
  </sheetData>
  <sortState ref="B17:AQ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139</v>
      </c>
      <c r="C1" s="6"/>
      <c r="D1" s="96"/>
      <c r="E1" s="106" t="s">
        <v>107</v>
      </c>
      <c r="F1" s="161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46" t="s">
        <v>75</v>
      </c>
      <c r="C2" s="63"/>
      <c r="D2" s="135"/>
      <c r="E2" s="13" t="s">
        <v>12</v>
      </c>
      <c r="F2" s="14"/>
      <c r="G2" s="14"/>
      <c r="H2" s="14"/>
      <c r="I2" s="20"/>
      <c r="J2" s="15"/>
      <c r="K2" s="97"/>
      <c r="L2" s="22" t="s">
        <v>176</v>
      </c>
      <c r="M2" s="14"/>
      <c r="N2" s="14"/>
      <c r="O2" s="21"/>
      <c r="P2" s="19"/>
      <c r="Q2" s="22" t="s">
        <v>177</v>
      </c>
      <c r="R2" s="14"/>
      <c r="S2" s="14"/>
      <c r="T2" s="14"/>
      <c r="U2" s="20"/>
      <c r="V2" s="21"/>
      <c r="W2" s="19"/>
      <c r="X2" s="162" t="s">
        <v>178</v>
      </c>
      <c r="Y2" s="163"/>
      <c r="Z2" s="164"/>
      <c r="AA2" s="13" t="s">
        <v>12</v>
      </c>
      <c r="AB2" s="14"/>
      <c r="AC2" s="14"/>
      <c r="AD2" s="14"/>
      <c r="AE2" s="20"/>
      <c r="AF2" s="15"/>
      <c r="AG2" s="97"/>
      <c r="AH2" s="22" t="s">
        <v>179</v>
      </c>
      <c r="AI2" s="14"/>
      <c r="AJ2" s="14"/>
      <c r="AK2" s="21"/>
      <c r="AL2" s="19"/>
      <c r="AM2" s="22" t="s">
        <v>177</v>
      </c>
      <c r="AN2" s="14"/>
      <c r="AO2" s="14"/>
      <c r="AP2" s="14"/>
      <c r="AQ2" s="20"/>
      <c r="AR2" s="21"/>
      <c r="AS2" s="16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5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5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66"/>
      <c r="W4" s="30"/>
      <c r="X4" s="25">
        <v>2004</v>
      </c>
      <c r="Y4" s="25" t="s">
        <v>59</v>
      </c>
      <c r="Z4" s="26" t="s">
        <v>108</v>
      </c>
      <c r="AA4" s="25">
        <v>15</v>
      </c>
      <c r="AB4" s="25">
        <v>2</v>
      </c>
      <c r="AC4" s="25">
        <v>14</v>
      </c>
      <c r="AD4" s="25">
        <v>16</v>
      </c>
      <c r="AE4" s="25">
        <v>69</v>
      </c>
      <c r="AF4" s="32">
        <v>0.65090000000000003</v>
      </c>
      <c r="AG4" s="183">
        <v>106</v>
      </c>
      <c r="AH4" s="18"/>
      <c r="AI4" s="18"/>
      <c r="AJ4" s="18" t="s">
        <v>74</v>
      </c>
      <c r="AK4" s="18"/>
      <c r="AL4" s="24"/>
      <c r="AM4" s="25">
        <v>4</v>
      </c>
      <c r="AN4" s="25">
        <v>0</v>
      </c>
      <c r="AO4" s="25">
        <v>6</v>
      </c>
      <c r="AP4" s="25">
        <v>6</v>
      </c>
      <c r="AQ4" s="25">
        <v>22</v>
      </c>
      <c r="AR4" s="167">
        <v>0.66659999999999997</v>
      </c>
      <c r="AS4" s="1">
        <v>33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66"/>
      <c r="W5" s="30"/>
      <c r="X5" s="25">
        <v>2005</v>
      </c>
      <c r="Y5" s="25" t="s">
        <v>57</v>
      </c>
      <c r="Z5" s="26" t="s">
        <v>108</v>
      </c>
      <c r="AA5" s="25">
        <v>6</v>
      </c>
      <c r="AB5" s="25">
        <v>2</v>
      </c>
      <c r="AC5" s="25">
        <v>11</v>
      </c>
      <c r="AD5" s="25">
        <v>5</v>
      </c>
      <c r="AE5" s="25">
        <v>32</v>
      </c>
      <c r="AF5" s="32">
        <v>0.6956</v>
      </c>
      <c r="AG5" s="183">
        <v>46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2006</v>
      </c>
      <c r="C6" s="29" t="s">
        <v>64</v>
      </c>
      <c r="D6" s="26" t="s">
        <v>141</v>
      </c>
      <c r="E6" s="25">
        <v>22</v>
      </c>
      <c r="F6" s="25">
        <v>3</v>
      </c>
      <c r="G6" s="25">
        <v>23</v>
      </c>
      <c r="H6" s="27">
        <v>7</v>
      </c>
      <c r="I6" s="25">
        <v>72</v>
      </c>
      <c r="J6" s="28">
        <v>0.46500000000000002</v>
      </c>
      <c r="K6" s="30">
        <v>155</v>
      </c>
      <c r="L6" s="73"/>
      <c r="M6" s="18"/>
      <c r="N6" s="18"/>
      <c r="O6" s="18"/>
      <c r="P6" s="24"/>
      <c r="Q6" s="25"/>
      <c r="R6" s="25"/>
      <c r="S6" s="27"/>
      <c r="T6" s="25"/>
      <c r="U6" s="25"/>
      <c r="V6" s="166"/>
      <c r="W6" s="30"/>
      <c r="X6" s="25"/>
      <c r="Y6" s="25"/>
      <c r="Z6" s="26"/>
      <c r="AA6" s="25"/>
      <c r="AB6" s="25"/>
      <c r="AC6" s="25"/>
      <c r="AD6" s="25"/>
      <c r="AE6" s="25"/>
      <c r="AF6" s="32"/>
      <c r="AG6" s="183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7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3"/>
      <c r="M7" s="18"/>
      <c r="N7" s="18"/>
      <c r="O7" s="18"/>
      <c r="P7" s="24"/>
      <c r="Q7" s="25"/>
      <c r="R7" s="25"/>
      <c r="S7" s="27"/>
      <c r="T7" s="25"/>
      <c r="U7" s="25"/>
      <c r="V7" s="166"/>
      <c r="W7" s="30"/>
      <c r="X7" s="25"/>
      <c r="Y7" s="25"/>
      <c r="Z7" s="26"/>
      <c r="AA7" s="25"/>
      <c r="AB7" s="25"/>
      <c r="AC7" s="25"/>
      <c r="AD7" s="25"/>
      <c r="AE7" s="25"/>
      <c r="AF7" s="32"/>
      <c r="AG7" s="183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7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3"/>
      <c r="M8" s="18"/>
      <c r="N8" s="18"/>
      <c r="O8" s="18"/>
      <c r="P8" s="24"/>
      <c r="Q8" s="25"/>
      <c r="R8" s="25"/>
      <c r="S8" s="27"/>
      <c r="T8" s="25"/>
      <c r="U8" s="25"/>
      <c r="V8" s="166"/>
      <c r="W8" s="30"/>
      <c r="X8" s="25">
        <v>2017</v>
      </c>
      <c r="Y8" s="25" t="s">
        <v>98</v>
      </c>
      <c r="Z8" s="26" t="s">
        <v>168</v>
      </c>
      <c r="AA8" s="25">
        <v>1</v>
      </c>
      <c r="AB8" s="25">
        <v>0</v>
      </c>
      <c r="AC8" s="25">
        <v>0</v>
      </c>
      <c r="AD8" s="25">
        <v>0</v>
      </c>
      <c r="AE8" s="25">
        <v>2</v>
      </c>
      <c r="AF8" s="32">
        <v>0.4</v>
      </c>
      <c r="AG8" s="183">
        <v>5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67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68" t="s">
        <v>180</v>
      </c>
      <c r="C9" s="72"/>
      <c r="D9" s="71"/>
      <c r="E9" s="70">
        <f>SUM(E4:E8)</f>
        <v>22</v>
      </c>
      <c r="F9" s="70">
        <f>SUM(F4:F8)</f>
        <v>3</v>
      </c>
      <c r="G9" s="70">
        <f>SUM(G4:G8)</f>
        <v>23</v>
      </c>
      <c r="H9" s="70">
        <f>SUM(H4:H8)</f>
        <v>7</v>
      </c>
      <c r="I9" s="70">
        <f>SUM(I4:I8)</f>
        <v>72</v>
      </c>
      <c r="J9" s="168">
        <f>PRODUCT(I9/K9)</f>
        <v>0.46451612903225808</v>
      </c>
      <c r="K9" s="97">
        <f>SUM(K4:K8)</f>
        <v>155</v>
      </c>
      <c r="L9" s="22"/>
      <c r="M9" s="20"/>
      <c r="N9" s="78"/>
      <c r="O9" s="79"/>
      <c r="P9" s="24"/>
      <c r="Q9" s="70">
        <f>SUM(Q4:Q8)</f>
        <v>0</v>
      </c>
      <c r="R9" s="70">
        <f>SUM(R4:R8)</f>
        <v>0</v>
      </c>
      <c r="S9" s="70">
        <f>SUM(S4:S8)</f>
        <v>0</v>
      </c>
      <c r="T9" s="70">
        <f>SUM(T4:T8)</f>
        <v>0</v>
      </c>
      <c r="U9" s="70">
        <f>SUM(U4:U8)</f>
        <v>0</v>
      </c>
      <c r="V9" s="33">
        <v>0</v>
      </c>
      <c r="W9" s="97">
        <f>SUM(W4:W8)</f>
        <v>0</v>
      </c>
      <c r="X9" s="16" t="s">
        <v>180</v>
      </c>
      <c r="Y9" s="17"/>
      <c r="Z9" s="15"/>
      <c r="AA9" s="70">
        <f>SUM(AA4:AA8)</f>
        <v>22</v>
      </c>
      <c r="AB9" s="70">
        <f>SUM(AB4:AB8)</f>
        <v>4</v>
      </c>
      <c r="AC9" s="70">
        <f>SUM(AC4:AC8)</f>
        <v>25</v>
      </c>
      <c r="AD9" s="70">
        <f>SUM(AD4:AD8)</f>
        <v>21</v>
      </c>
      <c r="AE9" s="70">
        <f>SUM(AE4:AE8)</f>
        <v>103</v>
      </c>
      <c r="AF9" s="168">
        <f>PRODUCT(AE9/AG9)</f>
        <v>0.6560509554140127</v>
      </c>
      <c r="AG9" s="97">
        <f>SUM(AG4:AG8)</f>
        <v>157</v>
      </c>
      <c r="AH9" s="22"/>
      <c r="AI9" s="20"/>
      <c r="AJ9" s="78"/>
      <c r="AK9" s="79"/>
      <c r="AL9" s="24"/>
      <c r="AM9" s="70">
        <f>SUM(AM4:AM8)</f>
        <v>4</v>
      </c>
      <c r="AN9" s="70">
        <f>SUM(AN4:AN8)</f>
        <v>0</v>
      </c>
      <c r="AO9" s="70">
        <f>SUM(AO4:AO8)</f>
        <v>6</v>
      </c>
      <c r="AP9" s="70">
        <f>SUM(AP4:AP8)</f>
        <v>6</v>
      </c>
      <c r="AQ9" s="70">
        <f>SUM(AQ4:AQ8)</f>
        <v>22</v>
      </c>
      <c r="AR9" s="168">
        <f>PRODUCT(AQ9/AS9)</f>
        <v>0.66666666666666663</v>
      </c>
      <c r="AS9" s="165">
        <f>SUM(AS4:AS8)</f>
        <v>33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69" t="s">
        <v>181</v>
      </c>
      <c r="C11" s="170"/>
      <c r="D11" s="17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182</v>
      </c>
      <c r="O11" s="18" t="s">
        <v>183</v>
      </c>
      <c r="Q11" s="38"/>
      <c r="R11" s="38" t="s">
        <v>61</v>
      </c>
      <c r="S11" s="38"/>
      <c r="T11" s="35" t="s">
        <v>110</v>
      </c>
      <c r="U11" s="24"/>
      <c r="V11" s="30"/>
      <c r="W11" s="30"/>
      <c r="X11" s="172"/>
      <c r="Y11" s="172"/>
      <c r="Z11" s="172"/>
      <c r="AA11" s="172"/>
      <c r="AB11" s="172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172"/>
      <c r="AO11" s="172"/>
      <c r="AP11" s="172"/>
      <c r="AQ11" s="172"/>
      <c r="AR11" s="172"/>
      <c r="AS11" s="172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73">
        <v>401</v>
      </c>
      <c r="F12" s="173">
        <v>13</v>
      </c>
      <c r="G12" s="173">
        <v>234</v>
      </c>
      <c r="H12" s="173">
        <v>179</v>
      </c>
      <c r="I12" s="173">
        <v>896</v>
      </c>
      <c r="J12" s="174">
        <v>0.44700000000000001</v>
      </c>
      <c r="K12" s="35">
        <f>PRODUCT(I12/J12)</f>
        <v>2004.4742729306488</v>
      </c>
      <c r="L12" s="175">
        <f>PRODUCT((F12+G12)/E12)</f>
        <v>0.61596009975062349</v>
      </c>
      <c r="M12" s="175">
        <f>PRODUCT(H12/E12)</f>
        <v>0.44638403990024939</v>
      </c>
      <c r="N12" s="175">
        <f>PRODUCT((F12+G12+H12)/E12)</f>
        <v>1.0623441396508728</v>
      </c>
      <c r="O12" s="175">
        <f>PRODUCT(I12/E12)</f>
        <v>2.2344139650872816</v>
      </c>
      <c r="Q12" s="38"/>
      <c r="R12" s="38"/>
      <c r="S12" s="38"/>
      <c r="T12" s="35" t="s">
        <v>142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6" t="s">
        <v>75</v>
      </c>
      <c r="C13" s="177"/>
      <c r="D13" s="178"/>
      <c r="E13" s="173">
        <f>PRODUCT(E9+Q9)</f>
        <v>22</v>
      </c>
      <c r="F13" s="173">
        <f>PRODUCT(F9+R9)</f>
        <v>3</v>
      </c>
      <c r="G13" s="173">
        <f>PRODUCT(G9+S9)</f>
        <v>23</v>
      </c>
      <c r="H13" s="173">
        <f>PRODUCT(H9+T9)</f>
        <v>7</v>
      </c>
      <c r="I13" s="173">
        <f>PRODUCT(I9+U9)</f>
        <v>72</v>
      </c>
      <c r="J13" s="174">
        <f>PRODUCT(I13/K13)</f>
        <v>0.46451612903225808</v>
      </c>
      <c r="K13" s="35">
        <f>PRODUCT(K9+W9)</f>
        <v>155</v>
      </c>
      <c r="L13" s="175">
        <f>PRODUCT((F13+G13)/E13)</f>
        <v>1.1818181818181819</v>
      </c>
      <c r="M13" s="175">
        <f>PRODUCT(H13/E13)</f>
        <v>0.31818181818181818</v>
      </c>
      <c r="N13" s="175">
        <f>PRODUCT((F13+G13+H13)/E13)</f>
        <v>1.5</v>
      </c>
      <c r="O13" s="175">
        <f>PRODUCT(I13/E13)</f>
        <v>3.2727272727272729</v>
      </c>
      <c r="Q13" s="38"/>
      <c r="R13" s="38"/>
      <c r="S13" s="38"/>
      <c r="T13" s="35" t="s">
        <v>143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44" t="s">
        <v>178</v>
      </c>
      <c r="C14" s="179"/>
      <c r="D14" s="180"/>
      <c r="E14" s="173">
        <f>PRODUCT(AA9+AM9)</f>
        <v>26</v>
      </c>
      <c r="F14" s="173">
        <f>PRODUCT(AB9+AN9)</f>
        <v>4</v>
      </c>
      <c r="G14" s="173">
        <f>PRODUCT(AC9+AO9)</f>
        <v>31</v>
      </c>
      <c r="H14" s="173">
        <f>PRODUCT(AD9+AP9)</f>
        <v>27</v>
      </c>
      <c r="I14" s="173">
        <f>PRODUCT(AE9+AQ9)</f>
        <v>125</v>
      </c>
      <c r="J14" s="174">
        <f>PRODUCT(I14/K14)</f>
        <v>0.65789473684210531</v>
      </c>
      <c r="K14" s="24">
        <f>PRODUCT(AG9+AS9)</f>
        <v>190</v>
      </c>
      <c r="L14" s="175">
        <f>PRODUCT((F14+G14)/E14)</f>
        <v>1.3461538461538463</v>
      </c>
      <c r="M14" s="175">
        <f>PRODUCT(H14/E14)</f>
        <v>1.0384615384615385</v>
      </c>
      <c r="N14" s="175">
        <f>PRODUCT((F14+G14+H14)/E14)</f>
        <v>2.3846153846153846</v>
      </c>
      <c r="O14" s="175">
        <f>PRODUCT(I14/E14)</f>
        <v>4.8076923076923075</v>
      </c>
      <c r="Q14" s="38"/>
      <c r="R14" s="38"/>
      <c r="S14" s="35"/>
      <c r="T14" s="35" t="s">
        <v>111</v>
      </c>
      <c r="U14" s="24"/>
      <c r="V14" s="24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81" t="s">
        <v>180</v>
      </c>
      <c r="C15" s="104"/>
      <c r="D15" s="182"/>
      <c r="E15" s="173">
        <f>SUM(E12:E14)</f>
        <v>449</v>
      </c>
      <c r="F15" s="173">
        <f t="shared" ref="F15:I15" si="0">SUM(F12:F14)</f>
        <v>20</v>
      </c>
      <c r="G15" s="173">
        <f t="shared" si="0"/>
        <v>288</v>
      </c>
      <c r="H15" s="173">
        <f t="shared" si="0"/>
        <v>213</v>
      </c>
      <c r="I15" s="173">
        <f t="shared" si="0"/>
        <v>1093</v>
      </c>
      <c r="J15" s="174">
        <f>PRODUCT(I15/K15)</f>
        <v>0.46521045690644292</v>
      </c>
      <c r="K15" s="35">
        <f>SUM(K12:K14)</f>
        <v>2349.474272930649</v>
      </c>
      <c r="L15" s="175">
        <f>PRODUCT((F15+G15)/E15)</f>
        <v>0.68596881959910916</v>
      </c>
      <c r="M15" s="175">
        <f>PRODUCT(H15/E15)</f>
        <v>0.47438752783964366</v>
      </c>
      <c r="N15" s="175">
        <f>PRODUCT((F15+G15+H15)/E15)</f>
        <v>1.1603563474387528</v>
      </c>
      <c r="O15" s="175">
        <f>PRODUCT(I15/E15)</f>
        <v>2.4342984409799553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4"/>
      <c r="AL180" s="24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" style="59" customWidth="1"/>
    <col min="3" max="3" width="22.140625" style="60" customWidth="1"/>
    <col min="4" max="4" width="10.5703125" style="74" customWidth="1"/>
    <col min="5" max="5" width="8.85546875" style="74" customWidth="1"/>
    <col min="6" max="6" width="0.7109375" style="30" customWidth="1"/>
    <col min="7" max="11" width="4.7109375" style="60" customWidth="1"/>
    <col min="12" max="12" width="6.140625" style="60" customWidth="1"/>
    <col min="13" max="16" width="4.7109375" style="60" customWidth="1"/>
    <col min="17" max="21" width="6.7109375" style="133" customWidth="1"/>
    <col min="22" max="22" width="10.140625" style="60" customWidth="1"/>
    <col min="23" max="23" width="20.710937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30"/>
      <c r="R1" s="130"/>
      <c r="S1" s="130"/>
      <c r="T1" s="130"/>
      <c r="U1" s="130"/>
      <c r="V1" s="150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139</v>
      </c>
      <c r="C2" s="106" t="s">
        <v>107</v>
      </c>
      <c r="D2" s="11"/>
      <c r="E2" s="11"/>
      <c r="F2" s="136"/>
      <c r="G2" s="66"/>
      <c r="H2" s="11"/>
      <c r="I2" s="11"/>
      <c r="J2" s="11"/>
      <c r="K2" s="11"/>
      <c r="L2" s="11"/>
      <c r="M2" s="11"/>
      <c r="N2" s="11"/>
      <c r="O2" s="11"/>
      <c r="P2" s="11"/>
      <c r="Q2" s="131"/>
      <c r="R2" s="131"/>
      <c r="S2" s="131"/>
      <c r="T2" s="131"/>
      <c r="U2" s="131"/>
      <c r="V2" s="15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62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94" t="s">
        <v>16</v>
      </c>
      <c r="R3" s="94">
        <v>1</v>
      </c>
      <c r="S3" s="94">
        <v>2</v>
      </c>
      <c r="T3" s="94">
        <v>3</v>
      </c>
      <c r="U3" s="94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23"/>
      <c r="B4" s="109" t="s">
        <v>80</v>
      </c>
      <c r="C4" s="110" t="s">
        <v>81</v>
      </c>
      <c r="D4" s="111" t="s">
        <v>66</v>
      </c>
      <c r="E4" s="120" t="s">
        <v>109</v>
      </c>
      <c r="F4" s="24"/>
      <c r="G4" s="112"/>
      <c r="H4" s="112"/>
      <c r="I4" s="113">
        <v>1</v>
      </c>
      <c r="J4" s="114" t="s">
        <v>99</v>
      </c>
      <c r="K4" s="114">
        <v>7</v>
      </c>
      <c r="L4" s="114"/>
      <c r="M4" s="112">
        <v>1</v>
      </c>
      <c r="N4" s="112"/>
      <c r="O4" s="112"/>
      <c r="P4" s="112">
        <v>1</v>
      </c>
      <c r="Q4" s="116" t="s">
        <v>160</v>
      </c>
      <c r="R4" s="116" t="s">
        <v>101</v>
      </c>
      <c r="S4" s="117" t="s">
        <v>70</v>
      </c>
      <c r="T4" s="117"/>
      <c r="U4" s="117"/>
      <c r="V4" s="115">
        <v>0.4</v>
      </c>
      <c r="W4" s="110" t="s">
        <v>82</v>
      </c>
      <c r="X4" s="116" t="s">
        <v>83</v>
      </c>
      <c r="Y4" s="65"/>
      <c r="Z4" s="65"/>
      <c r="AA4" s="65"/>
      <c r="AB4" s="65"/>
      <c r="AC4" s="65"/>
      <c r="AD4" s="65"/>
    </row>
    <row r="5" spans="1:30" x14ac:dyDescent="0.25">
      <c r="A5" s="23"/>
      <c r="B5" s="109" t="s">
        <v>113</v>
      </c>
      <c r="C5" s="110" t="s">
        <v>114</v>
      </c>
      <c r="D5" s="111" t="s">
        <v>66</v>
      </c>
      <c r="E5" s="120" t="s">
        <v>109</v>
      </c>
      <c r="F5" s="35"/>
      <c r="G5" s="112"/>
      <c r="H5" s="112"/>
      <c r="I5" s="113">
        <v>1</v>
      </c>
      <c r="J5" s="114" t="s">
        <v>78</v>
      </c>
      <c r="K5" s="114">
        <v>7</v>
      </c>
      <c r="L5" s="114"/>
      <c r="M5" s="112">
        <v>1</v>
      </c>
      <c r="N5" s="112"/>
      <c r="O5" s="112"/>
      <c r="P5" s="112"/>
      <c r="Q5" s="116" t="s">
        <v>79</v>
      </c>
      <c r="R5" s="116" t="s">
        <v>79</v>
      </c>
      <c r="S5" s="117"/>
      <c r="T5" s="117"/>
      <c r="U5" s="117"/>
      <c r="V5" s="115">
        <v>0.66700000000000004</v>
      </c>
      <c r="W5" s="110" t="s">
        <v>82</v>
      </c>
      <c r="X5" s="116" t="s">
        <v>115</v>
      </c>
      <c r="Y5" s="65"/>
      <c r="Z5" s="65"/>
      <c r="AA5" s="65"/>
      <c r="AB5" s="65"/>
      <c r="AC5" s="65"/>
      <c r="AD5" s="65"/>
    </row>
    <row r="6" spans="1:30" x14ac:dyDescent="0.25">
      <c r="A6" s="8"/>
      <c r="B6" s="109" t="s">
        <v>154</v>
      </c>
      <c r="C6" s="110" t="s">
        <v>155</v>
      </c>
      <c r="D6" s="111" t="s">
        <v>66</v>
      </c>
      <c r="E6" s="120" t="s">
        <v>109</v>
      </c>
      <c r="F6" s="35"/>
      <c r="G6" s="112"/>
      <c r="H6" s="112"/>
      <c r="I6" s="113">
        <v>1</v>
      </c>
      <c r="J6" s="114" t="s">
        <v>99</v>
      </c>
      <c r="K6" s="114">
        <v>7</v>
      </c>
      <c r="L6" s="114"/>
      <c r="M6" s="112">
        <v>1</v>
      </c>
      <c r="N6" s="112"/>
      <c r="O6" s="112"/>
      <c r="P6" s="112"/>
      <c r="Q6" s="116" t="s">
        <v>71</v>
      </c>
      <c r="R6" s="116" t="s">
        <v>72</v>
      </c>
      <c r="S6" s="117" t="s">
        <v>63</v>
      </c>
      <c r="T6" s="117" t="s">
        <v>101</v>
      </c>
      <c r="U6" s="117"/>
      <c r="V6" s="115">
        <v>0.5</v>
      </c>
      <c r="W6" s="110" t="s">
        <v>112</v>
      </c>
      <c r="X6" s="116" t="s">
        <v>156</v>
      </c>
      <c r="Y6" s="65"/>
      <c r="Z6" s="65"/>
      <c r="AA6" s="65"/>
      <c r="AB6" s="65"/>
      <c r="AC6" s="65"/>
      <c r="AD6" s="65"/>
    </row>
    <row r="7" spans="1:30" x14ac:dyDescent="0.25">
      <c r="A7" s="23"/>
      <c r="B7" s="22" t="s">
        <v>7</v>
      </c>
      <c r="C7" s="17"/>
      <c r="D7" s="16"/>
      <c r="E7" s="98"/>
      <c r="F7" s="107"/>
      <c r="G7" s="18"/>
      <c r="H7" s="18"/>
      <c r="I7" s="18">
        <f>SUM(I4:I6)</f>
        <v>3</v>
      </c>
      <c r="J7" s="17"/>
      <c r="K7" s="17"/>
      <c r="L7" s="17"/>
      <c r="M7" s="18">
        <f t="shared" ref="M7:P7" si="0">SUM(M4:M6)</f>
        <v>3</v>
      </c>
      <c r="N7" s="18"/>
      <c r="O7" s="18"/>
      <c r="P7" s="18">
        <f t="shared" si="0"/>
        <v>1</v>
      </c>
      <c r="Q7" s="73" t="s">
        <v>161</v>
      </c>
      <c r="R7" s="73" t="s">
        <v>102</v>
      </c>
      <c r="S7" s="73" t="s">
        <v>162</v>
      </c>
      <c r="T7" s="73" t="s">
        <v>101</v>
      </c>
      <c r="U7" s="73"/>
      <c r="V7" s="33">
        <v>0.5</v>
      </c>
      <c r="W7" s="99"/>
      <c r="X7" s="73"/>
      <c r="Y7" s="65"/>
      <c r="Z7" s="65"/>
      <c r="AA7" s="65"/>
      <c r="AB7" s="65"/>
      <c r="AC7" s="65"/>
      <c r="AD7" s="65"/>
    </row>
    <row r="8" spans="1:30" x14ac:dyDescent="0.25">
      <c r="A8" s="23"/>
      <c r="B8" s="152" t="s">
        <v>46</v>
      </c>
      <c r="C8" s="90" t="s">
        <v>157</v>
      </c>
      <c r="D8" s="88"/>
      <c r="E8" s="62"/>
      <c r="F8" s="108"/>
      <c r="G8" s="137"/>
      <c r="H8" s="91"/>
      <c r="I8" s="92"/>
      <c r="J8" s="91"/>
      <c r="K8" s="138"/>
      <c r="L8" s="138"/>
      <c r="M8" s="138"/>
      <c r="N8" s="138"/>
      <c r="O8" s="90"/>
      <c r="P8" s="138"/>
      <c r="Q8" s="140"/>
      <c r="R8" s="140"/>
      <c r="S8" s="140"/>
      <c r="T8" s="140"/>
      <c r="U8" s="140"/>
      <c r="V8" s="75"/>
      <c r="W8" s="138"/>
      <c r="X8" s="85"/>
      <c r="Y8" s="65"/>
      <c r="Z8" s="65"/>
      <c r="AA8" s="65"/>
      <c r="AB8" s="65"/>
      <c r="AC8" s="65"/>
      <c r="AD8" s="65"/>
    </row>
    <row r="9" spans="1:30" x14ac:dyDescent="0.25">
      <c r="A9" s="23"/>
      <c r="B9" s="100"/>
      <c r="C9" s="102"/>
      <c r="D9" s="102"/>
      <c r="E9" s="104"/>
      <c r="F9" s="104"/>
      <c r="G9" s="139"/>
      <c r="H9" s="103"/>
      <c r="I9" s="101"/>
      <c r="J9" s="103"/>
      <c r="K9" s="101"/>
      <c r="L9" s="103"/>
      <c r="M9" s="103"/>
      <c r="N9" s="103"/>
      <c r="O9" s="103"/>
      <c r="P9" s="103"/>
      <c r="Q9" s="141"/>
      <c r="R9" s="141"/>
      <c r="S9" s="141"/>
      <c r="T9" s="141"/>
      <c r="U9" s="141"/>
      <c r="V9" s="103"/>
      <c r="W9" s="103"/>
      <c r="X9" s="105"/>
      <c r="Y9" s="65"/>
      <c r="Z9" s="65"/>
      <c r="AA9" s="65"/>
      <c r="AB9" s="65"/>
      <c r="AC9" s="65"/>
      <c r="AD9" s="65"/>
    </row>
    <row r="10" spans="1:30" x14ac:dyDescent="0.25">
      <c r="A10" s="8"/>
      <c r="B10" s="22" t="s">
        <v>76</v>
      </c>
      <c r="C10" s="22" t="s">
        <v>34</v>
      </c>
      <c r="D10" s="16" t="s">
        <v>35</v>
      </c>
      <c r="E10" s="21" t="s">
        <v>1</v>
      </c>
      <c r="F10" s="24"/>
      <c r="G10" s="18" t="s">
        <v>36</v>
      </c>
      <c r="H10" s="15" t="s">
        <v>37</v>
      </c>
      <c r="I10" s="15" t="s">
        <v>31</v>
      </c>
      <c r="J10" s="17" t="s">
        <v>38</v>
      </c>
      <c r="K10" s="17" t="s">
        <v>39</v>
      </c>
      <c r="L10" s="17" t="s">
        <v>40</v>
      </c>
      <c r="M10" s="18" t="s">
        <v>41</v>
      </c>
      <c r="N10" s="18" t="s">
        <v>30</v>
      </c>
      <c r="O10" s="15" t="s">
        <v>42</v>
      </c>
      <c r="P10" s="18" t="s">
        <v>37</v>
      </c>
      <c r="Q10" s="73" t="s">
        <v>16</v>
      </c>
      <c r="R10" s="73">
        <v>1</v>
      </c>
      <c r="S10" s="73">
        <v>2</v>
      </c>
      <c r="T10" s="73">
        <v>3</v>
      </c>
      <c r="U10" s="73" t="s">
        <v>43</v>
      </c>
      <c r="V10" s="17" t="s">
        <v>21</v>
      </c>
      <c r="W10" s="16" t="s">
        <v>44</v>
      </c>
      <c r="X10" s="16" t="s">
        <v>45</v>
      </c>
      <c r="Y10" s="65"/>
      <c r="Z10" s="65"/>
      <c r="AA10" s="65"/>
      <c r="AB10" s="65"/>
      <c r="AC10" s="65"/>
      <c r="AD10" s="65"/>
    </row>
    <row r="11" spans="1:30" x14ac:dyDescent="0.25">
      <c r="A11" s="8"/>
      <c r="B11" s="121" t="s">
        <v>116</v>
      </c>
      <c r="C11" s="122" t="s">
        <v>117</v>
      </c>
      <c r="D11" s="123" t="s">
        <v>66</v>
      </c>
      <c r="E11" s="124" t="s">
        <v>108</v>
      </c>
      <c r="F11" s="24"/>
      <c r="G11" s="125">
        <v>1</v>
      </c>
      <c r="H11" s="126"/>
      <c r="I11" s="126"/>
      <c r="J11" s="127" t="s">
        <v>42</v>
      </c>
      <c r="K11" s="127">
        <v>5</v>
      </c>
      <c r="L11" s="114" t="s">
        <v>158</v>
      </c>
      <c r="M11" s="127">
        <v>1</v>
      </c>
      <c r="N11" s="125"/>
      <c r="O11" s="126">
        <v>2</v>
      </c>
      <c r="P11" s="126"/>
      <c r="Q11" s="132" t="s">
        <v>163</v>
      </c>
      <c r="R11" s="132" t="s">
        <v>72</v>
      </c>
      <c r="S11" s="132"/>
      <c r="T11" s="132" t="s">
        <v>95</v>
      </c>
      <c r="U11" s="132" t="s">
        <v>79</v>
      </c>
      <c r="V11" s="128">
        <v>0.83299999999999996</v>
      </c>
      <c r="W11" s="122" t="s">
        <v>118</v>
      </c>
      <c r="X11" s="129" t="s">
        <v>119</v>
      </c>
      <c r="Y11" s="65"/>
      <c r="Z11" s="65"/>
      <c r="AA11" s="65"/>
      <c r="AB11" s="65"/>
      <c r="AC11" s="65"/>
      <c r="AD11" s="65"/>
    </row>
    <row r="12" spans="1:30" x14ac:dyDescent="0.25">
      <c r="A12" s="8"/>
      <c r="B12" s="121" t="s">
        <v>84</v>
      </c>
      <c r="C12" s="122" t="s">
        <v>85</v>
      </c>
      <c r="D12" s="123" t="s">
        <v>66</v>
      </c>
      <c r="E12" s="124" t="s">
        <v>108</v>
      </c>
      <c r="F12" s="97"/>
      <c r="G12" s="125"/>
      <c r="H12" s="126"/>
      <c r="I12" s="126">
        <v>1</v>
      </c>
      <c r="J12" s="127" t="s">
        <v>42</v>
      </c>
      <c r="K12" s="127">
        <v>4</v>
      </c>
      <c r="L12" s="114" t="s">
        <v>159</v>
      </c>
      <c r="M12" s="127">
        <v>1</v>
      </c>
      <c r="N12" s="125"/>
      <c r="O12" s="126"/>
      <c r="P12" s="126"/>
      <c r="Q12" s="132" t="s">
        <v>120</v>
      </c>
      <c r="R12" s="132"/>
      <c r="S12" s="132" t="s">
        <v>95</v>
      </c>
      <c r="T12" s="132" t="s">
        <v>79</v>
      </c>
      <c r="U12" s="132" t="s">
        <v>63</v>
      </c>
      <c r="V12" s="128">
        <v>0.33300000000000002</v>
      </c>
      <c r="W12" s="122" t="s">
        <v>86</v>
      </c>
      <c r="X12" s="129" t="s">
        <v>87</v>
      </c>
      <c r="Y12" s="65"/>
      <c r="Z12" s="65"/>
      <c r="AA12" s="65"/>
      <c r="AB12" s="65"/>
      <c r="AC12" s="65"/>
      <c r="AD12" s="65"/>
    </row>
    <row r="13" spans="1:30" x14ac:dyDescent="0.25">
      <c r="A13" s="23"/>
      <c r="B13" s="22" t="s">
        <v>7</v>
      </c>
      <c r="C13" s="17"/>
      <c r="D13" s="16"/>
      <c r="E13" s="98"/>
      <c r="F13" s="107"/>
      <c r="G13" s="18"/>
      <c r="H13" s="18"/>
      <c r="I13" s="18">
        <f>SUM(I10:I12)</f>
        <v>1</v>
      </c>
      <c r="J13" s="17"/>
      <c r="K13" s="17"/>
      <c r="L13" s="17"/>
      <c r="M13" s="18">
        <f t="shared" ref="M13" si="1">SUM(M10:M12)</f>
        <v>2</v>
      </c>
      <c r="N13" s="18"/>
      <c r="O13" s="18">
        <v>2</v>
      </c>
      <c r="P13" s="18"/>
      <c r="Q13" s="73" t="s">
        <v>165</v>
      </c>
      <c r="R13" s="73" t="s">
        <v>72</v>
      </c>
      <c r="S13" s="73" t="s">
        <v>95</v>
      </c>
      <c r="T13" s="73" t="s">
        <v>164</v>
      </c>
      <c r="U13" s="73" t="s">
        <v>71</v>
      </c>
      <c r="V13" s="33">
        <v>0.58299999999999996</v>
      </c>
      <c r="W13" s="99"/>
      <c r="X13" s="73"/>
      <c r="Y13" s="65"/>
      <c r="Z13" s="65"/>
      <c r="AA13" s="65"/>
      <c r="AB13" s="65"/>
      <c r="AC13" s="65"/>
      <c r="AD13" s="65"/>
    </row>
    <row r="14" spans="1:30" x14ac:dyDescent="0.25">
      <c r="A14" s="23"/>
      <c r="B14" s="100"/>
      <c r="C14" s="102"/>
      <c r="D14" s="102"/>
      <c r="E14" s="104"/>
      <c r="F14" s="104"/>
      <c r="G14" s="139"/>
      <c r="H14" s="103"/>
      <c r="I14" s="101"/>
      <c r="J14" s="103"/>
      <c r="K14" s="101"/>
      <c r="L14" s="103"/>
      <c r="M14" s="103"/>
      <c r="N14" s="103"/>
      <c r="O14" s="103"/>
      <c r="P14" s="103"/>
      <c r="Q14" s="141"/>
      <c r="R14" s="141"/>
      <c r="S14" s="141"/>
      <c r="T14" s="141"/>
      <c r="U14" s="141"/>
      <c r="V14" s="103"/>
      <c r="W14" s="103"/>
      <c r="X14" s="105"/>
      <c r="Y14" s="65"/>
      <c r="Z14" s="65"/>
      <c r="AA14" s="65"/>
      <c r="AB14" s="65"/>
      <c r="AC14" s="65"/>
      <c r="AD14" s="65"/>
    </row>
    <row r="15" spans="1:30" x14ac:dyDescent="0.25">
      <c r="A15" s="8"/>
      <c r="B15" s="22" t="s">
        <v>77</v>
      </c>
      <c r="C15" s="22" t="s">
        <v>34</v>
      </c>
      <c r="D15" s="16" t="s">
        <v>35</v>
      </c>
      <c r="E15" s="21" t="s">
        <v>1</v>
      </c>
      <c r="F15" s="24"/>
      <c r="G15" s="18" t="s">
        <v>36</v>
      </c>
      <c r="H15" s="15" t="s">
        <v>37</v>
      </c>
      <c r="I15" s="15" t="s">
        <v>31</v>
      </c>
      <c r="J15" s="17" t="s">
        <v>38</v>
      </c>
      <c r="K15" s="17" t="s">
        <v>39</v>
      </c>
      <c r="L15" s="17" t="s">
        <v>40</v>
      </c>
      <c r="M15" s="18" t="s">
        <v>41</v>
      </c>
      <c r="N15" s="18" t="s">
        <v>30</v>
      </c>
      <c r="O15" s="15" t="s">
        <v>42</v>
      </c>
      <c r="P15" s="18" t="s">
        <v>37</v>
      </c>
      <c r="Q15" s="73" t="s">
        <v>16</v>
      </c>
      <c r="R15" s="73">
        <v>1</v>
      </c>
      <c r="S15" s="73">
        <v>2</v>
      </c>
      <c r="T15" s="73">
        <v>3</v>
      </c>
      <c r="U15" s="73" t="s">
        <v>43</v>
      </c>
      <c r="V15" s="17" t="s">
        <v>21</v>
      </c>
      <c r="W15" s="16" t="s">
        <v>44</v>
      </c>
      <c r="X15" s="16" t="s">
        <v>45</v>
      </c>
      <c r="Y15" s="65"/>
      <c r="Z15" s="65"/>
      <c r="AA15" s="65"/>
      <c r="AB15" s="65"/>
      <c r="AC15" s="65"/>
      <c r="AD15" s="65"/>
    </row>
    <row r="16" spans="1:30" x14ac:dyDescent="0.25">
      <c r="A16" s="8"/>
      <c r="B16" s="121" t="s">
        <v>88</v>
      </c>
      <c r="C16" s="122" t="s">
        <v>89</v>
      </c>
      <c r="D16" s="123" t="s">
        <v>66</v>
      </c>
      <c r="E16" s="124" t="s">
        <v>109</v>
      </c>
      <c r="F16" s="97"/>
      <c r="G16" s="125"/>
      <c r="H16" s="126"/>
      <c r="I16" s="126">
        <v>1</v>
      </c>
      <c r="J16" s="127" t="s">
        <v>69</v>
      </c>
      <c r="K16" s="127">
        <v>7</v>
      </c>
      <c r="L16" s="114"/>
      <c r="M16" s="127">
        <v>1</v>
      </c>
      <c r="N16" s="125"/>
      <c r="O16" s="126"/>
      <c r="P16" s="126"/>
      <c r="Q16" s="132" t="s">
        <v>71</v>
      </c>
      <c r="R16" s="132"/>
      <c r="S16" s="132" t="s">
        <v>71</v>
      </c>
      <c r="T16" s="132"/>
      <c r="U16" s="132"/>
      <c r="V16" s="128">
        <v>0.5</v>
      </c>
      <c r="W16" s="122" t="s">
        <v>90</v>
      </c>
      <c r="X16" s="129" t="s">
        <v>91</v>
      </c>
      <c r="Y16" s="65"/>
      <c r="Z16" s="65"/>
      <c r="AA16" s="65"/>
      <c r="AB16" s="65"/>
      <c r="AC16" s="65"/>
      <c r="AD16" s="65"/>
    </row>
    <row r="17" spans="1:30" x14ac:dyDescent="0.25">
      <c r="A17" s="8"/>
      <c r="B17" s="121" t="s">
        <v>92</v>
      </c>
      <c r="C17" s="122" t="s">
        <v>93</v>
      </c>
      <c r="D17" s="123" t="s">
        <v>66</v>
      </c>
      <c r="E17" s="124" t="s">
        <v>109</v>
      </c>
      <c r="F17" s="97"/>
      <c r="G17" s="125">
        <v>1</v>
      </c>
      <c r="H17" s="126"/>
      <c r="I17" s="126"/>
      <c r="J17" s="127" t="s">
        <v>99</v>
      </c>
      <c r="K17" s="127">
        <v>3</v>
      </c>
      <c r="L17" s="114"/>
      <c r="M17" s="127">
        <v>1</v>
      </c>
      <c r="N17" s="125"/>
      <c r="O17" s="126"/>
      <c r="P17" s="126">
        <v>1</v>
      </c>
      <c r="Q17" s="132" t="s">
        <v>100</v>
      </c>
      <c r="R17" s="132"/>
      <c r="S17" s="132" t="s">
        <v>79</v>
      </c>
      <c r="T17" s="132" t="s">
        <v>65</v>
      </c>
      <c r="U17" s="132"/>
      <c r="V17" s="128">
        <v>0.625</v>
      </c>
      <c r="W17" s="122" t="s">
        <v>82</v>
      </c>
      <c r="X17" s="129" t="s">
        <v>94</v>
      </c>
      <c r="Y17" s="65"/>
      <c r="Z17" s="65"/>
      <c r="AA17" s="65"/>
      <c r="AB17" s="65"/>
      <c r="AC17" s="65"/>
      <c r="AD17" s="65"/>
    </row>
    <row r="18" spans="1:30" x14ac:dyDescent="0.25">
      <c r="A18" s="23"/>
      <c r="B18" s="22" t="s">
        <v>7</v>
      </c>
      <c r="C18" s="17"/>
      <c r="D18" s="16"/>
      <c r="E18" s="98"/>
      <c r="F18" s="107"/>
      <c r="G18" s="18"/>
      <c r="H18" s="18"/>
      <c r="I18" s="18">
        <f>SUM(I15:I17)</f>
        <v>1</v>
      </c>
      <c r="J18" s="17"/>
      <c r="K18" s="17"/>
      <c r="L18" s="17"/>
      <c r="M18" s="18">
        <f t="shared" ref="M18:P18" si="2">SUM(M15:M17)</f>
        <v>2</v>
      </c>
      <c r="N18" s="18"/>
      <c r="O18" s="18"/>
      <c r="P18" s="18">
        <f t="shared" si="2"/>
        <v>1</v>
      </c>
      <c r="Q18" s="73" t="s">
        <v>165</v>
      </c>
      <c r="R18" s="73"/>
      <c r="S18" s="73" t="s">
        <v>166</v>
      </c>
      <c r="T18" s="73" t="s">
        <v>65</v>
      </c>
      <c r="U18" s="73"/>
      <c r="V18" s="33">
        <v>0.58299999999999996</v>
      </c>
      <c r="W18" s="99"/>
      <c r="X18" s="73"/>
      <c r="Y18" s="65"/>
      <c r="Z18" s="65"/>
      <c r="AA18" s="65"/>
      <c r="AB18" s="65"/>
      <c r="AC18" s="65"/>
      <c r="AD18" s="65"/>
    </row>
    <row r="19" spans="1:30" x14ac:dyDescent="0.25">
      <c r="A19" s="23"/>
      <c r="B19" s="100"/>
      <c r="C19" s="102"/>
      <c r="D19" s="102"/>
      <c r="E19" s="104"/>
      <c r="F19" s="104"/>
      <c r="G19" s="139"/>
      <c r="H19" s="103"/>
      <c r="I19" s="101"/>
      <c r="J19" s="103"/>
      <c r="K19" s="101"/>
      <c r="L19" s="103"/>
      <c r="M19" s="103"/>
      <c r="N19" s="103"/>
      <c r="O19" s="103"/>
      <c r="P19" s="103"/>
      <c r="Q19" s="141"/>
      <c r="R19" s="141"/>
      <c r="S19" s="141"/>
      <c r="T19" s="141"/>
      <c r="U19" s="141"/>
      <c r="V19" s="103"/>
      <c r="W19" s="103"/>
      <c r="X19" s="10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24"/>
      <c r="E20" s="155"/>
      <c r="F20" s="58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95"/>
      <c r="R20" s="95"/>
      <c r="S20" s="95"/>
      <c r="T20" s="95"/>
      <c r="U20" s="95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24"/>
      <c r="E21" s="155"/>
      <c r="F21" s="58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95"/>
      <c r="R21" s="95"/>
      <c r="S21" s="95"/>
      <c r="T21" s="95"/>
      <c r="U21" s="95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24"/>
      <c r="E22" s="155"/>
      <c r="F22" s="58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95"/>
      <c r="R22" s="95"/>
      <c r="S22" s="95"/>
      <c r="T22" s="95"/>
      <c r="U22" s="95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24"/>
      <c r="E23" s="155"/>
      <c r="F23" s="58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95"/>
      <c r="R23" s="95"/>
      <c r="S23" s="95"/>
      <c r="T23" s="95"/>
      <c r="U23" s="95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155"/>
      <c r="F24" s="58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95"/>
      <c r="R24" s="95"/>
      <c r="S24" s="95"/>
      <c r="T24" s="95"/>
      <c r="U24" s="95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24"/>
      <c r="E25" s="155"/>
      <c r="F25" s="58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5"/>
      <c r="R25" s="95"/>
      <c r="S25" s="95"/>
      <c r="T25" s="95"/>
      <c r="U25" s="95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24"/>
      <c r="E26" s="155"/>
      <c r="F26" s="58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5"/>
      <c r="R26" s="95"/>
      <c r="S26" s="95"/>
      <c r="T26" s="95"/>
      <c r="U26" s="95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24"/>
      <c r="E27" s="155"/>
      <c r="F27" s="58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95"/>
      <c r="R27" s="95"/>
      <c r="S27" s="95"/>
      <c r="T27" s="95"/>
      <c r="U27" s="95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24"/>
      <c r="E28" s="89"/>
      <c r="F28" s="58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95"/>
      <c r="R28" s="95"/>
      <c r="S28" s="95"/>
      <c r="T28" s="95"/>
      <c r="U28" s="95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58"/>
      <c r="E29" s="8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95"/>
      <c r="R29" s="95"/>
      <c r="S29" s="95"/>
      <c r="T29" s="95"/>
      <c r="U29" s="95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58"/>
      <c r="R30" s="158"/>
      <c r="S30" s="158"/>
      <c r="T30" s="158"/>
      <c r="U30" s="158"/>
      <c r="V30" s="58"/>
      <c r="W30" s="58"/>
      <c r="X30" s="58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58"/>
      <c r="R31" s="158"/>
      <c r="S31" s="158"/>
      <c r="T31" s="158"/>
      <c r="U31" s="158"/>
      <c r="V31" s="58"/>
      <c r="W31" s="58"/>
      <c r="X31" s="58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58"/>
      <c r="R32" s="158"/>
      <c r="S32" s="158"/>
      <c r="T32" s="158"/>
      <c r="U32" s="158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158"/>
      <c r="R33" s="158"/>
      <c r="S33" s="158"/>
      <c r="T33" s="158"/>
      <c r="U33" s="158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58"/>
      <c r="R34" s="158"/>
      <c r="S34" s="158"/>
      <c r="T34" s="158"/>
      <c r="U34" s="158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158"/>
      <c r="R35" s="158"/>
      <c r="S35" s="158"/>
      <c r="T35" s="158"/>
      <c r="U35" s="158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158"/>
      <c r="R36" s="158"/>
      <c r="S36" s="158"/>
      <c r="T36" s="158"/>
      <c r="U36" s="158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158"/>
      <c r="R37" s="158"/>
      <c r="S37" s="158"/>
      <c r="T37" s="158"/>
      <c r="U37" s="158"/>
      <c r="V37" s="58"/>
      <c r="W37" s="58"/>
      <c r="X37" s="58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158"/>
      <c r="R38" s="158"/>
      <c r="S38" s="158"/>
      <c r="T38" s="158"/>
      <c r="U38" s="158"/>
      <c r="V38" s="58"/>
      <c r="W38" s="58"/>
      <c r="X38" s="58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158"/>
      <c r="R39" s="158"/>
      <c r="S39" s="158"/>
      <c r="T39" s="158"/>
      <c r="U39" s="158"/>
      <c r="V39" s="58"/>
      <c r="W39" s="156"/>
      <c r="X39" s="58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158"/>
      <c r="R40" s="158"/>
      <c r="S40" s="158"/>
      <c r="T40" s="158"/>
      <c r="U40" s="158"/>
      <c r="V40" s="58"/>
      <c r="W40" s="35"/>
      <c r="X40" s="58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158"/>
      <c r="R41" s="158"/>
      <c r="S41" s="158"/>
      <c r="T41" s="158"/>
      <c r="U41" s="158"/>
      <c r="V41" s="58"/>
      <c r="W41" s="157"/>
      <c r="X41" s="58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5"/>
      <c r="R42" s="95"/>
      <c r="S42" s="95"/>
      <c r="T42" s="95"/>
      <c r="U42" s="95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5"/>
      <c r="R43" s="95"/>
      <c r="S43" s="95"/>
      <c r="T43" s="95"/>
      <c r="U43" s="95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5"/>
      <c r="R44" s="95"/>
      <c r="S44" s="95"/>
      <c r="T44" s="95"/>
      <c r="U44" s="95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95"/>
      <c r="R45" s="95"/>
      <c r="S45" s="95"/>
      <c r="T45" s="95"/>
      <c r="U45" s="95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95"/>
      <c r="R46" s="95"/>
      <c r="S46" s="95"/>
      <c r="T46" s="95"/>
      <c r="U46" s="95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95"/>
      <c r="R47" s="95"/>
      <c r="S47" s="95"/>
      <c r="T47" s="95"/>
      <c r="U47" s="95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95"/>
      <c r="R48" s="95"/>
      <c r="S48" s="95"/>
      <c r="T48" s="95"/>
      <c r="U48" s="95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95"/>
      <c r="R49" s="95"/>
      <c r="S49" s="95"/>
      <c r="T49" s="95"/>
      <c r="U49" s="95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95"/>
      <c r="R50" s="95"/>
      <c r="S50" s="95"/>
      <c r="T50" s="95"/>
      <c r="U50" s="95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8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95"/>
      <c r="R51" s="95"/>
      <c r="S51" s="95"/>
      <c r="T51" s="95"/>
      <c r="U51" s="95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8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95"/>
      <c r="R52" s="95"/>
      <c r="S52" s="95"/>
      <c r="T52" s="95"/>
      <c r="U52" s="95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8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95"/>
      <c r="R53" s="95"/>
      <c r="S53" s="95"/>
      <c r="T53" s="95"/>
      <c r="U53" s="95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145"/>
      <c r="R54" s="145"/>
      <c r="S54" s="145"/>
      <c r="T54" s="145"/>
      <c r="U54" s="145"/>
      <c r="V54" s="24"/>
      <c r="W54" s="58"/>
      <c r="X54" s="24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145"/>
      <c r="R55" s="145"/>
      <c r="S55" s="145"/>
      <c r="T55" s="145"/>
      <c r="U55" s="145"/>
      <c r="V55" s="24"/>
      <c r="W55" s="58"/>
      <c r="X55" s="24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145"/>
      <c r="R56" s="145"/>
      <c r="S56" s="145"/>
      <c r="T56" s="145"/>
      <c r="U56" s="145"/>
      <c r="V56" s="24"/>
      <c r="W56" s="58"/>
      <c r="X56" s="24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58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145"/>
      <c r="R57" s="145"/>
      <c r="S57" s="145"/>
      <c r="T57" s="145"/>
      <c r="U57" s="145"/>
      <c r="V57" s="24"/>
      <c r="W57" s="58"/>
      <c r="X57" s="24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58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145"/>
      <c r="R58" s="145"/>
      <c r="S58" s="145"/>
      <c r="T58" s="145"/>
      <c r="U58" s="145"/>
      <c r="V58" s="24"/>
      <c r="W58" s="58"/>
      <c r="X58" s="24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58"/>
      <c r="F59" s="24"/>
      <c r="G59" s="35"/>
      <c r="H59" s="38"/>
      <c r="I59" s="35"/>
      <c r="J59" s="24"/>
      <c r="K59" s="24"/>
      <c r="L59" s="24"/>
      <c r="M59" s="24"/>
      <c r="N59" s="57"/>
      <c r="O59" s="57"/>
      <c r="P59" s="24"/>
      <c r="Q59" s="145"/>
      <c r="R59" s="145"/>
      <c r="S59" s="145"/>
      <c r="T59" s="145"/>
      <c r="U59" s="145"/>
      <c r="V59" s="24"/>
      <c r="W59" s="58"/>
      <c r="X59" s="24"/>
      <c r="Y59" s="65"/>
      <c r="Z59" s="65"/>
      <c r="AA59" s="65"/>
      <c r="AB59" s="65"/>
      <c r="AC59" s="65"/>
      <c r="AD59" s="65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4"/>
      <c r="R67" s="134"/>
      <c r="S67" s="134"/>
      <c r="T67" s="134"/>
      <c r="U67" s="134"/>
      <c r="V67"/>
      <c r="W67"/>
      <c r="X67"/>
      <c r="Y67"/>
      <c r="Z67"/>
      <c r="AA67"/>
      <c r="AB67"/>
      <c r="AC67"/>
      <c r="AD67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4"/>
      <c r="R69" s="134"/>
      <c r="S69" s="134"/>
      <c r="T69" s="134"/>
      <c r="U69" s="134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4"/>
      <c r="R70" s="134"/>
      <c r="S70" s="134"/>
      <c r="T70" s="134"/>
      <c r="U70" s="134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4"/>
      <c r="R71" s="134"/>
      <c r="S71" s="134"/>
      <c r="T71" s="134"/>
      <c r="U71" s="13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4"/>
      <c r="R72" s="134"/>
      <c r="S72" s="134"/>
      <c r="T72" s="134"/>
      <c r="U72" s="13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4"/>
      <c r="R73" s="134"/>
      <c r="S73" s="134"/>
      <c r="T73" s="134"/>
      <c r="U73" s="13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4"/>
      <c r="R74" s="134"/>
      <c r="S74" s="134"/>
      <c r="T74" s="134"/>
      <c r="U74" s="13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4"/>
      <c r="R75" s="134"/>
      <c r="S75" s="134"/>
      <c r="T75" s="134"/>
      <c r="U75" s="13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4"/>
      <c r="R76" s="134"/>
      <c r="S76" s="134"/>
      <c r="T76" s="134"/>
      <c r="U76" s="13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4"/>
      <c r="R77" s="134"/>
      <c r="S77" s="134"/>
      <c r="T77" s="134"/>
      <c r="U77" s="13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4"/>
      <c r="R78" s="134"/>
      <c r="S78" s="134"/>
      <c r="T78" s="134"/>
      <c r="U78" s="13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4"/>
      <c r="R79" s="134"/>
      <c r="S79" s="134"/>
      <c r="T79" s="134"/>
      <c r="U79" s="13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4"/>
      <c r="R80" s="134"/>
      <c r="S80" s="134"/>
      <c r="T80" s="134"/>
      <c r="U80" s="13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4"/>
      <c r="R81" s="134"/>
      <c r="S81" s="134"/>
      <c r="T81" s="134"/>
      <c r="U81" s="13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4"/>
      <c r="R82" s="134"/>
      <c r="S82" s="134"/>
      <c r="T82" s="134"/>
      <c r="U82" s="13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4"/>
      <c r="R83" s="134"/>
      <c r="S83" s="134"/>
      <c r="T83" s="134"/>
      <c r="U83" s="13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4"/>
      <c r="R84" s="134"/>
      <c r="S84" s="134"/>
      <c r="T84" s="134"/>
      <c r="U84" s="13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4"/>
      <c r="R85" s="134"/>
      <c r="S85" s="134"/>
      <c r="T85" s="134"/>
      <c r="U85" s="13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4"/>
      <c r="R86" s="134"/>
      <c r="S86" s="134"/>
      <c r="T86" s="134"/>
      <c r="U86" s="13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4"/>
      <c r="R87" s="134"/>
      <c r="S87" s="134"/>
      <c r="T87" s="134"/>
      <c r="U87" s="13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4"/>
      <c r="R88" s="134"/>
      <c r="S88" s="134"/>
      <c r="T88" s="134"/>
      <c r="U88" s="13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4"/>
      <c r="R89" s="134"/>
      <c r="S89" s="134"/>
      <c r="T89" s="134"/>
      <c r="U89" s="13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4"/>
      <c r="R90" s="134"/>
      <c r="S90" s="134"/>
      <c r="T90" s="134"/>
      <c r="U90" s="13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4"/>
      <c r="R91" s="134"/>
      <c r="S91" s="134"/>
      <c r="T91" s="134"/>
      <c r="U91" s="13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4"/>
      <c r="R92" s="134"/>
      <c r="S92" s="134"/>
      <c r="T92" s="134"/>
      <c r="U92" s="13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4"/>
      <c r="R93" s="134"/>
      <c r="S93" s="134"/>
      <c r="T93" s="134"/>
      <c r="U93" s="13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4"/>
      <c r="R94" s="134"/>
      <c r="S94" s="134"/>
      <c r="T94" s="134"/>
      <c r="U94" s="13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4"/>
      <c r="R95" s="134"/>
      <c r="S95" s="134"/>
      <c r="T95" s="134"/>
      <c r="U95" s="13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4"/>
      <c r="R96" s="134"/>
      <c r="S96" s="134"/>
      <c r="T96" s="134"/>
      <c r="U96" s="13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4"/>
      <c r="R97" s="134"/>
      <c r="S97" s="134"/>
      <c r="T97" s="134"/>
      <c r="U97" s="13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4"/>
      <c r="R98" s="134"/>
      <c r="S98" s="134"/>
      <c r="T98" s="134"/>
      <c r="U98" s="13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4"/>
      <c r="R99" s="134"/>
      <c r="S99" s="134"/>
      <c r="T99" s="134"/>
      <c r="U99" s="13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4"/>
      <c r="R100" s="134"/>
      <c r="S100" s="134"/>
      <c r="T100" s="134"/>
      <c r="U100" s="13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4"/>
      <c r="R101" s="134"/>
      <c r="S101" s="134"/>
      <c r="T101" s="134"/>
      <c r="U101" s="13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4"/>
      <c r="R102" s="134"/>
      <c r="S102" s="134"/>
      <c r="T102" s="134"/>
      <c r="U102" s="13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4"/>
      <c r="R103" s="134"/>
      <c r="S103" s="134"/>
      <c r="T103" s="134"/>
      <c r="U103" s="13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4"/>
      <c r="R104" s="134"/>
      <c r="S104" s="134"/>
      <c r="T104" s="134"/>
      <c r="U104" s="13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4"/>
      <c r="R105" s="134"/>
      <c r="S105" s="134"/>
      <c r="T105" s="134"/>
      <c r="U105" s="13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4"/>
      <c r="R106" s="134"/>
      <c r="S106" s="134"/>
      <c r="T106" s="134"/>
      <c r="U106" s="13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4"/>
      <c r="R107" s="134"/>
      <c r="S107" s="134"/>
      <c r="T107" s="134"/>
      <c r="U107" s="13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4"/>
      <c r="R108" s="134"/>
      <c r="S108" s="134"/>
      <c r="T108" s="134"/>
      <c r="U108" s="13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4"/>
      <c r="R109" s="134"/>
      <c r="S109" s="134"/>
      <c r="T109" s="134"/>
      <c r="U109" s="13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4"/>
      <c r="R110" s="134"/>
      <c r="S110" s="134"/>
      <c r="T110" s="134"/>
      <c r="U110" s="13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4"/>
      <c r="R111" s="134"/>
      <c r="S111" s="134"/>
      <c r="T111" s="134"/>
      <c r="U111" s="13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4"/>
      <c r="R112" s="134"/>
      <c r="S112" s="134"/>
      <c r="T112" s="134"/>
      <c r="U112" s="13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4"/>
      <c r="R113" s="134"/>
      <c r="S113" s="134"/>
      <c r="T113" s="134"/>
      <c r="U113" s="13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4"/>
      <c r="R114" s="134"/>
      <c r="S114" s="134"/>
      <c r="T114" s="134"/>
      <c r="U114" s="13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4"/>
      <c r="R115" s="134"/>
      <c r="S115" s="134"/>
      <c r="T115" s="134"/>
      <c r="U115" s="13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4"/>
      <c r="R116" s="134"/>
      <c r="S116" s="134"/>
      <c r="T116" s="134"/>
      <c r="U116" s="13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4"/>
      <c r="R117" s="134"/>
      <c r="S117" s="134"/>
      <c r="T117" s="134"/>
      <c r="U117" s="13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4"/>
      <c r="R118" s="134"/>
      <c r="S118" s="134"/>
      <c r="T118" s="134"/>
      <c r="U118" s="13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4"/>
      <c r="R119" s="134"/>
      <c r="S119" s="134"/>
      <c r="T119" s="134"/>
      <c r="U119" s="13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4"/>
      <c r="R120" s="134"/>
      <c r="S120" s="134"/>
      <c r="T120" s="134"/>
      <c r="U120" s="13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4"/>
      <c r="R121" s="134"/>
      <c r="S121" s="134"/>
      <c r="T121" s="134"/>
      <c r="U121" s="13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4"/>
      <c r="R122" s="134"/>
      <c r="S122" s="134"/>
      <c r="T122" s="134"/>
      <c r="U122" s="13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4"/>
      <c r="R123" s="134"/>
      <c r="S123" s="134"/>
      <c r="T123" s="134"/>
      <c r="U123" s="13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4"/>
      <c r="R124" s="134"/>
      <c r="S124" s="134"/>
      <c r="T124" s="134"/>
      <c r="U124" s="13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4"/>
      <c r="R125" s="134"/>
      <c r="S125" s="134"/>
      <c r="T125" s="134"/>
      <c r="U125" s="13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4"/>
      <c r="R126" s="134"/>
      <c r="S126" s="134"/>
      <c r="T126" s="134"/>
      <c r="U126" s="13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4"/>
      <c r="R127" s="134"/>
      <c r="S127" s="134"/>
      <c r="T127" s="134"/>
      <c r="U127" s="13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4"/>
      <c r="R128" s="134"/>
      <c r="S128" s="134"/>
      <c r="T128" s="134"/>
      <c r="U128" s="13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4"/>
      <c r="R129" s="134"/>
      <c r="S129" s="134"/>
      <c r="T129" s="134"/>
      <c r="U129" s="13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4"/>
      <c r="R130" s="134"/>
      <c r="S130" s="134"/>
      <c r="T130" s="134"/>
      <c r="U130" s="13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4"/>
      <c r="R131" s="134"/>
      <c r="S131" s="134"/>
      <c r="T131" s="134"/>
      <c r="U131" s="13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4"/>
      <c r="R132" s="134"/>
      <c r="S132" s="134"/>
      <c r="T132" s="134"/>
      <c r="U132" s="13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4"/>
      <c r="R133" s="134"/>
      <c r="S133" s="134"/>
      <c r="T133" s="134"/>
      <c r="U133" s="13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4"/>
      <c r="R134" s="134"/>
      <c r="S134" s="134"/>
      <c r="T134" s="134"/>
      <c r="U134" s="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4"/>
      <c r="R135" s="134"/>
      <c r="S135" s="134"/>
      <c r="T135" s="134"/>
      <c r="U135" s="13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4"/>
      <c r="R136" s="134"/>
      <c r="S136" s="134"/>
      <c r="T136" s="134"/>
      <c r="U136" s="13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4"/>
      <c r="R137" s="134"/>
      <c r="S137" s="134"/>
      <c r="T137" s="134"/>
      <c r="U137" s="13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4"/>
      <c r="R138" s="134"/>
      <c r="S138" s="134"/>
      <c r="T138" s="134"/>
      <c r="U138" s="13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4"/>
      <c r="R139" s="134"/>
      <c r="S139" s="134"/>
      <c r="T139" s="134"/>
      <c r="U139" s="134"/>
      <c r="V139"/>
      <c r="W139"/>
      <c r="X139"/>
      <c r="Y139"/>
      <c r="Z139"/>
      <c r="AA139"/>
      <c r="AB139"/>
      <c r="AC139"/>
      <c r="AD139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4"/>
      <c r="R152" s="134"/>
      <c r="S152" s="134"/>
      <c r="T152" s="134"/>
      <c r="U152" s="13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4"/>
      <c r="R153" s="134"/>
      <c r="S153" s="134"/>
      <c r="T153" s="134"/>
      <c r="U153" s="13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34"/>
      <c r="R154" s="134"/>
      <c r="S154" s="134"/>
      <c r="T154" s="134"/>
      <c r="U154" s="13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34"/>
      <c r="R155" s="134"/>
      <c r="S155" s="134"/>
      <c r="T155" s="134"/>
      <c r="U155" s="134"/>
      <c r="V155"/>
      <c r="W155"/>
      <c r="X155"/>
      <c r="Y155"/>
      <c r="Z155"/>
      <c r="AA155"/>
      <c r="AB155"/>
      <c r="AC155"/>
      <c r="AD155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4"/>
      <c r="R167" s="134"/>
      <c r="S167" s="134"/>
      <c r="T167" s="134"/>
      <c r="U167" s="13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4"/>
      <c r="R168" s="134"/>
      <c r="S168" s="134"/>
      <c r="T168" s="134"/>
      <c r="U168" s="13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4"/>
      <c r="R169" s="134"/>
      <c r="S169" s="134"/>
      <c r="T169" s="134"/>
      <c r="U169" s="13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4"/>
      <c r="R170" s="134"/>
      <c r="S170" s="134"/>
      <c r="T170" s="134"/>
      <c r="U170" s="13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4"/>
      <c r="R171" s="134"/>
      <c r="S171" s="134"/>
      <c r="T171" s="134"/>
      <c r="U171" s="13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4"/>
      <c r="R172" s="134"/>
      <c r="S172" s="134"/>
      <c r="T172" s="134"/>
      <c r="U172" s="13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34"/>
      <c r="R173" s="134"/>
      <c r="S173" s="134"/>
      <c r="T173" s="134"/>
      <c r="U173" s="13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34"/>
      <c r="R174" s="134"/>
      <c r="S174" s="134"/>
      <c r="T174" s="134"/>
      <c r="U174" s="13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34"/>
      <c r="R175" s="134"/>
      <c r="S175" s="134"/>
      <c r="T175" s="134"/>
      <c r="U175" s="13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34"/>
      <c r="R176" s="134"/>
      <c r="S176" s="134"/>
      <c r="T176" s="134"/>
      <c r="U176" s="13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34"/>
      <c r="R177" s="134"/>
      <c r="S177" s="134"/>
      <c r="T177" s="134"/>
      <c r="U177" s="13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34"/>
      <c r="R178" s="134"/>
      <c r="S178" s="134"/>
      <c r="T178" s="134"/>
      <c r="U178" s="13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34"/>
      <c r="R179" s="134"/>
      <c r="S179" s="134"/>
      <c r="T179" s="134"/>
      <c r="U179" s="13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34"/>
      <c r="R180" s="134"/>
      <c r="S180" s="134"/>
      <c r="T180" s="134"/>
      <c r="U180" s="13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34"/>
      <c r="R181" s="134"/>
      <c r="S181" s="134"/>
      <c r="T181" s="134"/>
      <c r="U181" s="13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34"/>
      <c r="R182" s="134"/>
      <c r="S182" s="134"/>
      <c r="T182" s="134"/>
      <c r="U182" s="13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34"/>
      <c r="R183" s="134"/>
      <c r="S183" s="134"/>
      <c r="T183" s="134"/>
      <c r="U183" s="13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34"/>
      <c r="R184" s="134"/>
      <c r="S184" s="134"/>
      <c r="T184" s="134"/>
      <c r="U184" s="13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34"/>
      <c r="R185" s="134"/>
      <c r="S185" s="134"/>
      <c r="T185" s="134"/>
      <c r="U185" s="134"/>
      <c r="V185"/>
      <c r="W185"/>
      <c r="X185"/>
      <c r="Y185"/>
      <c r="Z185"/>
      <c r="AA185"/>
      <c r="AB185"/>
      <c r="AC185"/>
      <c r="AD1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2020-05-20T13:11:05Z</dcterms:modified>
</cp:coreProperties>
</file>