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39" i="1" l="1"/>
  <c r="AM39" i="1"/>
  <c r="AL39" i="1"/>
  <c r="AP33" i="1" s="1"/>
  <c r="AN37" i="1"/>
  <c r="AL49" i="1" s="1"/>
  <c r="AN49" i="1" s="1"/>
  <c r="AM37" i="1"/>
  <c r="AL44" i="1" s="1"/>
  <c r="AN44" i="1" s="1"/>
  <c r="AN34" i="1"/>
  <c r="AL48" i="1" s="1"/>
  <c r="AN48" i="1" s="1"/>
  <c r="AM34" i="1"/>
  <c r="AL43" i="1" s="1"/>
  <c r="AN63" i="1"/>
  <c r="AM63" i="1"/>
  <c r="AL63" i="1"/>
  <c r="AP57" i="1" s="1"/>
  <c r="AN61" i="1"/>
  <c r="AM61" i="1"/>
  <c r="AN58" i="1"/>
  <c r="AM58" i="1"/>
  <c r="AN64" i="1" l="1"/>
  <c r="AM40" i="1"/>
  <c r="AL45" i="1" s="1"/>
  <c r="AN45" i="1" s="1"/>
  <c r="AM64" i="1"/>
  <c r="AN43" i="1"/>
  <c r="AN40" i="1"/>
  <c r="AL50" i="1" s="1"/>
  <c r="AN50" i="1" s="1"/>
  <c r="I41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58" i="1"/>
  <c r="J58" i="1"/>
  <c r="I58" i="1"/>
  <c r="H58" i="1"/>
  <c r="K57" i="1"/>
  <c r="J57" i="1"/>
  <c r="I57" i="1"/>
  <c r="H57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H41" i="1"/>
  <c r="K40" i="1"/>
  <c r="J40" i="1"/>
  <c r="I40" i="1"/>
  <c r="H40" i="1"/>
  <c r="K39" i="1"/>
  <c r="J39" i="1"/>
  <c r="I39" i="1"/>
  <c r="H39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O13" i="6" l="1"/>
  <c r="N13" i="6"/>
  <c r="M13" i="6"/>
  <c r="L13" i="6"/>
  <c r="K13" i="6"/>
  <c r="K16" i="6" s="1"/>
  <c r="AS10" i="6"/>
  <c r="AQ10" i="6"/>
  <c r="AP10" i="6"/>
  <c r="AO10" i="6"/>
  <c r="AN10" i="6"/>
  <c r="AM10" i="6"/>
  <c r="AG10" i="6"/>
  <c r="K15" i="6" s="1"/>
  <c r="AE10" i="6"/>
  <c r="I15" i="6" s="1"/>
  <c r="AD10" i="6"/>
  <c r="H15" i="6" s="1"/>
  <c r="AC10" i="6"/>
  <c r="G15" i="6" s="1"/>
  <c r="AB10" i="6"/>
  <c r="AA10" i="6"/>
  <c r="E15" i="6" s="1"/>
  <c r="W10" i="6"/>
  <c r="U10" i="6"/>
  <c r="V10" i="6" s="1"/>
  <c r="T10" i="6"/>
  <c r="S10" i="6"/>
  <c r="R10" i="6"/>
  <c r="Q10" i="6"/>
  <c r="K10" i="6"/>
  <c r="K14" i="6" s="1"/>
  <c r="J14" i="6" s="1"/>
  <c r="I10" i="6"/>
  <c r="I14" i="6" s="1"/>
  <c r="I16" i="6" s="1"/>
  <c r="H10" i="6"/>
  <c r="H14" i="6" s="1"/>
  <c r="H16" i="6" s="1"/>
  <c r="G10" i="6"/>
  <c r="G14" i="6" s="1"/>
  <c r="G16" i="6" s="1"/>
  <c r="F10" i="6"/>
  <c r="F14" i="6" s="1"/>
  <c r="E10" i="6"/>
  <c r="E14" i="6" s="1"/>
  <c r="E16" i="6" s="1"/>
  <c r="M16" i="6" l="1"/>
  <c r="F16" i="6"/>
  <c r="N16" i="6" s="1"/>
  <c r="F15" i="6"/>
  <c r="L14" i="6"/>
  <c r="N14" i="6"/>
  <c r="J10" i="6"/>
  <c r="M14" i="6"/>
  <c r="O14" i="6"/>
  <c r="O16" i="6"/>
  <c r="J16" i="6"/>
  <c r="L16" i="6" l="1"/>
  <c r="O27" i="1"/>
  <c r="O25" i="1" l="1"/>
  <c r="O28" i="1" l="1"/>
  <c r="O29" i="1" l="1"/>
</calcChain>
</file>

<file path=xl/sharedStrings.xml><?xml version="1.0" encoding="utf-8"?>
<sst xmlns="http://schemas.openxmlformats.org/spreadsheetml/2006/main" count="540" uniqueCount="296">
  <si>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</si>
  <si>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</si>
  <si>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</si>
  <si>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</si>
  <si>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</si>
  <si>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</si>
  <si>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</si>
  <si>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</si>
  <si>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</si>
  <si>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</si>
  <si>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</si>
  <si>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</si>
  <si>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</si>
  <si>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</si>
  <si>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</si>
  <si>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</si>
  <si>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</si>
  <si>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</si>
  <si>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</si>
  <si>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</si>
  <si>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</si>
  <si>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</si>
  <si>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</si>
  <si>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</si>
  <si>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</si>
  <si>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</si>
  <si>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</si>
  <si>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</si>
  <si>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</si>
  <si>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</si>
  <si>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</si>
  <si>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</si>
  <si>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</si>
  <si>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</si>
  <si>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</si>
  <si>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</si>
  <si>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</si>
  <si>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</si>
  <si>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</si>
  <si>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</si>
  <si>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</si>
  <si>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</si>
  <si>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</si>
  <si>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</si>
  <si>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</si>
  <si>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</si>
  <si>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</si>
  <si>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</si>
  <si>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</si>
  <si>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</si>
  <si>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</si>
  <si>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</si>
  <si>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</si>
  <si>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</si>
  <si>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</si>
  <si>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</si>
  <si>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</si>
  <si>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</si>
  <si>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</si>
  <si>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</si>
  <si>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MIEHET</t>
  </si>
  <si>
    <t>4.</t>
  </si>
  <si>
    <t>3.  ottelu</t>
  </si>
  <si>
    <t>9.</t>
  </si>
  <si>
    <t>ViVe</t>
  </si>
  <si>
    <t>YKKÖSPESIS</t>
  </si>
  <si>
    <t>7.</t>
  </si>
  <si>
    <t>8.</t>
  </si>
  <si>
    <t>ykköspesis</t>
  </si>
  <si>
    <t>0/0</t>
  </si>
  <si>
    <t>3/5</t>
  </si>
  <si>
    <t>10.</t>
  </si>
  <si>
    <t>Itä</t>
  </si>
  <si>
    <t>jok</t>
  </si>
  <si>
    <t xml:space="preserve">  KL-%</t>
  </si>
  <si>
    <t>Kiri</t>
  </si>
  <si>
    <t>Mikko Kuosmanen</t>
  </si>
  <si>
    <t>Kiri = Jyväskylän Kiri  (1930)</t>
  </si>
  <si>
    <t>0-4  SoJy</t>
  </si>
  <si>
    <t>Mikko Rantalahti</t>
  </si>
  <si>
    <t>7.8.1980   Evijärvi</t>
  </si>
  <si>
    <t>5.</t>
  </si>
  <si>
    <t>2.</t>
  </si>
  <si>
    <t>6.</t>
  </si>
  <si>
    <t>ViVe = Vimpelin Veto  (1934),  kasvattajaseura</t>
  </si>
  <si>
    <t>15.08. 2001  AA - ViVe  2-0  (7-1, 7-1)</t>
  </si>
  <si>
    <t>18.08. 2001  ViVe - PuPe  2-1  (2-1, 0-3, 5-2)</t>
  </si>
  <si>
    <t>22.08. 2001  LP - ViVe  2-1  (6-5, 2-4, 4-1)</t>
  </si>
  <si>
    <t>01.09. 2001  HP-K - ViVe  0-2  (4-14, 3-9)</t>
  </si>
  <si>
    <t>2.  ottelu</t>
  </si>
  <si>
    <t>6.  ottelu</t>
  </si>
  <si>
    <t xml:space="preserve">  21 v   0 kk   8 pv</t>
  </si>
  <si>
    <t xml:space="preserve">  21 v   0 kk 11 pv</t>
  </si>
  <si>
    <t xml:space="preserve">  21 v   0 kk 15 pv</t>
  </si>
  <si>
    <t xml:space="preserve">  21 v   0 kk 25 pv</t>
  </si>
  <si>
    <t xml:space="preserve">Mikko Rantalahti </t>
  </si>
  <si>
    <t>04.07. 2010  Helsinki</t>
  </si>
  <si>
    <t xml:space="preserve">  2-0  (6-3, 23-6)</t>
  </si>
  <si>
    <t>29 v  10 kk  27 pv</t>
  </si>
  <si>
    <t>3/3</t>
  </si>
  <si>
    <t>0/2</t>
  </si>
  <si>
    <t>3.</t>
  </si>
  <si>
    <t>1.</t>
  </si>
  <si>
    <t>Jatkosarja  5.</t>
  </si>
  <si>
    <t>Jatkosarja  8.</t>
  </si>
  <si>
    <t>3-0  JymyJussit</t>
  </si>
  <si>
    <t>3-2  PattU</t>
  </si>
  <si>
    <t>0-3  SoJy</t>
  </si>
  <si>
    <t>3-0  KoU</t>
  </si>
  <si>
    <t>3-1  JoMa</t>
  </si>
  <si>
    <t>3-1  PattU</t>
  </si>
  <si>
    <t>3-0  Kiri</t>
  </si>
  <si>
    <t>2-3  SoJy</t>
  </si>
  <si>
    <t>0/3</t>
  </si>
  <si>
    <t>1-0-2</t>
  </si>
  <si>
    <t>0-1-0</t>
  </si>
  <si>
    <t xml:space="preserve">        Mitalit</t>
  </si>
  <si>
    <t>3/6</t>
  </si>
  <si>
    <t xml:space="preserve">      Runkosarja TOP-30</t>
  </si>
  <si>
    <t>27.</t>
  </si>
  <si>
    <t>29.</t>
  </si>
  <si>
    <t>28.</t>
  </si>
  <si>
    <t>22.</t>
  </si>
  <si>
    <t>13.</t>
  </si>
  <si>
    <t>23.</t>
  </si>
  <si>
    <t>16.</t>
  </si>
  <si>
    <t>30.</t>
  </si>
  <si>
    <t>31.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</si>
  <si>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</si>
  <si>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</si>
  <si>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</si>
  <si>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</si>
  <si>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</si>
  <si>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</si>
  <si>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</si>
  <si>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</si>
  <si>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</si>
  <si>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</si>
  <si>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</si>
  <si>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</si>
  <si>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</si>
  <si>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</si>
  <si>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</si>
  <si>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</si>
  <si>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</si>
  <si>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</si>
  <si>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</si>
  <si>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</si>
  <si>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</si>
  <si>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</si>
  <si>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Lyöjätilasto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</si>
  <si>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</si>
  <si>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</si>
  <si>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</si>
  <si>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</si>
  <si>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</si>
  <si>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Kärkilyöjätilasto</t>
  </si>
  <si>
    <t xml:space="preserve"> PLAY OFF,  KA / OTT</t>
  </si>
  <si>
    <t xml:space="preserve"> PLAY OFF, TASASATASET,  ka. / peli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</si>
  <si>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</si>
  <si>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</si>
  <si>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</si>
  <si>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</si>
  <si>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</si>
  <si>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</si>
  <si>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</si>
  <si>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</si>
  <si>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</si>
  <si>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>273.   19.07. 2012  SoJy - Kiri  1-0</t>
  </si>
  <si>
    <t>31 v 11 kk 12 pv</t>
  </si>
  <si>
    <t>118.   02.06. 2013  JoMa - ViVe  0-1</t>
  </si>
  <si>
    <t>210. ottelu</t>
  </si>
  <si>
    <t>262. ottelu</t>
  </si>
  <si>
    <t xml:space="preserve">  53.   10.05. 2015  ViVe - JymyJussit  2-0</t>
  </si>
  <si>
    <t>133.   15.07. 2014  Kiri - ViVe  0-2</t>
  </si>
  <si>
    <t>251. ottelu</t>
  </si>
  <si>
    <t xml:space="preserve"> 1945 - 2004</t>
  </si>
  <si>
    <t xml:space="preserve"> 1945 - 2005</t>
  </si>
  <si>
    <t>1101.</t>
  </si>
  <si>
    <t>879.</t>
  </si>
  <si>
    <t>679.</t>
  </si>
  <si>
    <t>550.</t>
  </si>
  <si>
    <t>477.</t>
  </si>
  <si>
    <t>489.</t>
  </si>
  <si>
    <t>391.</t>
  </si>
  <si>
    <t>318.</t>
  </si>
  <si>
    <t>253.</t>
  </si>
  <si>
    <t>203.</t>
  </si>
  <si>
    <t>162.</t>
  </si>
  <si>
    <t>133.</t>
  </si>
  <si>
    <t>564.</t>
  </si>
  <si>
    <t>435.</t>
  </si>
  <si>
    <t>341.</t>
  </si>
  <si>
    <t>303.</t>
  </si>
  <si>
    <t>270.</t>
  </si>
  <si>
    <t>278.</t>
  </si>
  <si>
    <t>221.</t>
  </si>
  <si>
    <t>199.</t>
  </si>
  <si>
    <t>173.</t>
  </si>
  <si>
    <t>147.</t>
  </si>
  <si>
    <t>124.</t>
  </si>
  <si>
    <t>113.</t>
  </si>
  <si>
    <t>1128.</t>
  </si>
  <si>
    <t>943.</t>
  </si>
  <si>
    <t>645.</t>
  </si>
  <si>
    <t>490.</t>
  </si>
  <si>
    <t>422.</t>
  </si>
  <si>
    <t>423.</t>
  </si>
  <si>
    <t>310.</t>
  </si>
  <si>
    <t>207.</t>
  </si>
  <si>
    <t>119.</t>
  </si>
  <si>
    <t>77.</t>
  </si>
  <si>
    <t>54.</t>
  </si>
  <si>
    <t>40.</t>
  </si>
  <si>
    <t>952.</t>
  </si>
  <si>
    <t>730.</t>
  </si>
  <si>
    <t>575.</t>
  </si>
  <si>
    <t>551.</t>
  </si>
  <si>
    <t>522.</t>
  </si>
  <si>
    <t>526.</t>
  </si>
  <si>
    <t>450.</t>
  </si>
  <si>
    <t>447.</t>
  </si>
  <si>
    <t>438.</t>
  </si>
  <si>
    <t>420.</t>
  </si>
  <si>
    <t>415.</t>
  </si>
  <si>
    <t>1056.</t>
  </si>
  <si>
    <t>845.</t>
  </si>
  <si>
    <t>641.</t>
  </si>
  <si>
    <t>525.</t>
  </si>
  <si>
    <t>482.</t>
  </si>
  <si>
    <t>404.</t>
  </si>
  <si>
    <t>321.</t>
  </si>
  <si>
    <t>237.</t>
  </si>
  <si>
    <t>185.</t>
  </si>
  <si>
    <t>144.</t>
  </si>
  <si>
    <t>267.</t>
  </si>
  <si>
    <t>220.</t>
  </si>
  <si>
    <t>228.</t>
  </si>
  <si>
    <t>233.</t>
  </si>
  <si>
    <t>241.</t>
  </si>
  <si>
    <t>215.</t>
  </si>
  <si>
    <t>63.</t>
  </si>
  <si>
    <t>46.</t>
  </si>
  <si>
    <t>416.</t>
  </si>
  <si>
    <t>373.</t>
  </si>
  <si>
    <t>381.</t>
  </si>
  <si>
    <t>388.</t>
  </si>
  <si>
    <t>400.</t>
  </si>
  <si>
    <t>412.</t>
  </si>
  <si>
    <t>353.</t>
  </si>
  <si>
    <t>307.</t>
  </si>
  <si>
    <t>259.</t>
  </si>
  <si>
    <t>342.</t>
  </si>
  <si>
    <t>297.</t>
  </si>
  <si>
    <t>314.</t>
  </si>
  <si>
    <t>324.</t>
  </si>
  <si>
    <t>298.</t>
  </si>
  <si>
    <t>150.</t>
  </si>
  <si>
    <t>106.</t>
  </si>
  <si>
    <t>65.</t>
  </si>
  <si>
    <t>248.</t>
  </si>
  <si>
    <t>264.</t>
  </si>
  <si>
    <t>258.</t>
  </si>
  <si>
    <t>181.</t>
  </si>
  <si>
    <t>157.</t>
  </si>
  <si>
    <t>364.</t>
  </si>
  <si>
    <t>293.</t>
  </si>
  <si>
    <t>305.</t>
  </si>
  <si>
    <t>312.</t>
  </si>
  <si>
    <t>316.</t>
  </si>
  <si>
    <t>282.</t>
  </si>
  <si>
    <t>217.</t>
  </si>
  <si>
    <t>178.</t>
  </si>
  <si>
    <t>136.</t>
  </si>
  <si>
    <t>63.   29.07. 2008  KPL - ViVe  2-0</t>
  </si>
  <si>
    <t>73.   19.09. 2015  ViVe - SoJy  0-2,  fin 5/5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</si>
  <si>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</si>
  <si>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</si>
  <si>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</si>
  <si>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</si>
  <si>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</si>
  <si>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</si>
  <si>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</si>
  <si>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</si>
  <si>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</si>
  <si>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</si>
  <si>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</si>
  <si>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</si>
  <si>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</si>
  <si>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</si>
  <si>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</si>
  <si>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Vimpelin Veto</t>
  </si>
  <si>
    <t>Jyväskylän Kiri</t>
  </si>
  <si>
    <t>581 496</t>
  </si>
  <si>
    <t>49.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</si>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</sst>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7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6" fontId="4" fillId="2" borderId="0" xfId="0" applyNumberFormat="1" applyFont="1" applyFill="1"/>
    <xf numFmtId="49" fontId="4" fillId="7" borderId="4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0" fontId="4" fillId="7" borderId="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6" fillId="4" borderId="7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lef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9" fontId="4" fillId="4" borderId="0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8.42578125" style="59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5703125" style="60" customWidth="1"/>
    <col min="34" max="34" width="12.7109375" style="60" customWidth="1"/>
    <col min="35" max="35" width="12.140625" style="60" customWidth="1"/>
    <col min="36" max="36" width="11.5703125" style="60" customWidth="1"/>
    <col min="37" max="37" width="0.7109375" style="60" customWidth="1"/>
    <col min="38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79</v>
      </c>
      <c r="C1" s="6"/>
      <c r="D1" s="90"/>
      <c r="E1" s="99" t="s">
        <v>80</v>
      </c>
      <c r="F1" s="7"/>
      <c r="G1" s="7"/>
      <c r="H1" s="7"/>
      <c r="I1" s="6"/>
      <c r="J1" s="6"/>
      <c r="K1" s="7"/>
      <c r="L1" s="7"/>
      <c r="M1" s="6"/>
      <c r="N1" s="6"/>
      <c r="O1" s="86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118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128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1"/>
      <c r="AN2" s="17"/>
      <c r="AO2" s="131" t="s">
        <v>116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58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4">
        <v>2000</v>
      </c>
      <c r="C4" s="104" t="s">
        <v>81</v>
      </c>
      <c r="D4" s="105" t="s">
        <v>64</v>
      </c>
      <c r="E4" s="117"/>
      <c r="F4" s="117" t="s">
        <v>68</v>
      </c>
      <c r="G4" s="106"/>
      <c r="H4" s="61"/>
      <c r="I4" s="104"/>
      <c r="J4" s="104"/>
      <c r="K4" s="104"/>
      <c r="L4" s="104"/>
      <c r="M4" s="104"/>
      <c r="N4" s="104"/>
      <c r="O4" s="24"/>
      <c r="P4" s="18"/>
      <c r="Q4" s="18"/>
      <c r="R4" s="18"/>
      <c r="S4" s="18"/>
      <c r="T4" s="24"/>
      <c r="U4" s="84"/>
      <c r="V4" s="25"/>
      <c r="W4" s="27"/>
      <c r="X4" s="25"/>
      <c r="Y4" s="25"/>
      <c r="Z4" s="28"/>
      <c r="AA4" s="24">
        <v>0</v>
      </c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92"/>
      <c r="AO4" s="27"/>
      <c r="AP4" s="29"/>
      <c r="AQ4" s="25"/>
      <c r="AR4" s="39"/>
    </row>
    <row r="5" spans="1:44" s="4" customFormat="1" ht="15" customHeight="1" x14ac:dyDescent="0.25">
      <c r="A5" s="2"/>
      <c r="B5" s="104">
        <v>2001</v>
      </c>
      <c r="C5" s="104" t="s">
        <v>61</v>
      </c>
      <c r="D5" s="105" t="s">
        <v>64</v>
      </c>
      <c r="E5" s="117"/>
      <c r="F5" s="117" t="s">
        <v>68</v>
      </c>
      <c r="G5" s="106"/>
      <c r="H5" s="61"/>
      <c r="I5" s="104"/>
      <c r="J5" s="104"/>
      <c r="K5" s="104"/>
      <c r="L5" s="104"/>
      <c r="M5" s="104"/>
      <c r="N5" s="104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>
        <v>0</v>
      </c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92"/>
      <c r="AO5" s="27"/>
      <c r="AP5" s="29"/>
      <c r="AQ5" s="25"/>
      <c r="AR5" s="39"/>
    </row>
    <row r="6" spans="1:44" s="4" customFormat="1" ht="15" customHeight="1" x14ac:dyDescent="0.25">
      <c r="A6" s="2"/>
      <c r="B6" s="104">
        <v>2002</v>
      </c>
      <c r="C6" s="104" t="s">
        <v>61</v>
      </c>
      <c r="D6" s="105" t="s">
        <v>64</v>
      </c>
      <c r="E6" s="117"/>
      <c r="F6" s="117" t="s">
        <v>68</v>
      </c>
      <c r="G6" s="106"/>
      <c r="H6" s="61"/>
      <c r="I6" s="104"/>
      <c r="J6" s="104"/>
      <c r="K6" s="104"/>
      <c r="L6" s="104"/>
      <c r="M6" s="104"/>
      <c r="N6" s="104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>
        <v>0</v>
      </c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84"/>
      <c r="AN6" s="92"/>
      <c r="AO6" s="27"/>
      <c r="AP6" s="29"/>
      <c r="AQ6" s="25"/>
      <c r="AR6" s="39"/>
    </row>
    <row r="7" spans="1:44" s="4" customFormat="1" ht="15" customHeight="1" x14ac:dyDescent="0.25">
      <c r="A7" s="2"/>
      <c r="B7" s="104">
        <v>2003</v>
      </c>
      <c r="C7" s="104" t="s">
        <v>82</v>
      </c>
      <c r="D7" s="105" t="s">
        <v>64</v>
      </c>
      <c r="E7" s="117"/>
      <c r="F7" s="117" t="s">
        <v>68</v>
      </c>
      <c r="G7" s="106"/>
      <c r="H7" s="61"/>
      <c r="I7" s="104"/>
      <c r="J7" s="104"/>
      <c r="K7" s="104"/>
      <c r="L7" s="104"/>
      <c r="M7" s="104"/>
      <c r="N7" s="104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84"/>
      <c r="AN7" s="92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2004</v>
      </c>
      <c r="C8" s="25" t="s">
        <v>63</v>
      </c>
      <c r="D8" s="26" t="s">
        <v>64</v>
      </c>
      <c r="E8" s="25">
        <v>28</v>
      </c>
      <c r="F8" s="25">
        <v>1</v>
      </c>
      <c r="G8" s="25">
        <v>7</v>
      </c>
      <c r="H8" s="25">
        <v>17</v>
      </c>
      <c r="I8" s="25">
        <v>119</v>
      </c>
      <c r="J8" s="25">
        <v>34</v>
      </c>
      <c r="K8" s="25">
        <v>44</v>
      </c>
      <c r="L8" s="25">
        <v>33</v>
      </c>
      <c r="M8" s="25">
        <v>8</v>
      </c>
      <c r="N8" s="28">
        <v>0.623</v>
      </c>
      <c r="O8" s="24">
        <v>191.01123595505618</v>
      </c>
      <c r="P8" s="18"/>
      <c r="Q8" s="18"/>
      <c r="R8" s="18"/>
      <c r="S8" s="18" t="s">
        <v>119</v>
      </c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4"/>
      <c r="AH8" s="84"/>
      <c r="AI8" s="84"/>
      <c r="AJ8" s="84"/>
      <c r="AK8" s="24"/>
      <c r="AL8" s="25"/>
      <c r="AM8" s="84"/>
      <c r="AN8" s="92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2005</v>
      </c>
      <c r="C9" s="25" t="s">
        <v>71</v>
      </c>
      <c r="D9" s="26" t="s">
        <v>64</v>
      </c>
      <c r="E9" s="25">
        <v>25</v>
      </c>
      <c r="F9" s="25">
        <v>1</v>
      </c>
      <c r="G9" s="25">
        <v>6</v>
      </c>
      <c r="H9" s="25">
        <v>16</v>
      </c>
      <c r="I9" s="25">
        <v>115</v>
      </c>
      <c r="J9" s="25">
        <v>24</v>
      </c>
      <c r="K9" s="25">
        <v>51</v>
      </c>
      <c r="L9" s="25">
        <v>33</v>
      </c>
      <c r="M9" s="25">
        <v>7</v>
      </c>
      <c r="N9" s="28">
        <v>0.57499999999999996</v>
      </c>
      <c r="O9" s="24">
        <v>200.00000000000003</v>
      </c>
      <c r="P9" s="18"/>
      <c r="Q9" s="18"/>
      <c r="R9" s="18"/>
      <c r="S9" s="18" t="s">
        <v>120</v>
      </c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4"/>
      <c r="AH9" s="84"/>
      <c r="AI9" s="84"/>
      <c r="AJ9" s="84"/>
      <c r="AK9" s="24"/>
      <c r="AL9" s="25"/>
      <c r="AM9" s="84"/>
      <c r="AN9" s="92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2006</v>
      </c>
      <c r="C10" s="25" t="s">
        <v>71</v>
      </c>
      <c r="D10" s="26" t="s">
        <v>64</v>
      </c>
      <c r="E10" s="25">
        <v>27</v>
      </c>
      <c r="F10" s="25">
        <v>2</v>
      </c>
      <c r="G10" s="25">
        <v>21</v>
      </c>
      <c r="H10" s="25">
        <v>17</v>
      </c>
      <c r="I10" s="25">
        <v>108</v>
      </c>
      <c r="J10" s="25">
        <v>14</v>
      </c>
      <c r="K10" s="25">
        <v>19</v>
      </c>
      <c r="L10" s="25">
        <v>52</v>
      </c>
      <c r="M10" s="25">
        <v>23</v>
      </c>
      <c r="N10" s="28">
        <v>0.54800000000000004</v>
      </c>
      <c r="O10" s="24">
        <v>197.0802919708029</v>
      </c>
      <c r="P10" s="18" t="s">
        <v>121</v>
      </c>
      <c r="Q10" s="18"/>
      <c r="R10" s="18" t="s">
        <v>120</v>
      </c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84"/>
      <c r="AH10" s="84"/>
      <c r="AI10" s="84"/>
      <c r="AJ10" s="84"/>
      <c r="AK10" s="24"/>
      <c r="AL10" s="25"/>
      <c r="AM10" s="84"/>
      <c r="AN10" s="92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2007</v>
      </c>
      <c r="C11" s="25" t="s">
        <v>81</v>
      </c>
      <c r="D11" s="26" t="s">
        <v>64</v>
      </c>
      <c r="E11" s="25">
        <v>26</v>
      </c>
      <c r="F11" s="25">
        <v>0</v>
      </c>
      <c r="G11" s="25">
        <v>19</v>
      </c>
      <c r="H11" s="25">
        <v>6</v>
      </c>
      <c r="I11" s="25">
        <v>82</v>
      </c>
      <c r="J11" s="25">
        <v>2</v>
      </c>
      <c r="K11" s="25">
        <v>9</v>
      </c>
      <c r="L11" s="25">
        <v>52</v>
      </c>
      <c r="M11" s="25">
        <v>19</v>
      </c>
      <c r="N11" s="28">
        <v>0.53900000000000003</v>
      </c>
      <c r="O11" s="24">
        <v>152.13358070500928</v>
      </c>
      <c r="P11" s="18"/>
      <c r="Q11" s="18"/>
      <c r="R11" s="18"/>
      <c r="S11" s="18"/>
      <c r="T11" s="24"/>
      <c r="U11" s="25">
        <v>9</v>
      </c>
      <c r="V11" s="25">
        <v>0</v>
      </c>
      <c r="W11" s="25">
        <v>5</v>
      </c>
      <c r="X11" s="25">
        <v>1</v>
      </c>
      <c r="Y11" s="25">
        <v>36</v>
      </c>
      <c r="Z11" s="28">
        <v>0.58099999999999996</v>
      </c>
      <c r="AA11" s="24"/>
      <c r="AB11" s="18"/>
      <c r="AC11" s="18"/>
      <c r="AD11" s="18"/>
      <c r="AE11" s="18"/>
      <c r="AF11" s="24"/>
      <c r="AG11" s="84" t="s">
        <v>103</v>
      </c>
      <c r="AH11" s="84"/>
      <c r="AI11" s="84"/>
      <c r="AJ11" s="84"/>
      <c r="AK11" s="24"/>
      <c r="AL11" s="25"/>
      <c r="AM11" s="84"/>
      <c r="AN11" s="92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2008</v>
      </c>
      <c r="C12" s="25" t="s">
        <v>67</v>
      </c>
      <c r="D12" s="26" t="s">
        <v>64</v>
      </c>
      <c r="E12" s="25">
        <v>21</v>
      </c>
      <c r="F12" s="25">
        <v>1</v>
      </c>
      <c r="G12" s="25">
        <v>11</v>
      </c>
      <c r="H12" s="25">
        <v>5</v>
      </c>
      <c r="I12" s="25">
        <v>71</v>
      </c>
      <c r="J12" s="25">
        <v>2</v>
      </c>
      <c r="K12" s="25">
        <v>11</v>
      </c>
      <c r="L12" s="25">
        <v>46</v>
      </c>
      <c r="M12" s="25">
        <v>12</v>
      </c>
      <c r="N12" s="28">
        <v>0.53800000000000003</v>
      </c>
      <c r="O12" s="24">
        <v>131.97026022304831</v>
      </c>
      <c r="P12" s="18"/>
      <c r="Q12" s="18"/>
      <c r="R12" s="18"/>
      <c r="S12" s="18"/>
      <c r="T12" s="24"/>
      <c r="U12" s="25">
        <v>7</v>
      </c>
      <c r="V12" s="25">
        <v>0</v>
      </c>
      <c r="W12" s="25">
        <v>3</v>
      </c>
      <c r="X12" s="25">
        <v>1</v>
      </c>
      <c r="Y12" s="25">
        <v>21</v>
      </c>
      <c r="Z12" s="28">
        <v>0.48799999999999999</v>
      </c>
      <c r="AA12" s="24"/>
      <c r="AB12" s="18"/>
      <c r="AC12" s="18"/>
      <c r="AD12" s="18"/>
      <c r="AE12" s="18"/>
      <c r="AF12" s="24"/>
      <c r="AG12" s="84" t="s">
        <v>104</v>
      </c>
      <c r="AH12" s="84"/>
      <c r="AI12" s="84"/>
      <c r="AJ12" s="84"/>
      <c r="AK12" s="24"/>
      <c r="AL12" s="25"/>
      <c r="AM12" s="84"/>
      <c r="AN12" s="92"/>
      <c r="AO12" s="27"/>
      <c r="AP12" s="29"/>
      <c r="AQ12" s="25"/>
      <c r="AR12" s="39"/>
    </row>
    <row r="13" spans="1:44" s="4" customFormat="1" ht="15" customHeight="1" x14ac:dyDescent="0.25">
      <c r="A13" s="2"/>
      <c r="B13" s="104">
        <v>2009</v>
      </c>
      <c r="C13" s="104" t="s">
        <v>82</v>
      </c>
      <c r="D13" s="105" t="s">
        <v>75</v>
      </c>
      <c r="E13" s="117"/>
      <c r="F13" s="117" t="s">
        <v>68</v>
      </c>
      <c r="G13" s="106"/>
      <c r="H13" s="61"/>
      <c r="I13" s="104"/>
      <c r="J13" s="104"/>
      <c r="K13" s="104"/>
      <c r="L13" s="104"/>
      <c r="M13" s="104"/>
      <c r="N13" s="104"/>
      <c r="O13" s="24"/>
      <c r="P13" s="18"/>
      <c r="Q13" s="18"/>
      <c r="R13" s="18"/>
      <c r="S13" s="18"/>
      <c r="T13" s="24"/>
      <c r="U13" s="84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84"/>
      <c r="AH13" s="84"/>
      <c r="AI13" s="84"/>
      <c r="AJ13" s="84"/>
      <c r="AK13" s="24"/>
      <c r="AL13" s="25"/>
      <c r="AM13" s="84"/>
      <c r="AN13" s="92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2010</v>
      </c>
      <c r="C14" s="25" t="s">
        <v>63</v>
      </c>
      <c r="D14" s="26" t="s">
        <v>75</v>
      </c>
      <c r="E14" s="25">
        <v>26</v>
      </c>
      <c r="F14" s="119">
        <v>2</v>
      </c>
      <c r="G14" s="120">
        <v>27</v>
      </c>
      <c r="H14" s="119">
        <v>10</v>
      </c>
      <c r="I14" s="119">
        <v>137</v>
      </c>
      <c r="J14" s="25">
        <v>14</v>
      </c>
      <c r="K14" s="25">
        <v>21</v>
      </c>
      <c r="L14" s="25">
        <v>73</v>
      </c>
      <c r="M14" s="25">
        <v>29</v>
      </c>
      <c r="N14" s="28">
        <v>0.58099999999999996</v>
      </c>
      <c r="O14" s="24">
        <v>235.80034423407918</v>
      </c>
      <c r="P14" s="18" t="s">
        <v>122</v>
      </c>
      <c r="Q14" s="18"/>
      <c r="R14" s="18"/>
      <c r="S14" s="18" t="s">
        <v>123</v>
      </c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84"/>
      <c r="AH14" s="84"/>
      <c r="AI14" s="84"/>
      <c r="AJ14" s="84"/>
      <c r="AK14" s="24"/>
      <c r="AL14" s="25">
        <v>1</v>
      </c>
      <c r="AM14" s="84"/>
      <c r="AN14" s="92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2011</v>
      </c>
      <c r="C15" s="25" t="s">
        <v>71</v>
      </c>
      <c r="D15" s="26" t="s">
        <v>75</v>
      </c>
      <c r="E15" s="25">
        <v>26</v>
      </c>
      <c r="F15" s="25">
        <v>1</v>
      </c>
      <c r="G15" s="25">
        <v>43</v>
      </c>
      <c r="H15" s="25">
        <v>4</v>
      </c>
      <c r="I15" s="25">
        <v>109</v>
      </c>
      <c r="J15" s="25">
        <v>4</v>
      </c>
      <c r="K15" s="25">
        <v>10</v>
      </c>
      <c r="L15" s="25">
        <v>51</v>
      </c>
      <c r="M15" s="25">
        <v>44</v>
      </c>
      <c r="N15" s="28">
        <v>0.50900000000000001</v>
      </c>
      <c r="O15" s="24">
        <v>214.14538310412573</v>
      </c>
      <c r="P15" s="18" t="s">
        <v>63</v>
      </c>
      <c r="Q15" s="18"/>
      <c r="R15" s="18" t="s">
        <v>124</v>
      </c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84"/>
      <c r="AH15" s="84"/>
      <c r="AI15" s="84"/>
      <c r="AJ15" s="84"/>
      <c r="AK15" s="24"/>
      <c r="AL15" s="25"/>
      <c r="AM15" s="84"/>
      <c r="AN15" s="92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2012</v>
      </c>
      <c r="C16" s="25" t="s">
        <v>67</v>
      </c>
      <c r="D16" s="26" t="s">
        <v>75</v>
      </c>
      <c r="E16" s="25">
        <v>26</v>
      </c>
      <c r="F16" s="25">
        <v>0</v>
      </c>
      <c r="G16" s="25">
        <v>55</v>
      </c>
      <c r="H16" s="25">
        <v>3</v>
      </c>
      <c r="I16" s="25">
        <v>109</v>
      </c>
      <c r="J16" s="25">
        <v>2</v>
      </c>
      <c r="K16" s="25">
        <v>6</v>
      </c>
      <c r="L16" s="25">
        <v>46</v>
      </c>
      <c r="M16" s="25">
        <v>55</v>
      </c>
      <c r="N16" s="28">
        <v>0.46200000000000002</v>
      </c>
      <c r="O16" s="24">
        <v>235.93073593073592</v>
      </c>
      <c r="P16" s="18" t="s">
        <v>83</v>
      </c>
      <c r="Q16" s="18"/>
      <c r="R16" s="18" t="s">
        <v>63</v>
      </c>
      <c r="S16" s="18"/>
      <c r="T16" s="24"/>
      <c r="U16" s="25">
        <v>4</v>
      </c>
      <c r="V16" s="25">
        <v>0</v>
      </c>
      <c r="W16" s="27">
        <v>3</v>
      </c>
      <c r="X16" s="25">
        <v>0</v>
      </c>
      <c r="Y16" s="25">
        <v>9</v>
      </c>
      <c r="Z16" s="28">
        <v>0.31</v>
      </c>
      <c r="AA16" s="24"/>
      <c r="AB16" s="18"/>
      <c r="AC16" s="18"/>
      <c r="AD16" s="18"/>
      <c r="AE16" s="18"/>
      <c r="AF16" s="24"/>
      <c r="AG16" s="84" t="s">
        <v>78</v>
      </c>
      <c r="AH16" s="84"/>
      <c r="AI16" s="84"/>
      <c r="AJ16" s="84"/>
      <c r="AK16" s="24"/>
      <c r="AL16" s="25"/>
      <c r="AM16" s="84"/>
      <c r="AN16" s="92"/>
      <c r="AO16" s="27"/>
      <c r="AP16" s="29"/>
      <c r="AQ16" s="25"/>
      <c r="AR16" s="39"/>
    </row>
    <row r="17" spans="1:45" s="4" customFormat="1" ht="15" customHeight="1" x14ac:dyDescent="0.25">
      <c r="A17" s="2"/>
      <c r="B17" s="25">
        <v>2013</v>
      </c>
      <c r="C17" s="25" t="s">
        <v>82</v>
      </c>
      <c r="D17" s="26" t="s">
        <v>64</v>
      </c>
      <c r="E17" s="25">
        <v>26</v>
      </c>
      <c r="F17" s="25">
        <v>1</v>
      </c>
      <c r="G17" s="25">
        <v>52</v>
      </c>
      <c r="H17" s="25">
        <v>5</v>
      </c>
      <c r="I17" s="25">
        <v>95</v>
      </c>
      <c r="J17" s="25">
        <v>1</v>
      </c>
      <c r="K17" s="25">
        <v>3</v>
      </c>
      <c r="L17" s="25">
        <v>38</v>
      </c>
      <c r="M17" s="25">
        <v>53</v>
      </c>
      <c r="N17" s="121">
        <v>0.503</v>
      </c>
      <c r="O17" s="24">
        <v>188.86679920477138</v>
      </c>
      <c r="P17" s="122" t="s">
        <v>63</v>
      </c>
      <c r="Q17" s="18"/>
      <c r="R17" s="18" t="s">
        <v>125</v>
      </c>
      <c r="S17" s="18"/>
      <c r="T17" s="24"/>
      <c r="U17" s="25">
        <v>11</v>
      </c>
      <c r="V17" s="25">
        <v>1</v>
      </c>
      <c r="W17" s="27">
        <v>28</v>
      </c>
      <c r="X17" s="25">
        <v>2</v>
      </c>
      <c r="Y17" s="25">
        <v>48</v>
      </c>
      <c r="Z17" s="28">
        <v>0.53300000000000003</v>
      </c>
      <c r="AA17" s="24"/>
      <c r="AB17" s="25" t="s">
        <v>102</v>
      </c>
      <c r="AC17" s="18"/>
      <c r="AD17" s="25" t="s">
        <v>82</v>
      </c>
      <c r="AE17" s="18"/>
      <c r="AF17" s="24"/>
      <c r="AG17" s="84" t="s">
        <v>105</v>
      </c>
      <c r="AH17" s="84" t="s">
        <v>106</v>
      </c>
      <c r="AI17" s="84"/>
      <c r="AJ17" s="84" t="s">
        <v>107</v>
      </c>
      <c r="AK17" s="24"/>
      <c r="AL17" s="25"/>
      <c r="AM17" s="84"/>
      <c r="AN17" s="92"/>
      <c r="AO17" s="27"/>
      <c r="AP17" s="29">
        <v>1</v>
      </c>
      <c r="AQ17" s="25"/>
      <c r="AR17" s="39"/>
    </row>
    <row r="18" spans="1:45" s="4" customFormat="1" ht="15" customHeight="1" x14ac:dyDescent="0.25">
      <c r="A18" s="2"/>
      <c r="B18" s="25">
        <v>2014</v>
      </c>
      <c r="C18" s="25" t="s">
        <v>82</v>
      </c>
      <c r="D18" s="26" t="s">
        <v>64</v>
      </c>
      <c r="E18" s="25">
        <v>30</v>
      </c>
      <c r="F18" s="25">
        <v>2</v>
      </c>
      <c r="G18" s="25">
        <v>45</v>
      </c>
      <c r="H18" s="25">
        <v>7</v>
      </c>
      <c r="I18" s="25">
        <v>97</v>
      </c>
      <c r="J18" s="25">
        <v>1</v>
      </c>
      <c r="K18" s="25">
        <v>5</v>
      </c>
      <c r="L18" s="25">
        <v>44</v>
      </c>
      <c r="M18" s="25">
        <v>47</v>
      </c>
      <c r="N18" s="121">
        <v>0.46</v>
      </c>
      <c r="O18" s="24">
        <v>210.86956521739128</v>
      </c>
      <c r="P18" s="122" t="s">
        <v>125</v>
      </c>
      <c r="Q18" s="18"/>
      <c r="R18" s="18" t="s">
        <v>124</v>
      </c>
      <c r="S18" s="18"/>
      <c r="T18" s="24"/>
      <c r="U18" s="25">
        <v>10</v>
      </c>
      <c r="V18" s="25">
        <v>2</v>
      </c>
      <c r="W18" s="27">
        <v>14</v>
      </c>
      <c r="X18" s="25">
        <v>2</v>
      </c>
      <c r="Y18" s="25">
        <v>33</v>
      </c>
      <c r="Z18" s="28">
        <v>0.44600000000000001</v>
      </c>
      <c r="AA18" s="24"/>
      <c r="AB18" s="25" t="s">
        <v>101</v>
      </c>
      <c r="AC18" s="18"/>
      <c r="AD18" s="18" t="s">
        <v>66</v>
      </c>
      <c r="AE18" s="18"/>
      <c r="AF18" s="24"/>
      <c r="AG18" s="84" t="s">
        <v>108</v>
      </c>
      <c r="AH18" s="84" t="s">
        <v>109</v>
      </c>
      <c r="AI18" s="84"/>
      <c r="AJ18" s="84" t="s">
        <v>107</v>
      </c>
      <c r="AK18" s="24"/>
      <c r="AL18" s="25"/>
      <c r="AM18" s="84"/>
      <c r="AN18" s="92"/>
      <c r="AO18" s="27"/>
      <c r="AP18" s="29">
        <v>1</v>
      </c>
      <c r="AQ18" s="25"/>
      <c r="AR18" s="39"/>
    </row>
    <row r="19" spans="1:45" s="4" customFormat="1" ht="15" customHeight="1" x14ac:dyDescent="0.25">
      <c r="A19" s="2"/>
      <c r="B19" s="25">
        <v>2015</v>
      </c>
      <c r="C19" s="25" t="s">
        <v>82</v>
      </c>
      <c r="D19" s="26" t="s">
        <v>64</v>
      </c>
      <c r="E19" s="25">
        <v>27</v>
      </c>
      <c r="F19" s="25">
        <v>2</v>
      </c>
      <c r="G19" s="25">
        <v>45</v>
      </c>
      <c r="H19" s="25">
        <v>3</v>
      </c>
      <c r="I19" s="25">
        <v>100</v>
      </c>
      <c r="J19" s="25">
        <v>1</v>
      </c>
      <c r="K19" s="25">
        <v>9</v>
      </c>
      <c r="L19" s="25">
        <v>43</v>
      </c>
      <c r="M19" s="25">
        <v>47</v>
      </c>
      <c r="N19" s="32">
        <v>0.5494</v>
      </c>
      <c r="O19" s="91">
        <v>182</v>
      </c>
      <c r="P19" s="122" t="s">
        <v>123</v>
      </c>
      <c r="Q19" s="18"/>
      <c r="R19" s="18" t="s">
        <v>126</v>
      </c>
      <c r="S19" s="18"/>
      <c r="T19" s="24"/>
      <c r="U19" s="25">
        <v>12</v>
      </c>
      <c r="V19" s="25">
        <v>3</v>
      </c>
      <c r="W19" s="27">
        <v>19</v>
      </c>
      <c r="X19" s="25">
        <v>3</v>
      </c>
      <c r="Y19" s="25">
        <v>45</v>
      </c>
      <c r="Z19" s="28">
        <v>0.53600000000000003</v>
      </c>
      <c r="AA19" s="24"/>
      <c r="AB19" s="25" t="s">
        <v>101</v>
      </c>
      <c r="AC19" s="18"/>
      <c r="AD19" s="18" t="s">
        <v>66</v>
      </c>
      <c r="AE19" s="18"/>
      <c r="AF19" s="24"/>
      <c r="AG19" s="84" t="s">
        <v>110</v>
      </c>
      <c r="AH19" s="84" t="s">
        <v>111</v>
      </c>
      <c r="AI19" s="84"/>
      <c r="AJ19" s="84" t="s">
        <v>112</v>
      </c>
      <c r="AK19" s="24"/>
      <c r="AL19" s="25"/>
      <c r="AM19" s="84"/>
      <c r="AN19" s="92"/>
      <c r="AO19" s="27"/>
      <c r="AP19" s="29">
        <v>1</v>
      </c>
      <c r="AQ19" s="25"/>
      <c r="AR19" s="39"/>
    </row>
    <row r="20" spans="1:45" s="4" customFormat="1" ht="15" customHeight="1" x14ac:dyDescent="0.25">
      <c r="A20" s="1"/>
      <c r="B20" s="16" t="s">
        <v>7</v>
      </c>
      <c r="C20" s="17"/>
      <c r="D20" s="15"/>
      <c r="E20" s="18">
        <v>288</v>
      </c>
      <c r="F20" s="18">
        <v>13</v>
      </c>
      <c r="G20" s="18">
        <v>331</v>
      </c>
      <c r="H20" s="18">
        <v>93</v>
      </c>
      <c r="I20" s="18">
        <v>1142</v>
      </c>
      <c r="J20" s="18">
        <v>99</v>
      </c>
      <c r="K20" s="18">
        <v>188</v>
      </c>
      <c r="L20" s="18">
        <v>511</v>
      </c>
      <c r="M20" s="17">
        <v>344</v>
      </c>
      <c r="N20" s="33">
        <v>0.53369269350584669</v>
      </c>
      <c r="O20" s="87">
        <v>2139.8081965450201</v>
      </c>
      <c r="P20" s="73" t="s">
        <v>48</v>
      </c>
      <c r="Q20" s="73" t="s">
        <v>48</v>
      </c>
      <c r="R20" s="73" t="s">
        <v>48</v>
      </c>
      <c r="S20" s="73" t="s">
        <v>48</v>
      </c>
      <c r="T20" s="24"/>
      <c r="U20" s="18">
        <v>53</v>
      </c>
      <c r="V20" s="18">
        <v>6</v>
      </c>
      <c r="W20" s="18">
        <v>72</v>
      </c>
      <c r="X20" s="18">
        <v>9</v>
      </c>
      <c r="Y20" s="18">
        <v>192</v>
      </c>
      <c r="Z20" s="33">
        <v>0.503</v>
      </c>
      <c r="AA20" s="87"/>
      <c r="AB20" s="73" t="s">
        <v>114</v>
      </c>
      <c r="AC20" s="73" t="s">
        <v>48</v>
      </c>
      <c r="AD20" s="73" t="s">
        <v>115</v>
      </c>
      <c r="AE20" s="73" t="s">
        <v>48</v>
      </c>
      <c r="AF20" s="24"/>
      <c r="AG20" s="73" t="s">
        <v>117</v>
      </c>
      <c r="AH20" s="73" t="s">
        <v>99</v>
      </c>
      <c r="AI20" s="73" t="s">
        <v>69</v>
      </c>
      <c r="AJ20" s="73" t="s">
        <v>113</v>
      </c>
      <c r="AK20" s="24"/>
      <c r="AL20" s="18">
        <v>1</v>
      </c>
      <c r="AM20" s="18">
        <v>0</v>
      </c>
      <c r="AN20" s="18">
        <v>0</v>
      </c>
      <c r="AO20" s="18">
        <v>0</v>
      </c>
      <c r="AP20" s="18">
        <v>3</v>
      </c>
      <c r="AQ20" s="18">
        <v>0</v>
      </c>
      <c r="AR20" s="39"/>
    </row>
    <row r="21" spans="1:45" s="4" customFormat="1" ht="15" customHeight="1" x14ac:dyDescent="0.25">
      <c r="A21" s="1"/>
      <c r="B21" s="16" t="s">
        <v>295</v>
      </c>
      <c r="C21" s="17"/>
      <c r="D21" s="15"/>
      <c r="E21" s="17"/>
      <c r="F21" s="14"/>
      <c r="G21" s="14" t="s">
        <v>294</v>
      </c>
      <c r="H21" s="14"/>
      <c r="I21" s="14"/>
      <c r="J21" s="14"/>
      <c r="K21" s="14"/>
      <c r="L21" s="14"/>
      <c r="M21" s="14"/>
      <c r="N21" s="77"/>
      <c r="O21" s="24"/>
      <c r="P21" s="22"/>
      <c r="Q21" s="20"/>
      <c r="R21" s="78"/>
      <c r="S21" s="79"/>
      <c r="T21" s="24"/>
      <c r="U21" s="17"/>
      <c r="V21" s="14" t="s">
        <v>137</v>
      </c>
      <c r="W21" s="14" t="s">
        <v>127</v>
      </c>
      <c r="X21" s="14"/>
      <c r="Y21" s="14"/>
      <c r="Z21" s="15"/>
      <c r="AA21" s="24"/>
      <c r="AB21" s="80"/>
      <c r="AC21" s="81"/>
      <c r="AD21" s="78"/>
      <c r="AE21" s="79"/>
      <c r="AF21" s="24"/>
      <c r="AG21" s="82">
        <v>0.5</v>
      </c>
      <c r="AH21" s="83">
        <v>1</v>
      </c>
      <c r="AI21" s="83">
        <v>0</v>
      </c>
      <c r="AJ21" s="130">
        <v>0</v>
      </c>
      <c r="AK21" s="24"/>
      <c r="AL21" s="17"/>
      <c r="AM21" s="14"/>
      <c r="AN21" s="14"/>
      <c r="AO21" s="14"/>
      <c r="AP21" s="14"/>
      <c r="AQ21" s="15"/>
      <c r="AR21" s="39"/>
    </row>
    <row r="22" spans="1:45" ht="15" customHeight="1" x14ac:dyDescent="0.25">
      <c r="A22" s="2"/>
      <c r="B22" s="26" t="s">
        <v>2</v>
      </c>
      <c r="C22" s="29"/>
      <c r="D22" s="34">
        <v>884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5"/>
      <c r="P22" s="24"/>
      <c r="Q22" s="24"/>
      <c r="R22" s="24"/>
      <c r="S22" s="24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24"/>
      <c r="AG22" s="35"/>
      <c r="AH22" s="35"/>
      <c r="AI22" s="35"/>
      <c r="AJ22" s="35"/>
      <c r="AK22" s="24"/>
      <c r="AL22" s="35"/>
      <c r="AM22" s="35"/>
      <c r="AN22" s="35"/>
      <c r="AO22" s="35"/>
      <c r="AP22" s="35"/>
      <c r="AQ22" s="35"/>
      <c r="AR22" s="39"/>
    </row>
    <row r="23" spans="1:45" s="4" customFormat="1" ht="15" customHeight="1" x14ac:dyDescent="0.25">
      <c r="A23" s="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0"/>
      <c r="P23" s="30"/>
      <c r="Q23" s="30"/>
      <c r="R23" s="30"/>
      <c r="S23" s="30"/>
      <c r="T23" s="30"/>
      <c r="U23" s="35"/>
      <c r="V23" s="38"/>
      <c r="W23" s="35"/>
      <c r="X23" s="35"/>
      <c r="Y23" s="35"/>
      <c r="Z23" s="35"/>
      <c r="AA23" s="35"/>
      <c r="AB23" s="35"/>
      <c r="AC23" s="35"/>
      <c r="AD23" s="35"/>
      <c r="AE23" s="35"/>
      <c r="AF23" s="24"/>
      <c r="AG23" s="35"/>
      <c r="AH23" s="35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ht="15" customHeight="1" x14ac:dyDescent="0.25">
      <c r="A24" s="2"/>
      <c r="B24" s="22" t="s">
        <v>24</v>
      </c>
      <c r="C24" s="40"/>
      <c r="D24" s="40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35"/>
      <c r="K24" s="18" t="s">
        <v>26</v>
      </c>
      <c r="L24" s="18" t="s">
        <v>27</v>
      </c>
      <c r="M24" s="18" t="s">
        <v>28</v>
      </c>
      <c r="N24" s="18" t="s">
        <v>21</v>
      </c>
      <c r="O24" s="24"/>
      <c r="P24" s="41" t="s">
        <v>29</v>
      </c>
      <c r="Q24" s="12"/>
      <c r="R24" s="12"/>
      <c r="S24" s="12"/>
      <c r="T24" s="42"/>
      <c r="U24" s="42"/>
      <c r="V24" s="42"/>
      <c r="W24" s="42"/>
      <c r="X24" s="42"/>
      <c r="Y24" s="12"/>
      <c r="Z24" s="12"/>
      <c r="AA24" s="12"/>
      <c r="AB24" s="42"/>
      <c r="AC24" s="42"/>
      <c r="AD24" s="12"/>
      <c r="AE24" s="43"/>
      <c r="AF24" s="24"/>
      <c r="AG24" s="41"/>
      <c r="AH24" s="12"/>
      <c r="AI24" s="12"/>
      <c r="AJ24" s="12"/>
      <c r="AK24" s="12"/>
      <c r="AL24" s="12"/>
      <c r="AM24" s="12"/>
      <c r="AN24" s="12"/>
      <c r="AO24" s="12"/>
      <c r="AP24" s="12"/>
      <c r="AQ24" s="43"/>
      <c r="AR24" s="39"/>
    </row>
    <row r="25" spans="1:45" ht="15" customHeight="1" x14ac:dyDescent="0.25">
      <c r="A25" s="2"/>
      <c r="B25" s="41" t="s">
        <v>12</v>
      </c>
      <c r="C25" s="12"/>
      <c r="D25" s="43"/>
      <c r="E25" s="25">
        <v>288</v>
      </c>
      <c r="F25" s="25">
        <v>13</v>
      </c>
      <c r="G25" s="25">
        <v>331</v>
      </c>
      <c r="H25" s="25">
        <v>93</v>
      </c>
      <c r="I25" s="25">
        <v>1142</v>
      </c>
      <c r="J25" s="35"/>
      <c r="K25" s="44">
        <v>1.1944444444444444</v>
      </c>
      <c r="L25" s="44">
        <v>0.32291666666666669</v>
      </c>
      <c r="M25" s="44">
        <v>3.9652777777777777</v>
      </c>
      <c r="N25" s="32">
        <v>0.53369269350584669</v>
      </c>
      <c r="O25" s="24">
        <f>PRODUCT(O20)</f>
        <v>2139.8081965450201</v>
      </c>
      <c r="P25" s="141" t="s">
        <v>9</v>
      </c>
      <c r="Q25" s="169"/>
      <c r="R25" s="142" t="s">
        <v>85</v>
      </c>
      <c r="S25" s="142"/>
      <c r="T25" s="142"/>
      <c r="U25" s="142"/>
      <c r="V25" s="142"/>
      <c r="W25" s="142"/>
      <c r="X25" s="142"/>
      <c r="Y25" s="164"/>
      <c r="Z25" s="164"/>
      <c r="AA25" s="164" t="s">
        <v>57</v>
      </c>
      <c r="AB25" s="142"/>
      <c r="AC25" s="170" t="s">
        <v>91</v>
      </c>
      <c r="AD25" s="171"/>
      <c r="AE25" s="143"/>
      <c r="AF25" s="24"/>
      <c r="AG25" s="182"/>
      <c r="AH25" s="157"/>
      <c r="AI25" s="164"/>
      <c r="AJ25" s="142"/>
      <c r="AK25" s="142"/>
      <c r="AL25" s="142"/>
      <c r="AM25" s="164"/>
      <c r="AN25" s="142"/>
      <c r="AO25" s="142"/>
      <c r="AP25" s="142"/>
      <c r="AQ25" s="143"/>
      <c r="AR25" s="39"/>
    </row>
    <row r="26" spans="1:45" ht="15" customHeight="1" x14ac:dyDescent="0.25">
      <c r="A26" s="2"/>
      <c r="B26" s="45" t="s">
        <v>14</v>
      </c>
      <c r="C26" s="46"/>
      <c r="D26" s="47"/>
      <c r="E26" s="25">
        <v>53</v>
      </c>
      <c r="F26" s="25">
        <v>6</v>
      </c>
      <c r="G26" s="25">
        <v>72</v>
      </c>
      <c r="H26" s="25">
        <v>9</v>
      </c>
      <c r="I26" s="25">
        <v>192</v>
      </c>
      <c r="J26" s="35"/>
      <c r="K26" s="44">
        <v>1.4716981132075471</v>
      </c>
      <c r="L26" s="44">
        <v>0.16981132075471697</v>
      </c>
      <c r="M26" s="44">
        <v>3.6226415094339623</v>
      </c>
      <c r="N26" s="32">
        <v>0.50261780104712039</v>
      </c>
      <c r="O26" s="24">
        <v>357</v>
      </c>
      <c r="P26" s="156" t="s">
        <v>51</v>
      </c>
      <c r="Q26" s="172"/>
      <c r="R26" s="159" t="s">
        <v>86</v>
      </c>
      <c r="S26" s="159"/>
      <c r="T26" s="159"/>
      <c r="U26" s="159"/>
      <c r="V26" s="159"/>
      <c r="W26" s="159"/>
      <c r="X26" s="159"/>
      <c r="Y26" s="165"/>
      <c r="Z26" s="165"/>
      <c r="AA26" s="165" t="s">
        <v>89</v>
      </c>
      <c r="AB26" s="159"/>
      <c r="AC26" s="173" t="s">
        <v>92</v>
      </c>
      <c r="AD26" s="87"/>
      <c r="AE26" s="160"/>
      <c r="AF26" s="24"/>
      <c r="AG26" s="182"/>
      <c r="AH26" s="158"/>
      <c r="AI26" s="165"/>
      <c r="AJ26" s="159"/>
      <c r="AK26" s="159"/>
      <c r="AL26" s="159"/>
      <c r="AM26" s="165"/>
      <c r="AN26" s="159"/>
      <c r="AO26" s="159"/>
      <c r="AP26" s="159"/>
      <c r="AQ26" s="160"/>
      <c r="AR26" s="39"/>
    </row>
    <row r="27" spans="1:45" ht="15" customHeight="1" x14ac:dyDescent="0.25">
      <c r="A27" s="2"/>
      <c r="B27" s="48" t="s">
        <v>15</v>
      </c>
      <c r="C27" s="49"/>
      <c r="D27" s="50"/>
      <c r="E27" s="31">
        <v>44</v>
      </c>
      <c r="F27" s="31">
        <v>7</v>
      </c>
      <c r="G27" s="31">
        <v>41</v>
      </c>
      <c r="H27" s="31">
        <v>44</v>
      </c>
      <c r="I27" s="31">
        <v>235</v>
      </c>
      <c r="J27" s="35"/>
      <c r="K27" s="51">
        <v>1.0909090909090908</v>
      </c>
      <c r="L27" s="51">
        <v>1</v>
      </c>
      <c r="M27" s="51">
        <v>5.3409090909090908</v>
      </c>
      <c r="N27" s="52">
        <v>0.64400000000000002</v>
      </c>
      <c r="O27" s="24">
        <f>PRODUCT(I27/N27)</f>
        <v>364.90683229813664</v>
      </c>
      <c r="P27" s="156" t="s">
        <v>52</v>
      </c>
      <c r="Q27" s="172"/>
      <c r="R27" s="159" t="s">
        <v>87</v>
      </c>
      <c r="S27" s="159"/>
      <c r="T27" s="159"/>
      <c r="U27" s="159"/>
      <c r="V27" s="159"/>
      <c r="W27" s="159"/>
      <c r="X27" s="159"/>
      <c r="Y27" s="165"/>
      <c r="Z27" s="165"/>
      <c r="AA27" s="165" t="s">
        <v>62</v>
      </c>
      <c r="AB27" s="159"/>
      <c r="AC27" s="173" t="s">
        <v>93</v>
      </c>
      <c r="AD27" s="87"/>
      <c r="AE27" s="160"/>
      <c r="AF27" s="24"/>
      <c r="AG27" s="161"/>
      <c r="AH27" s="158"/>
      <c r="AI27" s="165"/>
      <c r="AJ27" s="159"/>
      <c r="AK27" s="159"/>
      <c r="AL27" s="159"/>
      <c r="AM27" s="165"/>
      <c r="AN27" s="159"/>
      <c r="AO27" s="159"/>
      <c r="AP27" s="159"/>
      <c r="AQ27" s="160"/>
      <c r="AR27" s="39"/>
    </row>
    <row r="28" spans="1:45" ht="15" customHeight="1" x14ac:dyDescent="0.25">
      <c r="A28" s="2"/>
      <c r="B28" s="53" t="s">
        <v>25</v>
      </c>
      <c r="C28" s="54"/>
      <c r="D28" s="55"/>
      <c r="E28" s="18">
        <v>385</v>
      </c>
      <c r="F28" s="18">
        <v>26</v>
      </c>
      <c r="G28" s="18">
        <v>444</v>
      </c>
      <c r="H28" s="18">
        <v>146</v>
      </c>
      <c r="I28" s="18">
        <v>1569</v>
      </c>
      <c r="J28" s="35"/>
      <c r="K28" s="56">
        <v>1.2207792207792207</v>
      </c>
      <c r="L28" s="56">
        <v>0.37922077922077924</v>
      </c>
      <c r="M28" s="56">
        <v>4.0753246753246755</v>
      </c>
      <c r="N28" s="33">
        <v>0.54352438128566249</v>
      </c>
      <c r="O28" s="24">
        <f>SUM(O25:O27)</f>
        <v>2861.7150288431567</v>
      </c>
      <c r="P28" s="166" t="s">
        <v>10</v>
      </c>
      <c r="Q28" s="174"/>
      <c r="R28" s="168" t="s">
        <v>88</v>
      </c>
      <c r="S28" s="168"/>
      <c r="T28" s="168"/>
      <c r="U28" s="168"/>
      <c r="V28" s="168"/>
      <c r="W28" s="168"/>
      <c r="X28" s="168"/>
      <c r="Y28" s="167"/>
      <c r="Z28" s="167"/>
      <c r="AA28" s="167" t="s">
        <v>90</v>
      </c>
      <c r="AB28" s="168"/>
      <c r="AC28" s="69" t="s">
        <v>94</v>
      </c>
      <c r="AD28" s="175"/>
      <c r="AE28" s="163"/>
      <c r="AF28" s="24"/>
      <c r="AG28" s="67"/>
      <c r="AH28" s="162"/>
      <c r="AI28" s="167"/>
      <c r="AJ28" s="168"/>
      <c r="AK28" s="168"/>
      <c r="AL28" s="168"/>
      <c r="AM28" s="167"/>
      <c r="AN28" s="168"/>
      <c r="AO28" s="168"/>
      <c r="AP28" s="168"/>
      <c r="AQ28" s="163"/>
      <c r="AR28" s="39"/>
    </row>
    <row r="29" spans="1:45" ht="15" customHeight="1" x14ac:dyDescent="0.25">
      <c r="A29" s="2"/>
      <c r="B29" s="37"/>
      <c r="C29" s="37"/>
      <c r="D29" s="37"/>
      <c r="E29" s="37"/>
      <c r="F29" s="37"/>
      <c r="G29" s="37"/>
      <c r="H29" s="37"/>
      <c r="I29" s="37"/>
      <c r="J29" s="35"/>
      <c r="K29" s="37"/>
      <c r="L29" s="37"/>
      <c r="M29" s="37"/>
      <c r="N29" s="36"/>
      <c r="O29" s="24">
        <f>SUM(O26:O28)</f>
        <v>3583.6218611412933</v>
      </c>
      <c r="P29" s="35"/>
      <c r="Q29" s="38"/>
      <c r="R29" s="35"/>
      <c r="S29" s="35"/>
      <c r="T29" s="24"/>
      <c r="U29" s="24"/>
      <c r="V29" s="38"/>
      <c r="W29" s="35"/>
      <c r="X29" s="35"/>
      <c r="Y29" s="24"/>
      <c r="Z29" s="24"/>
      <c r="AA29" s="24"/>
      <c r="AB29" s="24"/>
      <c r="AC29" s="24"/>
      <c r="AD29" s="24"/>
      <c r="AE29" s="24"/>
      <c r="AF29" s="24"/>
      <c r="AG29" s="24"/>
      <c r="AH29" s="57"/>
      <c r="AI29" s="35"/>
      <c r="AJ29" s="35"/>
      <c r="AK29" s="24"/>
      <c r="AL29" s="35"/>
      <c r="AM29" s="35"/>
      <c r="AN29" s="35"/>
      <c r="AO29" s="35"/>
      <c r="AP29" s="35"/>
      <c r="AQ29" s="35"/>
      <c r="AR29" s="39"/>
    </row>
    <row r="30" spans="1:45" ht="15" customHeight="1" x14ac:dyDescent="0.2">
      <c r="A30" s="2"/>
      <c r="B30" s="35" t="s">
        <v>59</v>
      </c>
      <c r="C30" s="35"/>
      <c r="D30" s="35" t="s">
        <v>84</v>
      </c>
      <c r="E30" s="35"/>
      <c r="F30" s="35"/>
      <c r="G30" s="35"/>
      <c r="H30" s="35"/>
      <c r="I30" s="35"/>
      <c r="J30" s="35"/>
      <c r="K30" s="35"/>
      <c r="L30" s="35"/>
      <c r="M30" s="35" t="s">
        <v>77</v>
      </c>
      <c r="N30" s="36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5" customHeight="1" x14ac:dyDescent="0.2">
      <c r="A31" s="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4.25" x14ac:dyDescent="0.2">
      <c r="A32" s="2"/>
      <c r="B32" s="176" t="s">
        <v>138</v>
      </c>
      <c r="C32" s="62"/>
      <c r="D32" s="62"/>
      <c r="E32" s="62"/>
      <c r="F32" s="62" t="s">
        <v>139</v>
      </c>
      <c r="G32" s="62" t="s">
        <v>3</v>
      </c>
      <c r="H32" s="62" t="s">
        <v>5</v>
      </c>
      <c r="I32" s="62" t="s">
        <v>6</v>
      </c>
      <c r="J32" s="62" t="s">
        <v>140</v>
      </c>
      <c r="K32" s="177" t="s">
        <v>16</v>
      </c>
      <c r="L32" s="35"/>
      <c r="M32" s="178" t="s">
        <v>141</v>
      </c>
      <c r="N32" s="102"/>
      <c r="O32" s="102"/>
      <c r="P32" s="62" t="s">
        <v>3</v>
      </c>
      <c r="Q32" s="62" t="s">
        <v>5</v>
      </c>
      <c r="R32" s="62" t="s">
        <v>6</v>
      </c>
      <c r="S32" s="62" t="s">
        <v>140</v>
      </c>
      <c r="T32" s="102"/>
      <c r="U32" s="177" t="s">
        <v>16</v>
      </c>
      <c r="V32" s="35"/>
      <c r="W32" s="178" t="s">
        <v>142</v>
      </c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79"/>
      <c r="AI32" s="204" t="s">
        <v>276</v>
      </c>
      <c r="AJ32" s="181"/>
      <c r="AK32" s="181"/>
      <c r="AL32" s="200" t="s">
        <v>3</v>
      </c>
      <c r="AM32" s="200" t="s">
        <v>5</v>
      </c>
      <c r="AN32" s="200" t="s">
        <v>6</v>
      </c>
      <c r="AO32" s="102"/>
      <c r="AP32" s="62" t="s">
        <v>277</v>
      </c>
      <c r="AQ32" s="85"/>
      <c r="AR32" s="24"/>
      <c r="AS32" s="24"/>
    </row>
    <row r="33" spans="1:45" ht="15" customHeight="1" x14ac:dyDescent="0.2">
      <c r="A33" s="2"/>
      <c r="B33" s="182">
        <v>2004</v>
      </c>
      <c r="C33" s="87" t="s">
        <v>63</v>
      </c>
      <c r="D33" s="159" t="s">
        <v>64</v>
      </c>
      <c r="E33" s="87"/>
      <c r="F33" s="87">
        <v>24</v>
      </c>
      <c r="G33" s="87">
        <v>28</v>
      </c>
      <c r="H33" s="183">
        <f>PRODUCT((F8+G8)/E8)</f>
        <v>0.2857142857142857</v>
      </c>
      <c r="I33" s="183">
        <f>PRODUCT(H8/E8)</f>
        <v>0.6071428571428571</v>
      </c>
      <c r="J33" s="183">
        <f>PRODUCT(F8+G8+H8)/E8</f>
        <v>0.8928571428571429</v>
      </c>
      <c r="K33" s="184">
        <f>PRODUCT(I8/E8)</f>
        <v>4.25</v>
      </c>
      <c r="L33" s="38"/>
      <c r="M33" s="161" t="s">
        <v>176</v>
      </c>
      <c r="N33" s="87"/>
      <c r="O33" s="87">
        <v>20</v>
      </c>
      <c r="P33" s="185" t="s">
        <v>178</v>
      </c>
      <c r="Q33" s="185" t="s">
        <v>202</v>
      </c>
      <c r="R33" s="185" t="s">
        <v>214</v>
      </c>
      <c r="S33" s="185" t="s">
        <v>225</v>
      </c>
      <c r="T33" s="186"/>
      <c r="U33" s="184" t="s">
        <v>190</v>
      </c>
      <c r="V33" s="38"/>
      <c r="W33" s="161" t="s">
        <v>144</v>
      </c>
      <c r="X33" s="158"/>
      <c r="Y33" s="159"/>
      <c r="Z33" s="159"/>
      <c r="AA33" s="159"/>
      <c r="AB33" s="159"/>
      <c r="AC33" s="159"/>
      <c r="AD33" s="159"/>
      <c r="AE33" s="159"/>
      <c r="AF33" s="159"/>
      <c r="AG33" s="165"/>
      <c r="AH33" s="187"/>
      <c r="AI33" s="156" t="s">
        <v>291</v>
      </c>
      <c r="AJ33" s="159"/>
      <c r="AK33" s="159"/>
      <c r="AL33" s="165">
        <v>210</v>
      </c>
      <c r="AM33" s="165">
        <v>216</v>
      </c>
      <c r="AN33" s="165">
        <v>76</v>
      </c>
      <c r="AO33" s="159"/>
      <c r="AP33" s="201">
        <f>PRODUCT(AL33/AL39)</f>
        <v>0.72916666666666663</v>
      </c>
      <c r="AQ33" s="160"/>
      <c r="AR33" s="24"/>
      <c r="AS33" s="24"/>
    </row>
    <row r="34" spans="1:45" ht="15" customHeight="1" x14ac:dyDescent="0.2">
      <c r="A34" s="2"/>
      <c r="B34" s="182">
        <v>2005</v>
      </c>
      <c r="C34" s="87" t="s">
        <v>71</v>
      </c>
      <c r="D34" s="159" t="s">
        <v>64</v>
      </c>
      <c r="E34" s="87"/>
      <c r="F34" s="87">
        <v>25</v>
      </c>
      <c r="G34" s="87">
        <v>25</v>
      </c>
      <c r="H34" s="183">
        <f t="shared" ref="H34:H44" si="0">PRODUCT((F9+G9)/E9)</f>
        <v>0.28000000000000003</v>
      </c>
      <c r="I34" s="191">
        <f t="shared" ref="I34:I44" si="1">PRODUCT(H9/E9)</f>
        <v>0.64</v>
      </c>
      <c r="J34" s="183">
        <f t="shared" ref="J34:J44" si="2">PRODUCT(F9+G9+H9)/E9</f>
        <v>0.92</v>
      </c>
      <c r="K34" s="184">
        <f t="shared" ref="K34:K44" si="3">PRODUCT(I9/E9)</f>
        <v>4.5999999999999996</v>
      </c>
      <c r="L34" s="38"/>
      <c r="M34" s="161" t="s">
        <v>177</v>
      </c>
      <c r="N34" s="87"/>
      <c r="O34" s="87">
        <v>20</v>
      </c>
      <c r="P34" s="185" t="s">
        <v>179</v>
      </c>
      <c r="Q34" s="185" t="s">
        <v>203</v>
      </c>
      <c r="R34" s="185" t="s">
        <v>215</v>
      </c>
      <c r="S34" s="185" t="s">
        <v>226</v>
      </c>
      <c r="T34" s="186"/>
      <c r="U34" s="184" t="s">
        <v>191</v>
      </c>
      <c r="V34" s="38"/>
      <c r="W34" s="188" t="s">
        <v>146</v>
      </c>
      <c r="X34" s="158"/>
      <c r="Y34" s="158" t="s">
        <v>168</v>
      </c>
      <c r="Z34" s="189"/>
      <c r="AA34" s="189"/>
      <c r="AB34" s="189"/>
      <c r="AC34" s="189"/>
      <c r="AD34" s="189"/>
      <c r="AE34" s="189"/>
      <c r="AF34" s="189"/>
      <c r="AG34" s="190" t="s">
        <v>169</v>
      </c>
      <c r="AH34" s="160"/>
      <c r="AI34" s="156" t="s">
        <v>278</v>
      </c>
      <c r="AJ34" s="159"/>
      <c r="AK34" s="159"/>
      <c r="AL34" s="165"/>
      <c r="AM34" s="202">
        <f>PRODUCT(AM33/AL33)</f>
        <v>1.0285714285714285</v>
      </c>
      <c r="AN34" s="202">
        <f>PRODUCT(AN33/AL33)</f>
        <v>0.3619047619047619</v>
      </c>
      <c r="AO34" s="159"/>
      <c r="AP34" s="87"/>
      <c r="AQ34" s="160"/>
      <c r="AR34" s="24"/>
      <c r="AS34" s="24"/>
    </row>
    <row r="35" spans="1:45" ht="15" customHeight="1" x14ac:dyDescent="0.2">
      <c r="A35" s="2"/>
      <c r="B35" s="182">
        <v>2006</v>
      </c>
      <c r="C35" s="87" t="s">
        <v>71</v>
      </c>
      <c r="D35" s="159" t="s">
        <v>64</v>
      </c>
      <c r="E35" s="87"/>
      <c r="F35" s="87">
        <v>26</v>
      </c>
      <c r="G35" s="87">
        <v>27</v>
      </c>
      <c r="H35" s="183">
        <f t="shared" si="0"/>
        <v>0.85185185185185186</v>
      </c>
      <c r="I35" s="183">
        <f t="shared" si="1"/>
        <v>0.62962962962962965</v>
      </c>
      <c r="J35" s="183">
        <f t="shared" si="2"/>
        <v>1.4814814814814814</v>
      </c>
      <c r="K35" s="184">
        <f t="shared" si="3"/>
        <v>4</v>
      </c>
      <c r="L35" s="38"/>
      <c r="M35" s="161" t="s">
        <v>143</v>
      </c>
      <c r="N35" s="87"/>
      <c r="O35" s="87">
        <v>21</v>
      </c>
      <c r="P35" s="185" t="s">
        <v>180</v>
      </c>
      <c r="Q35" s="185" t="s">
        <v>204</v>
      </c>
      <c r="R35" s="185" t="s">
        <v>216</v>
      </c>
      <c r="S35" s="185" t="s">
        <v>227</v>
      </c>
      <c r="T35" s="186"/>
      <c r="U35" s="184" t="s">
        <v>192</v>
      </c>
      <c r="V35" s="38"/>
      <c r="W35" s="188"/>
      <c r="X35" s="158"/>
      <c r="Y35" s="158"/>
      <c r="Z35" s="159"/>
      <c r="AA35" s="159"/>
      <c r="AB35" s="159"/>
      <c r="AC35" s="158"/>
      <c r="AD35" s="159"/>
      <c r="AE35" s="159"/>
      <c r="AF35" s="159"/>
      <c r="AG35" s="158"/>
      <c r="AH35" s="160"/>
      <c r="AI35" s="156"/>
      <c r="AJ35" s="159"/>
      <c r="AK35" s="159"/>
      <c r="AL35" s="165"/>
      <c r="AM35" s="165"/>
      <c r="AN35" s="165"/>
      <c r="AO35" s="159"/>
      <c r="AP35" s="87"/>
      <c r="AQ35" s="160"/>
      <c r="AR35" s="24"/>
      <c r="AS35" s="24"/>
    </row>
    <row r="36" spans="1:45" ht="15" customHeight="1" x14ac:dyDescent="0.2">
      <c r="A36" s="2"/>
      <c r="B36" s="182">
        <v>2007</v>
      </c>
      <c r="C36" s="87" t="s">
        <v>81</v>
      </c>
      <c r="D36" s="159" t="s">
        <v>64</v>
      </c>
      <c r="E36" s="87"/>
      <c r="F36" s="87">
        <v>27</v>
      </c>
      <c r="G36" s="87">
        <v>26</v>
      </c>
      <c r="H36" s="183">
        <f t="shared" si="0"/>
        <v>0.73076923076923073</v>
      </c>
      <c r="I36" s="183">
        <f t="shared" si="1"/>
        <v>0.23076923076923078</v>
      </c>
      <c r="J36" s="183">
        <f t="shared" si="2"/>
        <v>0.96153846153846156</v>
      </c>
      <c r="K36" s="184">
        <f t="shared" si="3"/>
        <v>3.1538461538461537</v>
      </c>
      <c r="L36" s="38"/>
      <c r="M36" s="161" t="s">
        <v>145</v>
      </c>
      <c r="N36" s="87"/>
      <c r="O36" s="87"/>
      <c r="P36" s="185" t="s">
        <v>181</v>
      </c>
      <c r="Q36" s="185" t="s">
        <v>205</v>
      </c>
      <c r="R36" s="185" t="s">
        <v>217</v>
      </c>
      <c r="S36" s="185" t="s">
        <v>228</v>
      </c>
      <c r="T36" s="186"/>
      <c r="U36" s="184" t="s">
        <v>193</v>
      </c>
      <c r="V36" s="38"/>
      <c r="W36" s="188" t="s">
        <v>150</v>
      </c>
      <c r="X36" s="158"/>
      <c r="Y36" s="158"/>
      <c r="Z36" s="159"/>
      <c r="AA36" s="159"/>
      <c r="AB36" s="159"/>
      <c r="AC36" s="158"/>
      <c r="AD36" s="159"/>
      <c r="AE36" s="159"/>
      <c r="AF36" s="159"/>
      <c r="AG36" s="158"/>
      <c r="AH36" s="160"/>
      <c r="AI36" s="156" t="s">
        <v>292</v>
      </c>
      <c r="AJ36" s="159"/>
      <c r="AK36" s="159"/>
      <c r="AL36" s="165">
        <v>78</v>
      </c>
      <c r="AM36" s="165">
        <v>128</v>
      </c>
      <c r="AN36" s="165">
        <v>17</v>
      </c>
      <c r="AO36" s="159"/>
      <c r="AP36" s="203">
        <v>0.27</v>
      </c>
      <c r="AQ36" s="160"/>
      <c r="AR36" s="24"/>
      <c r="AS36" s="24"/>
    </row>
    <row r="37" spans="1:45" ht="15" customHeight="1" x14ac:dyDescent="0.2">
      <c r="A37" s="2"/>
      <c r="B37" s="182">
        <v>2008</v>
      </c>
      <c r="C37" s="87" t="s">
        <v>67</v>
      </c>
      <c r="D37" s="159" t="s">
        <v>64</v>
      </c>
      <c r="E37" s="87"/>
      <c r="F37" s="87">
        <v>28</v>
      </c>
      <c r="G37" s="87">
        <v>21</v>
      </c>
      <c r="H37" s="183">
        <f t="shared" si="0"/>
        <v>0.5714285714285714</v>
      </c>
      <c r="I37" s="183">
        <f t="shared" si="1"/>
        <v>0.23809523809523808</v>
      </c>
      <c r="J37" s="183">
        <f t="shared" si="2"/>
        <v>0.80952380952380953</v>
      </c>
      <c r="K37" s="184">
        <f t="shared" si="3"/>
        <v>3.3809523809523809</v>
      </c>
      <c r="L37" s="38"/>
      <c r="M37" s="161" t="s">
        <v>147</v>
      </c>
      <c r="N37" s="87"/>
      <c r="O37" s="87"/>
      <c r="P37" s="185" t="s">
        <v>182</v>
      </c>
      <c r="Q37" s="185" t="s">
        <v>206</v>
      </c>
      <c r="R37" s="185" t="s">
        <v>218</v>
      </c>
      <c r="S37" s="185" t="s">
        <v>229</v>
      </c>
      <c r="T37" s="186"/>
      <c r="U37" s="184" t="s">
        <v>194</v>
      </c>
      <c r="V37" s="38"/>
      <c r="W37" s="188" t="s">
        <v>146</v>
      </c>
      <c r="X37" s="159"/>
      <c r="Y37" s="189" t="s">
        <v>170</v>
      </c>
      <c r="Z37" s="189"/>
      <c r="AA37" s="189"/>
      <c r="AB37" s="189"/>
      <c r="AC37" s="189"/>
      <c r="AD37" s="189"/>
      <c r="AE37" s="189"/>
      <c r="AF37" s="189"/>
      <c r="AG37" s="189" t="s">
        <v>171</v>
      </c>
      <c r="AH37" s="184">
        <v>0.95238095238095233</v>
      </c>
      <c r="AI37" s="156" t="s">
        <v>278</v>
      </c>
      <c r="AJ37" s="159"/>
      <c r="AK37" s="159"/>
      <c r="AL37" s="165"/>
      <c r="AM37" s="202">
        <f>PRODUCT(AM36/AL36)</f>
        <v>1.641025641025641</v>
      </c>
      <c r="AN37" s="202">
        <f>PRODUCT(AN36/AL36)</f>
        <v>0.21794871794871795</v>
      </c>
      <c r="AO37" s="159"/>
      <c r="AP37" s="87"/>
      <c r="AQ37" s="160"/>
      <c r="AR37" s="24"/>
      <c r="AS37" s="24"/>
    </row>
    <row r="38" spans="1:45" ht="15" customHeight="1" x14ac:dyDescent="0.2">
      <c r="A38" s="2"/>
      <c r="B38" s="182">
        <v>2009</v>
      </c>
      <c r="C38" s="87"/>
      <c r="D38" s="159"/>
      <c r="E38" s="87"/>
      <c r="F38" s="87">
        <v>29</v>
      </c>
      <c r="G38" s="87"/>
      <c r="H38" s="183"/>
      <c r="I38" s="183"/>
      <c r="J38" s="183"/>
      <c r="K38" s="184"/>
      <c r="L38" s="38"/>
      <c r="M38" s="161" t="s">
        <v>148</v>
      </c>
      <c r="N38" s="87"/>
      <c r="O38" s="87"/>
      <c r="P38" s="185" t="s">
        <v>183</v>
      </c>
      <c r="Q38" s="185" t="s">
        <v>207</v>
      </c>
      <c r="R38" s="185" t="s">
        <v>219</v>
      </c>
      <c r="S38" s="185" t="s">
        <v>183</v>
      </c>
      <c r="T38" s="186"/>
      <c r="U38" s="184" t="s">
        <v>195</v>
      </c>
      <c r="V38" s="38"/>
      <c r="W38" s="188" t="s">
        <v>146</v>
      </c>
      <c r="X38" s="159"/>
      <c r="Y38" s="189" t="s">
        <v>173</v>
      </c>
      <c r="Z38" s="189"/>
      <c r="AA38" s="189"/>
      <c r="AB38" s="189"/>
      <c r="AC38" s="189"/>
      <c r="AD38" s="189"/>
      <c r="AE38" s="189"/>
      <c r="AF38" s="189"/>
      <c r="AG38" s="189" t="s">
        <v>172</v>
      </c>
      <c r="AH38" s="184">
        <v>1.1450381679389312</v>
      </c>
      <c r="AI38" s="156"/>
      <c r="AJ38" s="159"/>
      <c r="AK38" s="159"/>
      <c r="AL38" s="165"/>
      <c r="AM38" s="165"/>
      <c r="AN38" s="165"/>
      <c r="AO38" s="159"/>
      <c r="AP38" s="159"/>
      <c r="AQ38" s="160"/>
      <c r="AR38" s="24"/>
      <c r="AS38" s="24"/>
    </row>
    <row r="39" spans="1:45" ht="15" customHeight="1" x14ac:dyDescent="0.2">
      <c r="A39" s="2"/>
      <c r="B39" s="182">
        <v>2010</v>
      </c>
      <c r="C39" s="87" t="s">
        <v>63</v>
      </c>
      <c r="D39" s="159" t="s">
        <v>75</v>
      </c>
      <c r="E39" s="87"/>
      <c r="F39" s="87">
        <v>30</v>
      </c>
      <c r="G39" s="87">
        <v>26</v>
      </c>
      <c r="H39" s="183">
        <f t="shared" si="0"/>
        <v>1.1153846153846154</v>
      </c>
      <c r="I39" s="183">
        <f t="shared" si="1"/>
        <v>0.38461538461538464</v>
      </c>
      <c r="J39" s="183">
        <f t="shared" si="2"/>
        <v>1.5</v>
      </c>
      <c r="K39" s="192">
        <f t="shared" si="3"/>
        <v>5.2692307692307692</v>
      </c>
      <c r="L39" s="38"/>
      <c r="M39" s="161" t="s">
        <v>149</v>
      </c>
      <c r="N39" s="87"/>
      <c r="O39" s="87"/>
      <c r="P39" s="185" t="s">
        <v>184</v>
      </c>
      <c r="Q39" s="185" t="s">
        <v>208</v>
      </c>
      <c r="R39" s="185" t="s">
        <v>182</v>
      </c>
      <c r="S39" s="185" t="s">
        <v>230</v>
      </c>
      <c r="T39" s="186"/>
      <c r="U39" s="184" t="s">
        <v>196</v>
      </c>
      <c r="V39" s="38"/>
      <c r="W39" s="188"/>
      <c r="X39" s="158"/>
      <c r="Y39" s="158"/>
      <c r="Z39" s="159"/>
      <c r="AA39" s="159"/>
      <c r="AB39" s="159"/>
      <c r="AC39" s="158"/>
      <c r="AD39" s="159"/>
      <c r="AE39" s="159"/>
      <c r="AF39" s="159"/>
      <c r="AG39" s="158"/>
      <c r="AH39" s="160"/>
      <c r="AI39" s="156" t="s">
        <v>7</v>
      </c>
      <c r="AJ39" s="159"/>
      <c r="AK39" s="159"/>
      <c r="AL39" s="165">
        <f>PRODUCT(AL33+AL36)</f>
        <v>288</v>
      </c>
      <c r="AM39" s="165">
        <f>PRODUCT(AM33+AM36)</f>
        <v>344</v>
      </c>
      <c r="AN39" s="165">
        <f>PRODUCT(AN33+AN36)</f>
        <v>93</v>
      </c>
      <c r="AO39" s="159"/>
      <c r="AP39" s="159"/>
      <c r="AQ39" s="160"/>
      <c r="AR39" s="24"/>
      <c r="AS39" s="24"/>
    </row>
    <row r="40" spans="1:45" ht="15" customHeight="1" x14ac:dyDescent="0.2">
      <c r="A40" s="2"/>
      <c r="B40" s="182">
        <v>2011</v>
      </c>
      <c r="C40" s="87" t="s">
        <v>71</v>
      </c>
      <c r="D40" s="159" t="s">
        <v>75</v>
      </c>
      <c r="E40" s="87"/>
      <c r="F40" s="87">
        <v>31</v>
      </c>
      <c r="G40" s="87">
        <v>26</v>
      </c>
      <c r="H40" s="183">
        <f t="shared" si="0"/>
        <v>1.6923076923076923</v>
      </c>
      <c r="I40" s="183">
        <f t="shared" si="1"/>
        <v>0.15384615384615385</v>
      </c>
      <c r="J40" s="183">
        <f t="shared" si="2"/>
        <v>1.8461538461538463</v>
      </c>
      <c r="K40" s="184">
        <f t="shared" si="3"/>
        <v>4.1923076923076925</v>
      </c>
      <c r="L40" s="38"/>
      <c r="M40" s="161" t="s">
        <v>151</v>
      </c>
      <c r="N40" s="87"/>
      <c r="O40" s="87"/>
      <c r="P40" s="185" t="s">
        <v>185</v>
      </c>
      <c r="Q40" s="185" t="s">
        <v>209</v>
      </c>
      <c r="R40" s="185" t="s">
        <v>220</v>
      </c>
      <c r="S40" s="185" t="s">
        <v>231</v>
      </c>
      <c r="T40" s="186"/>
      <c r="U40" s="184" t="s">
        <v>197</v>
      </c>
      <c r="V40" s="38"/>
      <c r="W40" s="161" t="s">
        <v>156</v>
      </c>
      <c r="X40" s="158"/>
      <c r="Y40" s="158"/>
      <c r="Z40" s="159"/>
      <c r="AA40" s="159"/>
      <c r="AB40" s="159"/>
      <c r="AC40" s="158"/>
      <c r="AD40" s="159"/>
      <c r="AE40" s="159"/>
      <c r="AF40" s="159"/>
      <c r="AG40" s="158"/>
      <c r="AH40" s="160"/>
      <c r="AI40" s="156" t="s">
        <v>278</v>
      </c>
      <c r="AJ40" s="159"/>
      <c r="AK40" s="159"/>
      <c r="AL40" s="165"/>
      <c r="AM40" s="202">
        <f>PRODUCT(AM39/AL39)</f>
        <v>1.1944444444444444</v>
      </c>
      <c r="AN40" s="202">
        <f>PRODUCT(AN39/AL39)</f>
        <v>0.32291666666666669</v>
      </c>
      <c r="AO40" s="159"/>
      <c r="AP40" s="159"/>
      <c r="AQ40" s="160"/>
      <c r="AR40" s="24"/>
      <c r="AS40" s="24"/>
    </row>
    <row r="41" spans="1:45" ht="15" customHeight="1" x14ac:dyDescent="0.2">
      <c r="A41" s="2"/>
      <c r="B41" s="182">
        <v>2012</v>
      </c>
      <c r="C41" s="87" t="s">
        <v>67</v>
      </c>
      <c r="D41" s="159" t="s">
        <v>75</v>
      </c>
      <c r="E41" s="87"/>
      <c r="F41" s="87">
        <v>32</v>
      </c>
      <c r="G41" s="87">
        <v>26</v>
      </c>
      <c r="H41" s="191">
        <f t="shared" si="0"/>
        <v>2.1153846153846154</v>
      </c>
      <c r="I41" s="183">
        <f t="shared" si="1"/>
        <v>0.11538461538461539</v>
      </c>
      <c r="J41" s="191">
        <f t="shared" si="2"/>
        <v>2.2307692307692308</v>
      </c>
      <c r="K41" s="184">
        <f t="shared" si="3"/>
        <v>4.1923076923076925</v>
      </c>
      <c r="L41" s="38"/>
      <c r="M41" s="161" t="s">
        <v>152</v>
      </c>
      <c r="N41" s="87"/>
      <c r="O41" s="87"/>
      <c r="P41" s="185" t="s">
        <v>186</v>
      </c>
      <c r="Q41" s="185" t="s">
        <v>210</v>
      </c>
      <c r="R41" s="185" t="s">
        <v>221</v>
      </c>
      <c r="S41" s="185" t="s">
        <v>232</v>
      </c>
      <c r="T41" s="186"/>
      <c r="U41" s="184" t="s">
        <v>198</v>
      </c>
      <c r="V41" s="38"/>
      <c r="W41" s="182">
        <v>1000</v>
      </c>
      <c r="X41" s="158"/>
      <c r="Y41" s="189" t="s">
        <v>174</v>
      </c>
      <c r="Z41" s="189"/>
      <c r="AA41" s="189"/>
      <c r="AB41" s="189"/>
      <c r="AC41" s="189"/>
      <c r="AD41" s="189"/>
      <c r="AE41" s="189"/>
      <c r="AF41" s="189"/>
      <c r="AG41" s="189" t="s">
        <v>175</v>
      </c>
      <c r="AH41" s="184">
        <v>3.9840637450199203</v>
      </c>
      <c r="AI41" s="156"/>
      <c r="AJ41" s="159"/>
      <c r="AK41" s="159"/>
      <c r="AL41" s="159"/>
      <c r="AM41" s="158"/>
      <c r="AN41" s="159"/>
      <c r="AO41" s="159"/>
      <c r="AP41" s="159"/>
      <c r="AQ41" s="160"/>
      <c r="AR41" s="24"/>
      <c r="AS41" s="24"/>
    </row>
    <row r="42" spans="1:45" ht="15" customHeight="1" x14ac:dyDescent="0.2">
      <c r="A42" s="2"/>
      <c r="B42" s="182">
        <v>2013</v>
      </c>
      <c r="C42" s="87" t="s">
        <v>82</v>
      </c>
      <c r="D42" s="159" t="s">
        <v>64</v>
      </c>
      <c r="E42" s="87"/>
      <c r="F42" s="87">
        <v>33</v>
      </c>
      <c r="G42" s="87">
        <v>26</v>
      </c>
      <c r="H42" s="183">
        <f t="shared" si="0"/>
        <v>2.0384615384615383</v>
      </c>
      <c r="I42" s="183">
        <f t="shared" si="1"/>
        <v>0.19230769230769232</v>
      </c>
      <c r="J42" s="183">
        <f t="shared" si="2"/>
        <v>2.2307692307692308</v>
      </c>
      <c r="K42" s="184">
        <f t="shared" si="3"/>
        <v>3.6538461538461537</v>
      </c>
      <c r="L42" s="38"/>
      <c r="M42" s="161" t="s">
        <v>153</v>
      </c>
      <c r="N42" s="87"/>
      <c r="O42" s="87"/>
      <c r="P42" s="185" t="s">
        <v>187</v>
      </c>
      <c r="Q42" s="185" t="s">
        <v>211</v>
      </c>
      <c r="R42" s="185" t="s">
        <v>222</v>
      </c>
      <c r="S42" s="185" t="s">
        <v>233</v>
      </c>
      <c r="T42" s="186"/>
      <c r="U42" s="184" t="s">
        <v>199</v>
      </c>
      <c r="V42" s="38"/>
      <c r="W42" s="161"/>
      <c r="X42" s="158"/>
      <c r="Y42" s="158"/>
      <c r="Z42" s="159"/>
      <c r="AA42" s="159"/>
      <c r="AB42" s="159"/>
      <c r="AC42" s="158"/>
      <c r="AD42" s="159"/>
      <c r="AE42" s="159"/>
      <c r="AF42" s="159"/>
      <c r="AG42" s="158"/>
      <c r="AH42" s="160"/>
      <c r="AI42" s="204" t="s">
        <v>279</v>
      </c>
      <c r="AJ42" s="181"/>
      <c r="AK42" s="181"/>
      <c r="AL42" s="200" t="s">
        <v>280</v>
      </c>
      <c r="AM42" s="200" t="s">
        <v>281</v>
      </c>
      <c r="AN42" s="200" t="s">
        <v>282</v>
      </c>
      <c r="AO42" s="200"/>
      <c r="AP42" s="102"/>
      <c r="AQ42" s="85"/>
      <c r="AR42" s="24"/>
      <c r="AS42" s="24"/>
    </row>
    <row r="43" spans="1:45" ht="15" customHeight="1" x14ac:dyDescent="0.2">
      <c r="A43" s="2"/>
      <c r="B43" s="182">
        <v>2014</v>
      </c>
      <c r="C43" s="87" t="s">
        <v>82</v>
      </c>
      <c r="D43" s="159" t="s">
        <v>64</v>
      </c>
      <c r="E43" s="87"/>
      <c r="F43" s="87">
        <v>34</v>
      </c>
      <c r="G43" s="87">
        <v>30</v>
      </c>
      <c r="H43" s="183">
        <f t="shared" si="0"/>
        <v>1.5666666666666667</v>
      </c>
      <c r="I43" s="183">
        <f t="shared" si="1"/>
        <v>0.23333333333333334</v>
      </c>
      <c r="J43" s="183">
        <f t="shared" si="2"/>
        <v>1.8</v>
      </c>
      <c r="K43" s="184">
        <f t="shared" si="3"/>
        <v>3.2333333333333334</v>
      </c>
      <c r="L43" s="38"/>
      <c r="M43" s="161" t="s">
        <v>154</v>
      </c>
      <c r="N43" s="87"/>
      <c r="O43" s="87"/>
      <c r="P43" s="185" t="s">
        <v>188</v>
      </c>
      <c r="Q43" s="185" t="s">
        <v>212</v>
      </c>
      <c r="R43" s="185" t="s">
        <v>223</v>
      </c>
      <c r="S43" s="185" t="s">
        <v>234</v>
      </c>
      <c r="T43" s="186"/>
      <c r="U43" s="184" t="s">
        <v>200</v>
      </c>
      <c r="V43" s="38"/>
      <c r="W43" s="182"/>
      <c r="X43" s="158"/>
      <c r="Y43" s="189"/>
      <c r="Z43" s="189"/>
      <c r="AA43" s="189"/>
      <c r="AB43" s="189"/>
      <c r="AC43" s="189"/>
      <c r="AD43" s="189"/>
      <c r="AE43" s="189"/>
      <c r="AF43" s="189"/>
      <c r="AG43" s="189"/>
      <c r="AH43" s="184"/>
      <c r="AI43" s="156" t="s">
        <v>291</v>
      </c>
      <c r="AJ43" s="159"/>
      <c r="AK43" s="159"/>
      <c r="AL43" s="202">
        <f>PRODUCT(AM34)</f>
        <v>1.0285714285714285</v>
      </c>
      <c r="AM43" s="202">
        <v>1.53</v>
      </c>
      <c r="AN43" s="202">
        <f>PRODUCT(AL43-AM43)</f>
        <v>-0.50142857142857156</v>
      </c>
      <c r="AO43" s="165"/>
      <c r="AP43" s="159"/>
      <c r="AQ43" s="160"/>
      <c r="AR43" s="24"/>
      <c r="AS43" s="24"/>
    </row>
    <row r="44" spans="1:45" ht="15" customHeight="1" x14ac:dyDescent="0.2">
      <c r="A44" s="2"/>
      <c r="B44" s="182">
        <v>2015</v>
      </c>
      <c r="C44" s="87" t="s">
        <v>82</v>
      </c>
      <c r="D44" s="159" t="s">
        <v>64</v>
      </c>
      <c r="E44" s="87"/>
      <c r="F44" s="87">
        <v>35</v>
      </c>
      <c r="G44" s="87">
        <v>27</v>
      </c>
      <c r="H44" s="183">
        <f t="shared" si="0"/>
        <v>1.7407407407407407</v>
      </c>
      <c r="I44" s="183">
        <f t="shared" si="1"/>
        <v>0.1111111111111111</v>
      </c>
      <c r="J44" s="183">
        <f t="shared" si="2"/>
        <v>1.8518518518518519</v>
      </c>
      <c r="K44" s="184">
        <f t="shared" si="3"/>
        <v>3.7037037037037037</v>
      </c>
      <c r="L44" s="38"/>
      <c r="M44" s="161" t="s">
        <v>155</v>
      </c>
      <c r="N44" s="87"/>
      <c r="O44" s="87"/>
      <c r="P44" s="6" t="s">
        <v>189</v>
      </c>
      <c r="Q44" s="6" t="s">
        <v>213</v>
      </c>
      <c r="R44" s="6" t="s">
        <v>224</v>
      </c>
      <c r="S44" s="6" t="s">
        <v>210</v>
      </c>
      <c r="T44" s="199"/>
      <c r="U44" s="192" t="s">
        <v>201</v>
      </c>
      <c r="V44" s="38"/>
      <c r="W44" s="182"/>
      <c r="X44" s="158"/>
      <c r="Y44" s="189"/>
      <c r="Z44" s="189"/>
      <c r="AA44" s="189"/>
      <c r="AB44" s="189"/>
      <c r="AC44" s="189"/>
      <c r="AD44" s="189"/>
      <c r="AE44" s="189"/>
      <c r="AF44" s="189"/>
      <c r="AG44" s="189"/>
      <c r="AH44" s="184"/>
      <c r="AI44" s="156" t="s">
        <v>292</v>
      </c>
      <c r="AJ44" s="159"/>
      <c r="AK44" s="159"/>
      <c r="AL44" s="202">
        <f>PRODUCT(AM37)</f>
        <v>1.641025641025641</v>
      </c>
      <c r="AM44" s="202">
        <v>0.75</v>
      </c>
      <c r="AN44" s="202">
        <f t="shared" ref="AN44:AN45" si="4">PRODUCT(AL44-AM44)</f>
        <v>0.89102564102564097</v>
      </c>
      <c r="AO44" s="165"/>
      <c r="AP44" s="159"/>
      <c r="AQ44" s="160"/>
      <c r="AR44" s="24"/>
      <c r="AS44" s="24"/>
    </row>
    <row r="45" spans="1:45" ht="15" customHeight="1" x14ac:dyDescent="0.2">
      <c r="A45" s="2"/>
      <c r="B45" s="182"/>
      <c r="C45" s="87"/>
      <c r="D45" s="159"/>
      <c r="E45" s="87"/>
      <c r="F45" s="87"/>
      <c r="G45" s="87"/>
      <c r="H45" s="183"/>
      <c r="I45" s="183"/>
      <c r="J45" s="183"/>
      <c r="K45" s="184"/>
      <c r="L45" s="38"/>
      <c r="M45" s="161"/>
      <c r="N45" s="87"/>
      <c r="O45" s="87"/>
      <c r="P45" s="87"/>
      <c r="Q45" s="87"/>
      <c r="R45" s="183"/>
      <c r="S45" s="183"/>
      <c r="T45" s="183"/>
      <c r="U45" s="184"/>
      <c r="V45" s="38"/>
      <c r="W45" s="182"/>
      <c r="X45" s="158"/>
      <c r="Y45" s="189"/>
      <c r="Z45" s="189"/>
      <c r="AA45" s="189"/>
      <c r="AB45" s="189"/>
      <c r="AC45" s="189"/>
      <c r="AD45" s="189"/>
      <c r="AE45" s="189"/>
      <c r="AF45" s="189"/>
      <c r="AG45" s="189"/>
      <c r="AH45" s="184"/>
      <c r="AI45" s="156" t="s">
        <v>7</v>
      </c>
      <c r="AJ45" s="159"/>
      <c r="AK45" s="159"/>
      <c r="AL45" s="202">
        <f>PRODUCT(AM40)</f>
        <v>1.1944444444444444</v>
      </c>
      <c r="AM45" s="202">
        <v>1.47</v>
      </c>
      <c r="AN45" s="202">
        <f t="shared" si="4"/>
        <v>-0.27555555555555555</v>
      </c>
      <c r="AO45" s="165"/>
      <c r="AP45" s="159"/>
      <c r="AQ45" s="160"/>
      <c r="AR45" s="24"/>
      <c r="AS45" s="24"/>
    </row>
    <row r="46" spans="1:45" ht="15" customHeight="1" x14ac:dyDescent="0.2">
      <c r="A46" s="2"/>
      <c r="B46" s="176" t="s">
        <v>284</v>
      </c>
      <c r="C46" s="62"/>
      <c r="D46" s="102"/>
      <c r="E46" s="62"/>
      <c r="F46" s="62"/>
      <c r="G46" s="62"/>
      <c r="H46" s="206"/>
      <c r="I46" s="206"/>
      <c r="J46" s="206"/>
      <c r="K46" s="207"/>
      <c r="L46" s="38"/>
      <c r="M46" s="176" t="s">
        <v>285</v>
      </c>
      <c r="N46" s="62"/>
      <c r="O46" s="102"/>
      <c r="P46" s="62"/>
      <c r="Q46" s="62"/>
      <c r="R46" s="62"/>
      <c r="S46" s="206"/>
      <c r="T46" s="206"/>
      <c r="U46" s="207"/>
      <c r="V46" s="38"/>
      <c r="W46" s="182"/>
      <c r="X46" s="158"/>
      <c r="Y46" s="189"/>
      <c r="Z46" s="189"/>
      <c r="AA46" s="189"/>
      <c r="AB46" s="189"/>
      <c r="AC46" s="189"/>
      <c r="AD46" s="189"/>
      <c r="AE46" s="189"/>
      <c r="AF46" s="189"/>
      <c r="AG46" s="189"/>
      <c r="AH46" s="184"/>
      <c r="AI46" s="205"/>
      <c r="AJ46" s="159"/>
      <c r="AK46" s="159"/>
      <c r="AL46" s="159"/>
      <c r="AM46" s="165"/>
      <c r="AN46" s="165"/>
      <c r="AO46" s="165"/>
      <c r="AP46" s="159"/>
      <c r="AQ46" s="160"/>
      <c r="AR46" s="24"/>
      <c r="AS46" s="24"/>
    </row>
    <row r="47" spans="1:45" ht="15" customHeight="1" x14ac:dyDescent="0.2">
      <c r="A47" s="2"/>
      <c r="B47" s="161">
        <v>5010</v>
      </c>
      <c r="C47" s="158" t="s">
        <v>275</v>
      </c>
      <c r="D47" s="159"/>
      <c r="E47" s="87"/>
      <c r="F47" s="87"/>
      <c r="G47" s="87"/>
      <c r="H47" s="183"/>
      <c r="I47" s="183"/>
      <c r="J47" s="183"/>
      <c r="K47" s="184"/>
      <c r="L47" s="38"/>
      <c r="M47" s="161">
        <v>5076</v>
      </c>
      <c r="N47" s="189" t="s">
        <v>274</v>
      </c>
      <c r="O47" s="87"/>
      <c r="P47" s="87"/>
      <c r="Q47" s="87"/>
      <c r="R47" s="87"/>
      <c r="S47" s="87"/>
      <c r="T47" s="183"/>
      <c r="U47" s="184"/>
      <c r="V47" s="38"/>
      <c r="W47" s="182"/>
      <c r="X47" s="158"/>
      <c r="Y47" s="189"/>
      <c r="Z47" s="189"/>
      <c r="AA47" s="189"/>
      <c r="AB47" s="189"/>
      <c r="AC47" s="189"/>
      <c r="AD47" s="189"/>
      <c r="AE47" s="189"/>
      <c r="AF47" s="189"/>
      <c r="AG47" s="189"/>
      <c r="AH47" s="184"/>
      <c r="AI47" s="204" t="s">
        <v>283</v>
      </c>
      <c r="AJ47" s="181"/>
      <c r="AK47" s="181"/>
      <c r="AL47" s="200" t="s">
        <v>280</v>
      </c>
      <c r="AM47" s="200" t="s">
        <v>281</v>
      </c>
      <c r="AN47" s="200" t="s">
        <v>282</v>
      </c>
      <c r="AO47" s="200"/>
      <c r="AP47" s="102"/>
      <c r="AQ47" s="85"/>
      <c r="AR47" s="24"/>
      <c r="AS47" s="24"/>
    </row>
    <row r="48" spans="1:45" ht="15" customHeight="1" x14ac:dyDescent="0.2">
      <c r="A48" s="2"/>
      <c r="B48" s="182"/>
      <c r="C48" s="87"/>
      <c r="D48" s="159"/>
      <c r="E48" s="87"/>
      <c r="F48" s="87"/>
      <c r="G48" s="87"/>
      <c r="H48" s="183"/>
      <c r="I48" s="183"/>
      <c r="J48" s="183"/>
      <c r="K48" s="184"/>
      <c r="L48" s="38"/>
      <c r="M48" s="161">
        <v>5010</v>
      </c>
      <c r="N48" s="158" t="s">
        <v>275</v>
      </c>
      <c r="O48" s="87"/>
      <c r="P48" s="87"/>
      <c r="Q48" s="87"/>
      <c r="R48" s="87"/>
      <c r="S48" s="87"/>
      <c r="T48" s="183"/>
      <c r="U48" s="184"/>
      <c r="V48" s="38"/>
      <c r="W48" s="182"/>
      <c r="X48" s="158"/>
      <c r="Y48" s="189"/>
      <c r="Z48" s="189"/>
      <c r="AA48" s="189"/>
      <c r="AB48" s="189"/>
      <c r="AC48" s="189"/>
      <c r="AD48" s="189"/>
      <c r="AE48" s="189"/>
      <c r="AF48" s="189"/>
      <c r="AG48" s="189"/>
      <c r="AH48" s="184"/>
      <c r="AI48" s="156" t="s">
        <v>291</v>
      </c>
      <c r="AJ48" s="159"/>
      <c r="AK48" s="159"/>
      <c r="AL48" s="202">
        <f>PRODUCT(AN34)</f>
        <v>0.3619047619047619</v>
      </c>
      <c r="AM48" s="202">
        <v>0.18</v>
      </c>
      <c r="AN48" s="202">
        <f>PRODUCT(AL48-AM48)</f>
        <v>0.1819047619047619</v>
      </c>
      <c r="AO48" s="165"/>
      <c r="AP48" s="159"/>
      <c r="AQ48" s="160"/>
      <c r="AR48" s="24"/>
      <c r="AS48" s="24"/>
    </row>
    <row r="49" spans="1:45" ht="15" customHeight="1" x14ac:dyDescent="0.2">
      <c r="A49" s="2"/>
      <c r="B49" s="176" t="s">
        <v>286</v>
      </c>
      <c r="C49" s="62"/>
      <c r="D49" s="102"/>
      <c r="E49" s="62"/>
      <c r="F49" s="62"/>
      <c r="G49" s="62"/>
      <c r="H49" s="206"/>
      <c r="I49" s="206"/>
      <c r="J49" s="206"/>
      <c r="K49" s="207"/>
      <c r="L49" s="38"/>
      <c r="M49" s="161"/>
      <c r="N49" s="189"/>
      <c r="O49" s="87"/>
      <c r="P49" s="87"/>
      <c r="Q49" s="87"/>
      <c r="R49" s="87"/>
      <c r="S49" s="87"/>
      <c r="T49" s="183"/>
      <c r="U49" s="184"/>
      <c r="V49" s="38"/>
      <c r="W49" s="182"/>
      <c r="X49" s="158"/>
      <c r="Y49" s="189"/>
      <c r="Z49" s="189"/>
      <c r="AA49" s="189"/>
      <c r="AB49" s="189"/>
      <c r="AC49" s="189"/>
      <c r="AD49" s="189"/>
      <c r="AE49" s="189"/>
      <c r="AF49" s="189"/>
      <c r="AG49" s="189"/>
      <c r="AH49" s="184"/>
      <c r="AI49" s="156" t="s">
        <v>292</v>
      </c>
      <c r="AJ49" s="159"/>
      <c r="AK49" s="159"/>
      <c r="AL49" s="202">
        <f>PRODUCT(AN37)</f>
        <v>0.21794871794871795</v>
      </c>
      <c r="AM49" s="202">
        <v>0</v>
      </c>
      <c r="AN49" s="202">
        <f t="shared" ref="AN49:AN50" si="5">PRODUCT(AL49-AM49)</f>
        <v>0.21794871794871795</v>
      </c>
      <c r="AO49" s="165"/>
      <c r="AP49" s="159"/>
      <c r="AQ49" s="160"/>
      <c r="AR49" s="24"/>
      <c r="AS49" s="24"/>
    </row>
    <row r="50" spans="1:45" ht="15" customHeight="1" x14ac:dyDescent="0.2">
      <c r="A50" s="2"/>
      <c r="B50" s="161">
        <v>5076</v>
      </c>
      <c r="C50" s="189" t="s">
        <v>274</v>
      </c>
      <c r="D50" s="159"/>
      <c r="E50" s="159"/>
      <c r="F50" s="159"/>
      <c r="G50" s="159"/>
      <c r="H50" s="159"/>
      <c r="I50" s="159"/>
      <c r="J50" s="159"/>
      <c r="K50" s="184"/>
      <c r="L50" s="38"/>
      <c r="M50" s="208"/>
      <c r="N50" s="189"/>
      <c r="O50" s="87"/>
      <c r="P50" s="87"/>
      <c r="Q50" s="87"/>
      <c r="R50" s="87"/>
      <c r="S50" s="87"/>
      <c r="T50" s="183"/>
      <c r="U50" s="184"/>
      <c r="V50" s="38"/>
      <c r="W50" s="182"/>
      <c r="X50" s="158"/>
      <c r="Y50" s="189"/>
      <c r="Z50" s="189"/>
      <c r="AA50" s="189"/>
      <c r="AB50" s="189"/>
      <c r="AC50" s="189"/>
      <c r="AD50" s="189"/>
      <c r="AE50" s="189"/>
      <c r="AF50" s="189"/>
      <c r="AG50" s="189"/>
      <c r="AH50" s="184"/>
      <c r="AI50" s="156" t="s">
        <v>7</v>
      </c>
      <c r="AJ50" s="159"/>
      <c r="AK50" s="159"/>
      <c r="AL50" s="202">
        <f>PRODUCT(AN40)</f>
        <v>0.32291666666666669</v>
      </c>
      <c r="AM50" s="202">
        <v>0.17</v>
      </c>
      <c r="AN50" s="202">
        <f t="shared" si="5"/>
        <v>0.15291666666666667</v>
      </c>
      <c r="AO50" s="165"/>
      <c r="AP50" s="159"/>
      <c r="AQ50" s="160"/>
      <c r="AR50" s="24"/>
      <c r="AS50" s="24"/>
    </row>
    <row r="51" spans="1:45" ht="15" customHeight="1" x14ac:dyDescent="0.2">
      <c r="A51" s="2"/>
      <c r="B51" s="161"/>
      <c r="C51" s="159"/>
      <c r="D51" s="159"/>
      <c r="E51" s="159"/>
      <c r="F51" s="159"/>
      <c r="G51" s="159"/>
      <c r="H51" s="159"/>
      <c r="I51" s="159"/>
      <c r="J51" s="159"/>
      <c r="K51" s="184"/>
      <c r="L51" s="38"/>
      <c r="M51" s="208"/>
      <c r="N51" s="159"/>
      <c r="O51" s="87"/>
      <c r="P51" s="87"/>
      <c r="Q51" s="87"/>
      <c r="R51" s="87"/>
      <c r="S51" s="87"/>
      <c r="T51" s="183"/>
      <c r="U51" s="184"/>
      <c r="V51" s="38"/>
      <c r="W51" s="182"/>
      <c r="X51" s="158"/>
      <c r="Y51" s="189"/>
      <c r="Z51" s="189"/>
      <c r="AA51" s="189"/>
      <c r="AB51" s="189"/>
      <c r="AC51" s="189"/>
      <c r="AD51" s="189"/>
      <c r="AE51" s="189"/>
      <c r="AF51" s="189"/>
      <c r="AG51" s="189"/>
      <c r="AH51" s="184"/>
      <c r="AI51" s="159"/>
      <c r="AJ51" s="159"/>
      <c r="AK51" s="159"/>
      <c r="AL51" s="159"/>
      <c r="AM51" s="158"/>
      <c r="AN51" s="159"/>
      <c r="AO51" s="159"/>
      <c r="AP51" s="159"/>
      <c r="AQ51" s="160"/>
      <c r="AR51" s="24"/>
      <c r="AS51" s="24"/>
    </row>
    <row r="52" spans="1:45" ht="15" customHeight="1" x14ac:dyDescent="0.2">
      <c r="A52" s="2"/>
      <c r="B52" s="209" t="s">
        <v>287</v>
      </c>
      <c r="C52" s="181" t="s">
        <v>288</v>
      </c>
      <c r="D52" s="181"/>
      <c r="E52" s="62" t="s">
        <v>3</v>
      </c>
      <c r="F52" s="62"/>
      <c r="G52" s="62" t="s">
        <v>289</v>
      </c>
      <c r="H52" s="206"/>
      <c r="I52" s="210" t="s">
        <v>290</v>
      </c>
      <c r="J52" s="206"/>
      <c r="K52" s="207"/>
      <c r="L52" s="38"/>
      <c r="M52" s="208"/>
      <c r="N52" s="159"/>
      <c r="O52" s="87"/>
      <c r="P52" s="87"/>
      <c r="Q52" s="87"/>
      <c r="R52" s="87"/>
      <c r="S52" s="87"/>
      <c r="T52" s="183"/>
      <c r="U52" s="184"/>
      <c r="V52" s="38"/>
      <c r="W52" s="182"/>
      <c r="X52" s="158"/>
      <c r="Y52" s="189"/>
      <c r="Z52" s="189"/>
      <c r="AA52" s="189"/>
      <c r="AB52" s="189"/>
      <c r="AC52" s="189"/>
      <c r="AD52" s="189"/>
      <c r="AE52" s="189"/>
      <c r="AF52" s="189"/>
      <c r="AG52" s="189"/>
      <c r="AH52" s="184"/>
      <c r="AI52" s="159"/>
      <c r="AJ52" s="159"/>
      <c r="AK52" s="159"/>
      <c r="AL52" s="159"/>
      <c r="AM52" s="158"/>
      <c r="AN52" s="159"/>
      <c r="AO52" s="159"/>
      <c r="AP52" s="159"/>
      <c r="AQ52" s="160"/>
      <c r="AR52" s="24"/>
      <c r="AS52" s="24"/>
    </row>
    <row r="53" spans="1:45" ht="15" customHeight="1" x14ac:dyDescent="0.2">
      <c r="A53" s="2"/>
      <c r="B53" s="211"/>
      <c r="C53" s="212" t="s">
        <v>293</v>
      </c>
      <c r="D53" s="87"/>
      <c r="E53" s="87">
        <v>341</v>
      </c>
      <c r="F53" s="87"/>
      <c r="G53" s="87">
        <v>1705.266862170088</v>
      </c>
      <c r="H53" s="87"/>
      <c r="I53" s="183"/>
      <c r="J53" s="183"/>
      <c r="K53" s="184"/>
      <c r="L53" s="38"/>
      <c r="M53" s="208"/>
      <c r="N53" s="159"/>
      <c r="O53" s="87"/>
      <c r="P53" s="87"/>
      <c r="Q53" s="87"/>
      <c r="R53" s="87"/>
      <c r="S53" s="87"/>
      <c r="T53" s="183"/>
      <c r="U53" s="184"/>
      <c r="V53" s="38"/>
      <c r="W53" s="182"/>
      <c r="X53" s="158"/>
      <c r="Y53" s="189"/>
      <c r="Z53" s="189"/>
      <c r="AA53" s="189"/>
      <c r="AB53" s="189"/>
      <c r="AC53" s="189"/>
      <c r="AD53" s="189"/>
      <c r="AE53" s="189"/>
      <c r="AF53" s="189"/>
      <c r="AG53" s="189"/>
      <c r="AH53" s="184"/>
      <c r="AI53" s="159"/>
      <c r="AJ53" s="159"/>
      <c r="AK53" s="159"/>
      <c r="AL53" s="159"/>
      <c r="AM53" s="158"/>
      <c r="AN53" s="159"/>
      <c r="AO53" s="159"/>
      <c r="AP53" s="159"/>
      <c r="AQ53" s="160"/>
      <c r="AR53" s="24"/>
      <c r="AS53" s="24"/>
    </row>
    <row r="54" spans="1:45" s="9" customFormat="1" ht="15" customHeight="1" x14ac:dyDescent="0.25">
      <c r="A54" s="23"/>
      <c r="B54" s="166"/>
      <c r="C54" s="168"/>
      <c r="D54" s="168"/>
      <c r="E54" s="168"/>
      <c r="F54" s="168"/>
      <c r="G54" s="168"/>
      <c r="H54" s="193"/>
      <c r="I54" s="193"/>
      <c r="J54" s="193"/>
      <c r="K54" s="194"/>
      <c r="L54" s="38"/>
      <c r="M54" s="166"/>
      <c r="N54" s="168"/>
      <c r="O54" s="168"/>
      <c r="P54" s="168"/>
      <c r="Q54" s="168"/>
      <c r="R54" s="168"/>
      <c r="S54" s="168"/>
      <c r="T54" s="168"/>
      <c r="U54" s="194"/>
      <c r="V54" s="38"/>
      <c r="W54" s="166"/>
      <c r="X54" s="168"/>
      <c r="Y54" s="168"/>
      <c r="Z54" s="168"/>
      <c r="AA54" s="168"/>
      <c r="AB54" s="168"/>
      <c r="AC54" s="168"/>
      <c r="AD54" s="168"/>
      <c r="AE54" s="168"/>
      <c r="AF54" s="193"/>
      <c r="AG54" s="193"/>
      <c r="AH54" s="194"/>
      <c r="AI54" s="168"/>
      <c r="AJ54" s="168"/>
      <c r="AK54" s="168"/>
      <c r="AL54" s="168"/>
      <c r="AM54" s="168"/>
      <c r="AN54" s="168"/>
      <c r="AO54" s="168"/>
      <c r="AP54" s="168"/>
      <c r="AQ54" s="163"/>
      <c r="AR54" s="35"/>
      <c r="AS54" s="39"/>
    </row>
    <row r="55" spans="1:45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195"/>
      <c r="AG55" s="196"/>
      <c r="AH55" s="196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9"/>
    </row>
    <row r="56" spans="1:45" ht="15" customHeight="1" x14ac:dyDescent="0.2">
      <c r="A56" s="2"/>
      <c r="B56" s="176" t="s">
        <v>157</v>
      </c>
      <c r="C56" s="62"/>
      <c r="D56" s="62"/>
      <c r="E56" s="62"/>
      <c r="F56" s="62" t="s">
        <v>139</v>
      </c>
      <c r="G56" s="62" t="s">
        <v>3</v>
      </c>
      <c r="H56" s="62" t="s">
        <v>5</v>
      </c>
      <c r="I56" s="62" t="s">
        <v>6</v>
      </c>
      <c r="J56" s="62" t="s">
        <v>140</v>
      </c>
      <c r="K56" s="177" t="s">
        <v>16</v>
      </c>
      <c r="L56" s="35"/>
      <c r="M56" s="178" t="s">
        <v>141</v>
      </c>
      <c r="N56" s="102"/>
      <c r="O56" s="102"/>
      <c r="P56" s="62" t="s">
        <v>3</v>
      </c>
      <c r="Q56" s="62" t="s">
        <v>5</v>
      </c>
      <c r="R56" s="62" t="s">
        <v>6</v>
      </c>
      <c r="S56" s="62" t="s">
        <v>140</v>
      </c>
      <c r="T56" s="102"/>
      <c r="U56" s="177" t="s">
        <v>16</v>
      </c>
      <c r="V56" s="35"/>
      <c r="W56" s="178" t="s">
        <v>158</v>
      </c>
      <c r="X56" s="102"/>
      <c r="Y56" s="102"/>
      <c r="Z56" s="102"/>
      <c r="AA56" s="102"/>
      <c r="AB56" s="102"/>
      <c r="AC56" s="102"/>
      <c r="AD56" s="102"/>
      <c r="AE56" s="102"/>
      <c r="AF56" s="197"/>
      <c r="AG56" s="197"/>
      <c r="AH56" s="198"/>
      <c r="AI56" s="180" t="s">
        <v>276</v>
      </c>
      <c r="AJ56" s="181"/>
      <c r="AK56" s="181"/>
      <c r="AL56" s="200" t="s">
        <v>3</v>
      </c>
      <c r="AM56" s="200" t="s">
        <v>5</v>
      </c>
      <c r="AN56" s="200" t="s">
        <v>6</v>
      </c>
      <c r="AO56" s="102"/>
      <c r="AP56" s="62" t="s">
        <v>277</v>
      </c>
      <c r="AQ56" s="85"/>
      <c r="AR56" s="24"/>
      <c r="AS56" s="24"/>
    </row>
    <row r="57" spans="1:45" ht="15" customHeight="1" x14ac:dyDescent="0.2">
      <c r="A57" s="2"/>
      <c r="B57" s="182">
        <v>2007</v>
      </c>
      <c r="C57" s="87" t="s">
        <v>81</v>
      </c>
      <c r="D57" s="159" t="s">
        <v>64</v>
      </c>
      <c r="E57" s="87"/>
      <c r="F57" s="87">
        <v>27</v>
      </c>
      <c r="G57" s="87">
        <v>9</v>
      </c>
      <c r="H57" s="183">
        <f t="shared" ref="H57:H58" si="6">PRODUCT((V11+W11)/U11)</f>
        <v>0.55555555555555558</v>
      </c>
      <c r="I57" s="183">
        <f t="shared" ref="I57:I58" si="7">PRODUCT(X11/U11)</f>
        <v>0.1111111111111111</v>
      </c>
      <c r="J57" s="183">
        <f t="shared" ref="J57:J58" si="8">PRODUCT(V11+W11+X11)/U11</f>
        <v>0.66666666666666663</v>
      </c>
      <c r="K57" s="184">
        <f t="shared" ref="K57:K58" si="9">PRODUCT(Y11/U11)</f>
        <v>4</v>
      </c>
      <c r="L57" s="38"/>
      <c r="M57" s="161" t="s">
        <v>159</v>
      </c>
      <c r="N57" s="87"/>
      <c r="O57" s="87">
        <v>20</v>
      </c>
      <c r="P57" s="87" t="s">
        <v>265</v>
      </c>
      <c r="Q57" s="87" t="s">
        <v>235</v>
      </c>
      <c r="R57" s="87" t="s">
        <v>243</v>
      </c>
      <c r="S57" s="87" t="s">
        <v>252</v>
      </c>
      <c r="T57" s="186"/>
      <c r="U57" s="184" t="s">
        <v>256</v>
      </c>
      <c r="V57" s="38"/>
      <c r="W57" s="188"/>
      <c r="X57" s="158"/>
      <c r="Y57" s="158"/>
      <c r="Z57" s="159"/>
      <c r="AA57" s="159"/>
      <c r="AB57" s="159"/>
      <c r="AC57" s="158"/>
      <c r="AD57" s="159"/>
      <c r="AE57" s="159"/>
      <c r="AF57" s="159"/>
      <c r="AG57" s="158"/>
      <c r="AH57" s="160"/>
      <c r="AI57" s="156" t="s">
        <v>291</v>
      </c>
      <c r="AJ57" s="159"/>
      <c r="AK57" s="159"/>
      <c r="AL57" s="165">
        <v>49</v>
      </c>
      <c r="AM57" s="165">
        <v>75</v>
      </c>
      <c r="AN57" s="165">
        <v>9</v>
      </c>
      <c r="AO57" s="159"/>
      <c r="AP57" s="201">
        <f>PRODUCT(AL57/AL63)</f>
        <v>0.92452830188679247</v>
      </c>
      <c r="AQ57" s="160"/>
      <c r="AR57" s="24"/>
      <c r="AS57" s="24"/>
    </row>
    <row r="58" spans="1:45" ht="15" customHeight="1" x14ac:dyDescent="0.2">
      <c r="A58" s="2"/>
      <c r="B58" s="182">
        <v>2008</v>
      </c>
      <c r="C58" s="87" t="s">
        <v>67</v>
      </c>
      <c r="D58" s="159" t="s">
        <v>64</v>
      </c>
      <c r="E58" s="87"/>
      <c r="F58" s="87">
        <v>28</v>
      </c>
      <c r="G58" s="87">
        <v>7</v>
      </c>
      <c r="H58" s="183">
        <f t="shared" si="6"/>
        <v>0.42857142857142855</v>
      </c>
      <c r="I58" s="183">
        <f t="shared" si="7"/>
        <v>0.14285714285714285</v>
      </c>
      <c r="J58" s="183">
        <f t="shared" si="8"/>
        <v>0.5714285714285714</v>
      </c>
      <c r="K58" s="184">
        <f t="shared" si="9"/>
        <v>3</v>
      </c>
      <c r="L58" s="38"/>
      <c r="M58" s="161" t="s">
        <v>160</v>
      </c>
      <c r="N58" s="87"/>
      <c r="O58" s="87">
        <v>20</v>
      </c>
      <c r="P58" s="87" t="s">
        <v>266</v>
      </c>
      <c r="Q58" s="87" t="s">
        <v>236</v>
      </c>
      <c r="R58" s="87" t="s">
        <v>244</v>
      </c>
      <c r="S58" s="87" t="s">
        <v>253</v>
      </c>
      <c r="T58" s="186"/>
      <c r="U58" s="184" t="s">
        <v>260</v>
      </c>
      <c r="V58" s="38"/>
      <c r="W58" s="188"/>
      <c r="X58" s="158"/>
      <c r="Y58" s="158"/>
      <c r="Z58" s="159"/>
      <c r="AA58" s="159"/>
      <c r="AB58" s="159"/>
      <c r="AC58" s="158"/>
      <c r="AD58" s="159"/>
      <c r="AE58" s="159"/>
      <c r="AF58" s="159"/>
      <c r="AG58" s="158"/>
      <c r="AH58" s="160"/>
      <c r="AI58" s="156" t="s">
        <v>278</v>
      </c>
      <c r="AJ58" s="159"/>
      <c r="AK58" s="159"/>
      <c r="AL58" s="165"/>
      <c r="AM58" s="202">
        <f>PRODUCT(AM57/AL57)</f>
        <v>1.5306122448979591</v>
      </c>
      <c r="AN58" s="202">
        <f>PRODUCT(AN57/AL57)</f>
        <v>0.18367346938775511</v>
      </c>
      <c r="AO58" s="159"/>
      <c r="AP58" s="87"/>
      <c r="AQ58" s="160"/>
      <c r="AR58" s="24"/>
      <c r="AS58" s="24"/>
    </row>
    <row r="59" spans="1:45" ht="15" customHeight="1" x14ac:dyDescent="0.2">
      <c r="A59" s="2"/>
      <c r="B59" s="182">
        <v>2009</v>
      </c>
      <c r="C59" s="87"/>
      <c r="D59" s="159"/>
      <c r="E59" s="87"/>
      <c r="F59" s="87">
        <v>29</v>
      </c>
      <c r="G59" s="87"/>
      <c r="H59" s="183"/>
      <c r="I59" s="183"/>
      <c r="J59" s="183"/>
      <c r="K59" s="184"/>
      <c r="L59" s="38"/>
      <c r="M59" s="161" t="s">
        <v>161</v>
      </c>
      <c r="N59" s="87"/>
      <c r="O59" s="87">
        <v>21</v>
      </c>
      <c r="P59" s="87" t="s">
        <v>267</v>
      </c>
      <c r="Q59" s="87" t="s">
        <v>237</v>
      </c>
      <c r="R59" s="87" t="s">
        <v>245</v>
      </c>
      <c r="S59" s="87" t="s">
        <v>250</v>
      </c>
      <c r="T59" s="186"/>
      <c r="U59" s="184" t="s">
        <v>251</v>
      </c>
      <c r="V59" s="38"/>
      <c r="W59" s="188"/>
      <c r="X59" s="158"/>
      <c r="Y59" s="158"/>
      <c r="Z59" s="159"/>
      <c r="AA59" s="159"/>
      <c r="AB59" s="159"/>
      <c r="AC59" s="158"/>
      <c r="AD59" s="159"/>
      <c r="AE59" s="159"/>
      <c r="AF59" s="159"/>
      <c r="AG59" s="158"/>
      <c r="AH59" s="160"/>
      <c r="AI59" s="156"/>
      <c r="AJ59" s="159"/>
      <c r="AK59" s="159"/>
      <c r="AL59" s="165"/>
      <c r="AM59" s="165"/>
      <c r="AN59" s="165"/>
      <c r="AO59" s="159"/>
      <c r="AP59" s="87"/>
      <c r="AQ59" s="160"/>
      <c r="AR59" s="24"/>
      <c r="AS59" s="24"/>
    </row>
    <row r="60" spans="1:45" ht="15" customHeight="1" x14ac:dyDescent="0.2">
      <c r="A60" s="2"/>
      <c r="B60" s="182">
        <v>2010</v>
      </c>
      <c r="C60" s="87" t="s">
        <v>63</v>
      </c>
      <c r="D60" s="159" t="s">
        <v>75</v>
      </c>
      <c r="E60" s="87"/>
      <c r="F60" s="87">
        <v>30</v>
      </c>
      <c r="G60" s="87"/>
      <c r="H60" s="183"/>
      <c r="I60" s="183"/>
      <c r="J60" s="183"/>
      <c r="K60" s="184"/>
      <c r="L60" s="38"/>
      <c r="M60" s="161" t="s">
        <v>162</v>
      </c>
      <c r="N60" s="87"/>
      <c r="O60" s="87"/>
      <c r="P60" s="87" t="s">
        <v>268</v>
      </c>
      <c r="Q60" s="87" t="s">
        <v>238</v>
      </c>
      <c r="R60" s="87" t="s">
        <v>246</v>
      </c>
      <c r="S60" s="87" t="s">
        <v>254</v>
      </c>
      <c r="T60" s="186"/>
      <c r="U60" s="184" t="s">
        <v>261</v>
      </c>
      <c r="V60" s="38"/>
      <c r="W60" s="188"/>
      <c r="X60" s="158"/>
      <c r="Y60" s="158"/>
      <c r="Z60" s="159"/>
      <c r="AA60" s="159"/>
      <c r="AB60" s="159"/>
      <c r="AC60" s="158"/>
      <c r="AD60" s="159"/>
      <c r="AE60" s="159"/>
      <c r="AF60" s="159"/>
      <c r="AG60" s="158"/>
      <c r="AH60" s="160"/>
      <c r="AI60" s="156" t="s">
        <v>292</v>
      </c>
      <c r="AJ60" s="159"/>
      <c r="AK60" s="159"/>
      <c r="AL60" s="165">
        <v>4</v>
      </c>
      <c r="AM60" s="165">
        <v>3</v>
      </c>
      <c r="AN60" s="165">
        <v>0</v>
      </c>
      <c r="AO60" s="159"/>
      <c r="AP60" s="203">
        <v>0.08</v>
      </c>
      <c r="AQ60" s="160"/>
      <c r="AR60" s="24"/>
      <c r="AS60" s="24"/>
    </row>
    <row r="61" spans="1:45" ht="15" customHeight="1" x14ac:dyDescent="0.2">
      <c r="A61" s="2"/>
      <c r="B61" s="182">
        <v>2011</v>
      </c>
      <c r="C61" s="87" t="s">
        <v>71</v>
      </c>
      <c r="D61" s="159" t="s">
        <v>75</v>
      </c>
      <c r="E61" s="87"/>
      <c r="F61" s="87">
        <v>31</v>
      </c>
      <c r="G61" s="87"/>
      <c r="H61" s="183"/>
      <c r="I61" s="183"/>
      <c r="J61" s="183"/>
      <c r="K61" s="184"/>
      <c r="L61" s="38"/>
      <c r="M61" s="161" t="s">
        <v>163</v>
      </c>
      <c r="N61" s="87"/>
      <c r="O61" s="87"/>
      <c r="P61" s="87" t="s">
        <v>269</v>
      </c>
      <c r="Q61" s="87" t="s">
        <v>239</v>
      </c>
      <c r="R61" s="87" t="s">
        <v>247</v>
      </c>
      <c r="S61" s="87" t="s">
        <v>255</v>
      </c>
      <c r="T61" s="186"/>
      <c r="U61" s="184" t="s">
        <v>194</v>
      </c>
      <c r="V61" s="38"/>
      <c r="W61" s="188"/>
      <c r="X61" s="158"/>
      <c r="Y61" s="158"/>
      <c r="Z61" s="159"/>
      <c r="AA61" s="159"/>
      <c r="AB61" s="159"/>
      <c r="AC61" s="158"/>
      <c r="AD61" s="159"/>
      <c r="AE61" s="159"/>
      <c r="AF61" s="159"/>
      <c r="AG61" s="158"/>
      <c r="AH61" s="160"/>
      <c r="AI61" s="159" t="s">
        <v>278</v>
      </c>
      <c r="AJ61" s="159"/>
      <c r="AK61" s="159"/>
      <c r="AL61" s="165"/>
      <c r="AM61" s="202">
        <f>PRODUCT(AM60/AL60)</f>
        <v>0.75</v>
      </c>
      <c r="AN61" s="202">
        <f>PRODUCT(AN60/AL60)</f>
        <v>0</v>
      </c>
      <c r="AO61" s="159"/>
      <c r="AP61" s="87"/>
      <c r="AQ61" s="160"/>
      <c r="AR61" s="24"/>
      <c r="AS61" s="24"/>
    </row>
    <row r="62" spans="1:45" ht="15" customHeight="1" x14ac:dyDescent="0.2">
      <c r="A62" s="2"/>
      <c r="B62" s="182">
        <v>2012</v>
      </c>
      <c r="C62" s="87" t="s">
        <v>67</v>
      </c>
      <c r="D62" s="159" t="s">
        <v>75</v>
      </c>
      <c r="E62" s="87"/>
      <c r="F62" s="87">
        <v>32</v>
      </c>
      <c r="G62" s="87">
        <v>4</v>
      </c>
      <c r="H62" s="183">
        <f t="shared" ref="H62:H65" si="10">PRODUCT((V16+W16)/U16)</f>
        <v>0.75</v>
      </c>
      <c r="I62" s="183">
        <f t="shared" ref="I62:I65" si="11">PRODUCT(X16/U16)</f>
        <v>0</v>
      </c>
      <c r="J62" s="183">
        <f t="shared" ref="J62:J65" si="12">PRODUCT(V16+W16+X16)/U16</f>
        <v>0.75</v>
      </c>
      <c r="K62" s="184">
        <f t="shared" ref="K62:K65" si="13">PRODUCT(Y16/U16)</f>
        <v>2.25</v>
      </c>
      <c r="L62" s="38"/>
      <c r="M62" s="161" t="s">
        <v>164</v>
      </c>
      <c r="N62" s="87"/>
      <c r="O62" s="87"/>
      <c r="P62" s="87" t="s">
        <v>270</v>
      </c>
      <c r="Q62" s="87" t="s">
        <v>240</v>
      </c>
      <c r="R62" s="87" t="s">
        <v>248</v>
      </c>
      <c r="S62" s="87" t="s">
        <v>256</v>
      </c>
      <c r="T62" s="186"/>
      <c r="U62" s="184" t="s">
        <v>262</v>
      </c>
      <c r="V62" s="38"/>
      <c r="W62" s="188"/>
      <c r="X62" s="158"/>
      <c r="Y62" s="158"/>
      <c r="Z62" s="159"/>
      <c r="AA62" s="159"/>
      <c r="AB62" s="159"/>
      <c r="AC62" s="158"/>
      <c r="AD62" s="159"/>
      <c r="AE62" s="159"/>
      <c r="AF62" s="159"/>
      <c r="AG62" s="158"/>
      <c r="AH62" s="160"/>
      <c r="AI62" s="159"/>
      <c r="AJ62" s="159"/>
      <c r="AK62" s="159"/>
      <c r="AL62" s="165"/>
      <c r="AM62" s="165"/>
      <c r="AN62" s="165"/>
      <c r="AO62" s="159"/>
      <c r="AP62" s="159"/>
      <c r="AQ62" s="160"/>
      <c r="AR62" s="24"/>
      <c r="AS62" s="24"/>
    </row>
    <row r="63" spans="1:45" ht="15" customHeight="1" x14ac:dyDescent="0.2">
      <c r="A63" s="2"/>
      <c r="B63" s="182">
        <v>2013</v>
      </c>
      <c r="C63" s="87" t="s">
        <v>82</v>
      </c>
      <c r="D63" s="159" t="s">
        <v>64</v>
      </c>
      <c r="E63" s="87"/>
      <c r="F63" s="87">
        <v>33</v>
      </c>
      <c r="G63" s="87">
        <v>11</v>
      </c>
      <c r="H63" s="191">
        <f t="shared" si="10"/>
        <v>2.6363636363636362</v>
      </c>
      <c r="I63" s="183">
        <f t="shared" si="11"/>
        <v>0.18181818181818182</v>
      </c>
      <c r="J63" s="191">
        <f t="shared" si="12"/>
        <v>2.8181818181818183</v>
      </c>
      <c r="K63" s="192">
        <f t="shared" si="13"/>
        <v>4.3636363636363633</v>
      </c>
      <c r="L63" s="38"/>
      <c r="M63" s="161" t="s">
        <v>165</v>
      </c>
      <c r="N63" s="87"/>
      <c r="O63" s="87"/>
      <c r="P63" s="87" t="s">
        <v>271</v>
      </c>
      <c r="Q63" s="87" t="s">
        <v>241</v>
      </c>
      <c r="R63" s="87" t="s">
        <v>249</v>
      </c>
      <c r="S63" s="87" t="s">
        <v>257</v>
      </c>
      <c r="T63" s="186"/>
      <c r="U63" s="184" t="s">
        <v>263</v>
      </c>
      <c r="V63" s="38"/>
      <c r="W63" s="188"/>
      <c r="X63" s="158"/>
      <c r="Y63" s="158"/>
      <c r="Z63" s="159"/>
      <c r="AA63" s="159"/>
      <c r="AB63" s="159"/>
      <c r="AC63" s="158"/>
      <c r="AD63" s="159"/>
      <c r="AE63" s="159"/>
      <c r="AF63" s="159"/>
      <c r="AG63" s="158"/>
      <c r="AH63" s="160"/>
      <c r="AI63" s="159" t="s">
        <v>7</v>
      </c>
      <c r="AJ63" s="159"/>
      <c r="AK63" s="159"/>
      <c r="AL63" s="165">
        <f>PRODUCT(AL57+AL60)</f>
        <v>53</v>
      </c>
      <c r="AM63" s="165">
        <f>PRODUCT(AM57+AM60)</f>
        <v>78</v>
      </c>
      <c r="AN63" s="165">
        <f>PRODUCT(AN57+AN60)</f>
        <v>9</v>
      </c>
      <c r="AO63" s="159"/>
      <c r="AP63" s="159"/>
      <c r="AQ63" s="160"/>
      <c r="AR63" s="24"/>
      <c r="AS63" s="24"/>
    </row>
    <row r="64" spans="1:45" ht="15" customHeight="1" x14ac:dyDescent="0.2">
      <c r="A64" s="2"/>
      <c r="B64" s="182">
        <v>2014</v>
      </c>
      <c r="C64" s="87" t="s">
        <v>82</v>
      </c>
      <c r="D64" s="159" t="s">
        <v>64</v>
      </c>
      <c r="E64" s="87"/>
      <c r="F64" s="87">
        <v>34</v>
      </c>
      <c r="G64" s="87">
        <v>10</v>
      </c>
      <c r="H64" s="183">
        <f t="shared" si="10"/>
        <v>1.6</v>
      </c>
      <c r="I64" s="183">
        <f t="shared" si="11"/>
        <v>0.2</v>
      </c>
      <c r="J64" s="183">
        <f t="shared" si="12"/>
        <v>1.8</v>
      </c>
      <c r="K64" s="184">
        <f t="shared" si="13"/>
        <v>3.3</v>
      </c>
      <c r="L64" s="38"/>
      <c r="M64" s="161" t="s">
        <v>166</v>
      </c>
      <c r="N64" s="87"/>
      <c r="O64" s="87"/>
      <c r="P64" s="87" t="s">
        <v>272</v>
      </c>
      <c r="Q64" s="87" t="s">
        <v>242</v>
      </c>
      <c r="R64" s="87" t="s">
        <v>250</v>
      </c>
      <c r="S64" s="87" t="s">
        <v>258</v>
      </c>
      <c r="T64" s="186"/>
      <c r="U64" s="184" t="s">
        <v>264</v>
      </c>
      <c r="V64" s="38"/>
      <c r="W64" s="188"/>
      <c r="X64" s="158"/>
      <c r="Y64" s="158"/>
      <c r="Z64" s="159"/>
      <c r="AA64" s="159"/>
      <c r="AB64" s="159"/>
      <c r="AC64" s="158"/>
      <c r="AD64" s="159"/>
      <c r="AE64" s="159"/>
      <c r="AF64" s="159"/>
      <c r="AG64" s="158"/>
      <c r="AH64" s="160"/>
      <c r="AI64" s="159" t="s">
        <v>278</v>
      </c>
      <c r="AJ64" s="159"/>
      <c r="AK64" s="159"/>
      <c r="AL64" s="165"/>
      <c r="AM64" s="202">
        <f>PRODUCT(AM63/AL63)</f>
        <v>1.4716981132075471</v>
      </c>
      <c r="AN64" s="202">
        <f>PRODUCT(AN63/AL63)</f>
        <v>0.16981132075471697</v>
      </c>
      <c r="AO64" s="159"/>
      <c r="AP64" s="159"/>
      <c r="AQ64" s="160"/>
      <c r="AR64" s="24"/>
      <c r="AS64" s="24"/>
    </row>
    <row r="65" spans="1:45" ht="15" customHeight="1" x14ac:dyDescent="0.2">
      <c r="A65" s="2"/>
      <c r="B65" s="182">
        <v>2015</v>
      </c>
      <c r="C65" s="87" t="s">
        <v>82</v>
      </c>
      <c r="D65" s="159" t="s">
        <v>64</v>
      </c>
      <c r="E65" s="87"/>
      <c r="F65" s="87">
        <v>35</v>
      </c>
      <c r="G65" s="87">
        <v>12</v>
      </c>
      <c r="H65" s="183">
        <f t="shared" si="10"/>
        <v>1.8333333333333333</v>
      </c>
      <c r="I65" s="191">
        <f t="shared" si="11"/>
        <v>0.25</v>
      </c>
      <c r="J65" s="183">
        <f t="shared" si="12"/>
        <v>2.0833333333333335</v>
      </c>
      <c r="K65" s="184">
        <f t="shared" si="13"/>
        <v>3.75</v>
      </c>
      <c r="L65" s="38"/>
      <c r="M65" s="161" t="s">
        <v>167</v>
      </c>
      <c r="N65" s="87"/>
      <c r="O65" s="87"/>
      <c r="P65" s="125" t="s">
        <v>273</v>
      </c>
      <c r="Q65" s="125" t="s">
        <v>119</v>
      </c>
      <c r="R65" s="125" t="s">
        <v>251</v>
      </c>
      <c r="S65" s="125" t="s">
        <v>259</v>
      </c>
      <c r="T65" s="199"/>
      <c r="U65" s="192" t="s">
        <v>210</v>
      </c>
      <c r="V65" s="38"/>
      <c r="W65" s="188"/>
      <c r="X65" s="158"/>
      <c r="Y65" s="158"/>
      <c r="Z65" s="159"/>
      <c r="AA65" s="159"/>
      <c r="AB65" s="159"/>
      <c r="AC65" s="158"/>
      <c r="AD65" s="159"/>
      <c r="AE65" s="159"/>
      <c r="AF65" s="159"/>
      <c r="AG65" s="158"/>
      <c r="AH65" s="160"/>
      <c r="AI65" s="159"/>
      <c r="AJ65" s="159"/>
      <c r="AK65" s="159"/>
      <c r="AL65" s="159"/>
      <c r="AM65" s="158"/>
      <c r="AN65" s="159"/>
      <c r="AO65" s="159"/>
      <c r="AP65" s="159"/>
      <c r="AQ65" s="160"/>
      <c r="AR65" s="24"/>
      <c r="AS65" s="24"/>
    </row>
    <row r="66" spans="1:45" s="9" customFormat="1" ht="15" customHeight="1" x14ac:dyDescent="0.25">
      <c r="A66" s="23"/>
      <c r="B66" s="166"/>
      <c r="C66" s="168"/>
      <c r="D66" s="168"/>
      <c r="E66" s="168"/>
      <c r="F66" s="168"/>
      <c r="G66" s="168"/>
      <c r="H66" s="193"/>
      <c r="I66" s="193"/>
      <c r="J66" s="193"/>
      <c r="K66" s="194"/>
      <c r="L66" s="38"/>
      <c r="M66" s="166"/>
      <c r="N66" s="168"/>
      <c r="O66" s="168"/>
      <c r="P66" s="168"/>
      <c r="Q66" s="168"/>
      <c r="R66" s="168"/>
      <c r="S66" s="168"/>
      <c r="T66" s="168"/>
      <c r="U66" s="194"/>
      <c r="V66" s="38"/>
      <c r="W66" s="166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3"/>
      <c r="AI66" s="168"/>
      <c r="AJ66" s="168"/>
      <c r="AK66" s="168"/>
      <c r="AL66" s="168"/>
      <c r="AM66" s="168"/>
      <c r="AN66" s="168"/>
      <c r="AO66" s="168"/>
      <c r="AP66" s="168"/>
      <c r="AQ66" s="163"/>
      <c r="AR66" s="35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24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ht="15" customHeight="1" x14ac:dyDescent="0.25">
      <c r="AG184" s="24"/>
      <c r="AH184" s="57"/>
      <c r="AI184" s="35"/>
      <c r="AJ184" s="35"/>
    </row>
    <row r="185" spans="1:44" ht="15" customHeight="1" x14ac:dyDescent="0.25">
      <c r="AG185" s="24"/>
      <c r="AH185" s="57"/>
      <c r="AI185" s="35"/>
      <c r="AJ185" s="35"/>
    </row>
    <row r="186" spans="1:44" ht="15" customHeight="1" x14ac:dyDescent="0.25">
      <c r="AG186" s="24"/>
      <c r="AH186" s="57"/>
      <c r="AI186" s="35"/>
      <c r="AJ186" s="35"/>
    </row>
    <row r="187" spans="1:44" ht="15" customHeight="1" x14ac:dyDescent="0.25">
      <c r="AG187" s="24"/>
      <c r="AH187" s="57"/>
      <c r="AI187" s="35"/>
      <c r="AJ187" s="35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</sheetData>
  <sortState ref="B69:X80">
    <sortCondition ref="D69:D8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79</v>
      </c>
      <c r="C1" s="6"/>
      <c r="D1" s="90"/>
      <c r="E1" s="99" t="s">
        <v>80</v>
      </c>
      <c r="F1" s="132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32"/>
      <c r="AB1" s="132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3" t="s">
        <v>65</v>
      </c>
      <c r="C2" s="63"/>
      <c r="D2" s="133"/>
      <c r="E2" s="13" t="s">
        <v>12</v>
      </c>
      <c r="F2" s="14"/>
      <c r="G2" s="14"/>
      <c r="H2" s="14"/>
      <c r="I2" s="20"/>
      <c r="J2" s="15"/>
      <c r="K2" s="91"/>
      <c r="L2" s="22" t="s">
        <v>129</v>
      </c>
      <c r="M2" s="14"/>
      <c r="N2" s="14"/>
      <c r="O2" s="21"/>
      <c r="P2" s="19"/>
      <c r="Q2" s="22" t="s">
        <v>130</v>
      </c>
      <c r="R2" s="14"/>
      <c r="S2" s="14"/>
      <c r="T2" s="14"/>
      <c r="U2" s="20"/>
      <c r="V2" s="21"/>
      <c r="W2" s="19"/>
      <c r="X2" s="134" t="s">
        <v>131</v>
      </c>
      <c r="Y2" s="135"/>
      <c r="Z2" s="136"/>
      <c r="AA2" s="13" t="s">
        <v>12</v>
      </c>
      <c r="AB2" s="14"/>
      <c r="AC2" s="14"/>
      <c r="AD2" s="14"/>
      <c r="AE2" s="20"/>
      <c r="AF2" s="15"/>
      <c r="AG2" s="91"/>
      <c r="AH2" s="22" t="s">
        <v>132</v>
      </c>
      <c r="AI2" s="14"/>
      <c r="AJ2" s="14"/>
      <c r="AK2" s="21"/>
      <c r="AL2" s="19"/>
      <c r="AM2" s="22" t="s">
        <v>130</v>
      </c>
      <c r="AN2" s="14"/>
      <c r="AO2" s="14"/>
      <c r="AP2" s="14"/>
      <c r="AQ2" s="20"/>
      <c r="AR2" s="21"/>
      <c r="AS2" s="13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7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7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2000</v>
      </c>
      <c r="C4" s="29" t="s">
        <v>81</v>
      </c>
      <c r="D4" s="26" t="s">
        <v>64</v>
      </c>
      <c r="E4" s="25">
        <v>26</v>
      </c>
      <c r="F4" s="25">
        <v>1</v>
      </c>
      <c r="G4" s="25">
        <v>19</v>
      </c>
      <c r="H4" s="27">
        <v>15</v>
      </c>
      <c r="I4" s="25">
        <v>97</v>
      </c>
      <c r="J4" s="28">
        <v>0.60624999999999996</v>
      </c>
      <c r="K4" s="30">
        <v>160</v>
      </c>
      <c r="L4" s="73"/>
      <c r="M4" s="18"/>
      <c r="N4" s="18"/>
      <c r="O4" s="18"/>
      <c r="P4" s="24"/>
      <c r="Q4" s="25"/>
      <c r="R4" s="25"/>
      <c r="S4" s="27"/>
      <c r="T4" s="25"/>
      <c r="U4" s="25"/>
      <c r="V4" s="138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9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2001</v>
      </c>
      <c r="C5" s="29" t="s">
        <v>61</v>
      </c>
      <c r="D5" s="26" t="s">
        <v>64</v>
      </c>
      <c r="E5" s="25">
        <v>26</v>
      </c>
      <c r="F5" s="25">
        <v>1</v>
      </c>
      <c r="G5" s="25">
        <v>18</v>
      </c>
      <c r="H5" s="27">
        <v>20</v>
      </c>
      <c r="I5" s="25">
        <v>89</v>
      </c>
      <c r="J5" s="28">
        <v>0.59333333333333338</v>
      </c>
      <c r="K5" s="30">
        <v>150</v>
      </c>
      <c r="L5" s="73"/>
      <c r="M5" s="18"/>
      <c r="N5" s="18"/>
      <c r="O5" s="18"/>
      <c r="P5" s="24"/>
      <c r="Q5" s="25"/>
      <c r="R5" s="25"/>
      <c r="S5" s="27"/>
      <c r="T5" s="25"/>
      <c r="U5" s="25"/>
      <c r="V5" s="138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9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2002</v>
      </c>
      <c r="C6" s="29" t="s">
        <v>61</v>
      </c>
      <c r="D6" s="26" t="s">
        <v>64</v>
      </c>
      <c r="E6" s="25">
        <v>21</v>
      </c>
      <c r="F6" s="25">
        <v>4</v>
      </c>
      <c r="G6" s="25">
        <v>14</v>
      </c>
      <c r="H6" s="27">
        <v>25</v>
      </c>
      <c r="I6" s="25">
        <v>103</v>
      </c>
      <c r="J6" s="28">
        <v>0.67763157894736847</v>
      </c>
      <c r="K6" s="30">
        <v>152</v>
      </c>
      <c r="L6" s="73"/>
      <c r="M6" s="18"/>
      <c r="N6" s="18"/>
      <c r="O6" s="18"/>
      <c r="P6" s="24"/>
      <c r="Q6" s="25">
        <v>2</v>
      </c>
      <c r="R6" s="25">
        <v>1</v>
      </c>
      <c r="S6" s="27">
        <v>2</v>
      </c>
      <c r="T6" s="25">
        <v>6</v>
      </c>
      <c r="U6" s="25">
        <v>14</v>
      </c>
      <c r="V6" s="138">
        <v>0.66700000000000004</v>
      </c>
      <c r="W6" s="30">
        <v>21</v>
      </c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9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2003</v>
      </c>
      <c r="C7" s="29" t="s">
        <v>82</v>
      </c>
      <c r="D7" s="26" t="s">
        <v>64</v>
      </c>
      <c r="E7" s="25">
        <v>22</v>
      </c>
      <c r="F7" s="25">
        <v>3</v>
      </c>
      <c r="G7" s="25">
        <v>13</v>
      </c>
      <c r="H7" s="27">
        <v>27</v>
      </c>
      <c r="I7" s="25">
        <v>107</v>
      </c>
      <c r="J7" s="28">
        <v>0.67295597484276726</v>
      </c>
      <c r="K7" s="30">
        <v>159</v>
      </c>
      <c r="L7" s="73"/>
      <c r="M7" s="18"/>
      <c r="N7" s="18"/>
      <c r="O7" s="18"/>
      <c r="P7" s="24"/>
      <c r="Q7" s="25"/>
      <c r="R7" s="25"/>
      <c r="S7" s="27"/>
      <c r="T7" s="25"/>
      <c r="U7" s="25"/>
      <c r="V7" s="138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9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3"/>
      <c r="M8" s="18"/>
      <c r="N8" s="18"/>
      <c r="O8" s="18"/>
      <c r="P8" s="24"/>
      <c r="Q8" s="25"/>
      <c r="R8" s="25"/>
      <c r="S8" s="27"/>
      <c r="T8" s="25"/>
      <c r="U8" s="25"/>
      <c r="V8" s="138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9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2009</v>
      </c>
      <c r="C9" s="29" t="s">
        <v>82</v>
      </c>
      <c r="D9" s="26" t="s">
        <v>75</v>
      </c>
      <c r="E9" s="25">
        <v>22</v>
      </c>
      <c r="F9" s="25">
        <v>1</v>
      </c>
      <c r="G9" s="25">
        <v>38</v>
      </c>
      <c r="H9" s="27">
        <v>13</v>
      </c>
      <c r="I9" s="25">
        <v>115</v>
      </c>
      <c r="J9" s="28">
        <v>0.62841530054644812</v>
      </c>
      <c r="K9" s="30">
        <v>183</v>
      </c>
      <c r="L9" s="73" t="s">
        <v>63</v>
      </c>
      <c r="M9" s="18"/>
      <c r="N9" s="18" t="s">
        <v>81</v>
      </c>
      <c r="O9" s="18" t="s">
        <v>81</v>
      </c>
      <c r="P9" s="24"/>
      <c r="Q9" s="25">
        <v>6</v>
      </c>
      <c r="R9" s="25">
        <v>1</v>
      </c>
      <c r="S9" s="27">
        <v>9</v>
      </c>
      <c r="T9" s="25">
        <v>9</v>
      </c>
      <c r="U9" s="25">
        <v>43</v>
      </c>
      <c r="V9" s="138">
        <v>0.72899999999999998</v>
      </c>
      <c r="W9" s="30">
        <v>59</v>
      </c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9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68" t="s">
        <v>133</v>
      </c>
      <c r="C10" s="72"/>
      <c r="D10" s="71"/>
      <c r="E10" s="70">
        <f>SUM(E4:E9)</f>
        <v>117</v>
      </c>
      <c r="F10" s="70">
        <f>SUM(F4:F9)</f>
        <v>10</v>
      </c>
      <c r="G10" s="70">
        <f>SUM(G4:G9)</f>
        <v>102</v>
      </c>
      <c r="H10" s="70">
        <f>SUM(H4:H9)</f>
        <v>100</v>
      </c>
      <c r="I10" s="70">
        <f>SUM(I4:I9)</f>
        <v>511</v>
      </c>
      <c r="J10" s="140">
        <f>PRODUCT(I10/K10)</f>
        <v>0.63557213930348255</v>
      </c>
      <c r="K10" s="91">
        <f>SUM(K4:K9)</f>
        <v>804</v>
      </c>
      <c r="L10" s="22"/>
      <c r="M10" s="20"/>
      <c r="N10" s="78"/>
      <c r="O10" s="79"/>
      <c r="P10" s="24"/>
      <c r="Q10" s="70">
        <f>SUM(Q4:Q9)</f>
        <v>8</v>
      </c>
      <c r="R10" s="70">
        <f>SUM(R4:R9)</f>
        <v>2</v>
      </c>
      <c r="S10" s="70">
        <f>SUM(S4:S9)</f>
        <v>11</v>
      </c>
      <c r="T10" s="70">
        <f>SUM(T4:T9)</f>
        <v>15</v>
      </c>
      <c r="U10" s="70">
        <f>SUM(U4:U9)</f>
        <v>57</v>
      </c>
      <c r="V10" s="140">
        <f>PRODUCT(U10/W10)</f>
        <v>0.71250000000000002</v>
      </c>
      <c r="W10" s="91">
        <f>SUM(W4:W9)</f>
        <v>80</v>
      </c>
      <c r="X10" s="16" t="s">
        <v>133</v>
      </c>
      <c r="Y10" s="17"/>
      <c r="Z10" s="15"/>
      <c r="AA10" s="70">
        <f>SUM(AA4:AA9)</f>
        <v>0</v>
      </c>
      <c r="AB10" s="70">
        <f>SUM(AB4:AB9)</f>
        <v>0</v>
      </c>
      <c r="AC10" s="70">
        <f>SUM(AC4:AC9)</f>
        <v>0</v>
      </c>
      <c r="AD10" s="70">
        <f>SUM(AD4:AD9)</f>
        <v>0</v>
      </c>
      <c r="AE10" s="70">
        <f>SUM(AE4:AE9)</f>
        <v>0</v>
      </c>
      <c r="AF10" s="140">
        <v>0</v>
      </c>
      <c r="AG10" s="91">
        <f>SUM(AG4:AG9)</f>
        <v>0</v>
      </c>
      <c r="AH10" s="22"/>
      <c r="AI10" s="20"/>
      <c r="AJ10" s="78"/>
      <c r="AK10" s="79"/>
      <c r="AL10" s="24"/>
      <c r="AM10" s="70">
        <f>SUM(AM4:AM9)</f>
        <v>0</v>
      </c>
      <c r="AN10" s="70">
        <f>SUM(AN4:AN9)</f>
        <v>0</v>
      </c>
      <c r="AO10" s="70">
        <f>SUM(AO4:AO9)</f>
        <v>0</v>
      </c>
      <c r="AP10" s="70">
        <f>SUM(AP4:AP9)</f>
        <v>0</v>
      </c>
      <c r="AQ10" s="70">
        <f>SUM(AQ4:AQ9)</f>
        <v>0</v>
      </c>
      <c r="AR10" s="140">
        <v>0</v>
      </c>
      <c r="AS10" s="137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0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30"/>
      <c r="X11" s="35"/>
      <c r="Y11" s="35"/>
      <c r="Z11" s="35"/>
      <c r="AA11" s="35"/>
      <c r="AB11" s="35"/>
      <c r="AC11" s="35"/>
      <c r="AD11" s="35"/>
      <c r="AE11" s="35"/>
      <c r="AF11" s="36"/>
      <c r="AG11" s="30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41" t="s">
        <v>134</v>
      </c>
      <c r="C12" s="142"/>
      <c r="D12" s="14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135</v>
      </c>
      <c r="O12" s="18" t="s">
        <v>136</v>
      </c>
      <c r="Q12" s="38"/>
      <c r="R12" s="38" t="s">
        <v>59</v>
      </c>
      <c r="S12" s="38"/>
      <c r="T12" s="35" t="s">
        <v>84</v>
      </c>
      <c r="U12" s="24"/>
      <c r="V12" s="30"/>
      <c r="W12" s="30"/>
      <c r="X12" s="144"/>
      <c r="Y12" s="144"/>
      <c r="Z12" s="144"/>
      <c r="AA12" s="144"/>
      <c r="AB12" s="144"/>
      <c r="AC12" s="38"/>
      <c r="AD12" s="38"/>
      <c r="AE12" s="38"/>
      <c r="AF12" s="35"/>
      <c r="AG12" s="35"/>
      <c r="AH12" s="35"/>
      <c r="AI12" s="35"/>
      <c r="AJ12" s="35"/>
      <c r="AK12" s="35"/>
      <c r="AM12" s="30"/>
      <c r="AN12" s="144"/>
      <c r="AO12" s="144"/>
      <c r="AP12" s="144"/>
      <c r="AQ12" s="144"/>
      <c r="AR12" s="144"/>
      <c r="AS12" s="144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1" t="s">
        <v>11</v>
      </c>
      <c r="C13" s="12"/>
      <c r="D13" s="43"/>
      <c r="E13" s="145">
        <v>385</v>
      </c>
      <c r="F13" s="145">
        <v>26</v>
      </c>
      <c r="G13" s="145">
        <v>444</v>
      </c>
      <c r="H13" s="145">
        <v>146</v>
      </c>
      <c r="I13" s="145">
        <v>1569</v>
      </c>
      <c r="J13" s="146">
        <v>0.54400000000000004</v>
      </c>
      <c r="K13" s="35">
        <f>PRODUCT(I13/J13)</f>
        <v>2884.1911764705878</v>
      </c>
      <c r="L13" s="147">
        <f t="shared" ref="L13:L14" si="0">PRODUCT((F13+G13)/E13)</f>
        <v>1.2207792207792207</v>
      </c>
      <c r="M13" s="147">
        <f t="shared" ref="M13:M14" si="1">PRODUCT(H13/E13)</f>
        <v>0.37922077922077924</v>
      </c>
      <c r="N13" s="147">
        <f t="shared" ref="N13:N14" si="2">PRODUCT((F13+G13+H13)/E13)</f>
        <v>1.6</v>
      </c>
      <c r="O13" s="147">
        <f t="shared" ref="O13:O14" si="3">PRODUCT(I13/E13)</f>
        <v>4.0753246753246755</v>
      </c>
      <c r="Q13" s="38"/>
      <c r="R13" s="38"/>
      <c r="S13" s="38"/>
      <c r="T13" s="35" t="s">
        <v>77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48" t="s">
        <v>65</v>
      </c>
      <c r="C14" s="149"/>
      <c r="D14" s="150"/>
      <c r="E14" s="145">
        <f>PRODUCT(E10+Q10)</f>
        <v>125</v>
      </c>
      <c r="F14" s="145">
        <f>PRODUCT(F10+R10)</f>
        <v>12</v>
      </c>
      <c r="G14" s="145">
        <f>PRODUCT(G10+S10)</f>
        <v>113</v>
      </c>
      <c r="H14" s="145">
        <f>PRODUCT(H10+T10)</f>
        <v>115</v>
      </c>
      <c r="I14" s="145">
        <f>PRODUCT(I10+U10)</f>
        <v>568</v>
      </c>
      <c r="J14" s="146">
        <f>PRODUCT(I14/K14)</f>
        <v>0.64253393665158376</v>
      </c>
      <c r="K14" s="35">
        <f>PRODUCT(K10+W10)</f>
        <v>884</v>
      </c>
      <c r="L14" s="147">
        <f t="shared" si="0"/>
        <v>1</v>
      </c>
      <c r="M14" s="147">
        <f t="shared" si="1"/>
        <v>0.92</v>
      </c>
      <c r="N14" s="147">
        <f t="shared" si="2"/>
        <v>1.92</v>
      </c>
      <c r="O14" s="147">
        <f t="shared" si="3"/>
        <v>4.5439999999999996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51" t="s">
        <v>131</v>
      </c>
      <c r="C15" s="152"/>
      <c r="D15" s="153"/>
      <c r="E15" s="145">
        <f>PRODUCT(AA10+AM10)</f>
        <v>0</v>
      </c>
      <c r="F15" s="145">
        <f>PRODUCT(AB10+AN10)</f>
        <v>0</v>
      </c>
      <c r="G15" s="145">
        <f>PRODUCT(AC10+AO10)</f>
        <v>0</v>
      </c>
      <c r="H15" s="145">
        <f>PRODUCT(AD10+AP10)</f>
        <v>0</v>
      </c>
      <c r="I15" s="145">
        <f>PRODUCT(AE10+AQ10)</f>
        <v>0</v>
      </c>
      <c r="J15" s="146">
        <v>0</v>
      </c>
      <c r="K15" s="24">
        <f>PRODUCT(AG10+AS10)</f>
        <v>0</v>
      </c>
      <c r="L15" s="147">
        <v>0</v>
      </c>
      <c r="M15" s="147">
        <v>0</v>
      </c>
      <c r="N15" s="147">
        <v>0</v>
      </c>
      <c r="O15" s="147">
        <v>0</v>
      </c>
      <c r="Q15" s="38"/>
      <c r="R15" s="38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54" t="s">
        <v>133</v>
      </c>
      <c r="C16" s="97"/>
      <c r="D16" s="155"/>
      <c r="E16" s="145">
        <f>SUM(E13:E15)</f>
        <v>510</v>
      </c>
      <c r="F16" s="145">
        <f t="shared" ref="F16:I16" si="4">SUM(F13:F15)</f>
        <v>38</v>
      </c>
      <c r="G16" s="145">
        <f t="shared" si="4"/>
        <v>557</v>
      </c>
      <c r="H16" s="145">
        <f t="shared" si="4"/>
        <v>261</v>
      </c>
      <c r="I16" s="145">
        <f t="shared" si="4"/>
        <v>2137</v>
      </c>
      <c r="J16" s="146">
        <f>PRODUCT(I16/K16)</f>
        <v>0.56711560001092742</v>
      </c>
      <c r="K16" s="35">
        <f>SUM(K13:K15)</f>
        <v>3768.1911764705878</v>
      </c>
      <c r="L16" s="147">
        <f>PRODUCT((F16+G16)/E16)</f>
        <v>1.1666666666666667</v>
      </c>
      <c r="M16" s="147">
        <f>PRODUCT(H16/E16)</f>
        <v>0.5117647058823529</v>
      </c>
      <c r="N16" s="147">
        <f>PRODUCT((F16+G16+H16)/E16)</f>
        <v>1.6784313725490196</v>
      </c>
      <c r="O16" s="147">
        <f>PRODUCT(I16/E16)</f>
        <v>4.1901960784313728</v>
      </c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" style="59" customWidth="1"/>
    <col min="3" max="3" width="20.28515625" style="60" customWidth="1"/>
    <col min="4" max="4" width="10.5703125" style="74" customWidth="1"/>
    <col min="5" max="5" width="8.140625" style="74" customWidth="1"/>
    <col min="6" max="6" width="0.7109375" style="30" customWidth="1"/>
    <col min="7" max="11" width="5.28515625" style="60" customWidth="1"/>
    <col min="12" max="12" width="6.28515625" style="60" customWidth="1"/>
    <col min="13" max="21" width="5.28515625" style="60" customWidth="1"/>
    <col min="22" max="22" width="10.42578125" style="60" customWidth="1"/>
    <col min="23" max="23" width="22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95</v>
      </c>
      <c r="C2" s="99" t="s">
        <v>80</v>
      </c>
      <c r="D2" s="11"/>
      <c r="E2" s="11"/>
      <c r="F2" s="100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60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70" t="s">
        <v>16</v>
      </c>
      <c r="R3" s="70">
        <v>1</v>
      </c>
      <c r="S3" s="70">
        <v>2</v>
      </c>
      <c r="T3" s="70">
        <v>3</v>
      </c>
      <c r="U3" s="70" t="s">
        <v>43</v>
      </c>
      <c r="V3" s="17" t="s">
        <v>74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23"/>
      <c r="B4" s="107" t="s">
        <v>96</v>
      </c>
      <c r="C4" s="108" t="s">
        <v>97</v>
      </c>
      <c r="D4" s="109" t="s">
        <v>72</v>
      </c>
      <c r="E4" s="118" t="s">
        <v>75</v>
      </c>
      <c r="F4" s="24"/>
      <c r="G4" s="110">
        <v>1</v>
      </c>
      <c r="H4" s="110"/>
      <c r="I4" s="111"/>
      <c r="J4" s="112"/>
      <c r="K4" s="112" t="s">
        <v>73</v>
      </c>
      <c r="L4" s="112"/>
      <c r="M4" s="112">
        <v>1</v>
      </c>
      <c r="N4" s="112"/>
      <c r="O4" s="110"/>
      <c r="P4" s="111"/>
      <c r="Q4" s="114" t="s">
        <v>70</v>
      </c>
      <c r="R4" s="116"/>
      <c r="S4" s="116"/>
      <c r="T4" s="116" t="s">
        <v>99</v>
      </c>
      <c r="U4" s="116" t="s">
        <v>100</v>
      </c>
      <c r="V4" s="113">
        <v>0.6</v>
      </c>
      <c r="W4" s="108" t="s">
        <v>76</v>
      </c>
      <c r="X4" s="129">
        <v>4994</v>
      </c>
      <c r="Y4" s="65"/>
      <c r="Z4" s="65"/>
      <c r="AA4" s="65"/>
      <c r="AB4" s="65"/>
      <c r="AC4" s="65"/>
      <c r="AD4" s="65"/>
    </row>
    <row r="5" spans="1:30" x14ac:dyDescent="0.25">
      <c r="A5" s="23"/>
      <c r="B5" s="101" t="s">
        <v>46</v>
      </c>
      <c r="C5" s="123" t="s">
        <v>98</v>
      </c>
      <c r="D5" s="88"/>
      <c r="E5" s="62"/>
      <c r="F5" s="102"/>
      <c r="G5" s="124"/>
      <c r="H5" s="125"/>
      <c r="I5" s="126"/>
      <c r="J5" s="125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75"/>
      <c r="W5" s="126"/>
      <c r="X5" s="85"/>
      <c r="Y5" s="65"/>
      <c r="Z5" s="65"/>
      <c r="AA5" s="65"/>
      <c r="AB5" s="65"/>
      <c r="AC5" s="65"/>
      <c r="AD5" s="65"/>
    </row>
    <row r="6" spans="1:30" x14ac:dyDescent="0.25">
      <c r="A6" s="23"/>
      <c r="B6" s="93"/>
      <c r="C6" s="94"/>
      <c r="D6" s="95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8"/>
      <c r="Y6" s="65"/>
      <c r="Z6" s="65"/>
      <c r="AA6" s="65"/>
      <c r="AB6" s="65"/>
      <c r="AC6" s="65"/>
      <c r="AD6" s="65"/>
    </row>
    <row r="7" spans="1:30" x14ac:dyDescent="0.25">
      <c r="A7" s="23"/>
      <c r="B7" s="58"/>
      <c r="C7" s="35"/>
      <c r="D7" s="58"/>
      <c r="E7" s="89"/>
      <c r="G7" s="35"/>
      <c r="H7" s="38"/>
      <c r="I7" s="35"/>
      <c r="J7" s="24"/>
      <c r="K7" s="24"/>
      <c r="L7" s="24"/>
      <c r="M7" s="35"/>
      <c r="N7" s="35"/>
      <c r="O7" s="35"/>
      <c r="P7" s="35"/>
      <c r="Q7" s="35"/>
      <c r="R7" s="35"/>
      <c r="S7" s="35"/>
      <c r="T7" s="35"/>
      <c r="U7" s="35"/>
      <c r="V7" s="35"/>
      <c r="W7" s="58"/>
      <c r="X7" s="35"/>
      <c r="Y7" s="65"/>
      <c r="Z7" s="65"/>
      <c r="AA7" s="65"/>
      <c r="AB7" s="65"/>
      <c r="AC7" s="65"/>
      <c r="AD7" s="65"/>
    </row>
    <row r="8" spans="1:30" x14ac:dyDescent="0.25">
      <c r="A8" s="23"/>
      <c r="B8" s="58"/>
      <c r="C8" s="35"/>
      <c r="D8" s="58"/>
      <c r="E8" s="89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58"/>
      <c r="X8" s="35"/>
      <c r="Y8" s="65"/>
      <c r="Z8" s="65"/>
      <c r="AA8" s="65"/>
      <c r="AB8" s="65"/>
      <c r="AC8" s="65"/>
      <c r="AD8" s="65"/>
    </row>
    <row r="9" spans="1:30" x14ac:dyDescent="0.25">
      <c r="A9" s="23"/>
      <c r="B9" s="58"/>
      <c r="C9" s="35"/>
      <c r="D9" s="58"/>
      <c r="E9" s="89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58"/>
      <c r="X9" s="35"/>
      <c r="Y9" s="65"/>
      <c r="Z9" s="65"/>
      <c r="AA9" s="65"/>
      <c r="AB9" s="65"/>
      <c r="AC9" s="65"/>
      <c r="AD9" s="65"/>
    </row>
    <row r="10" spans="1:30" x14ac:dyDescent="0.25">
      <c r="A10" s="23"/>
      <c r="B10" s="58"/>
      <c r="C10" s="35"/>
      <c r="D10" s="58"/>
      <c r="E10" s="8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8"/>
      <c r="X10" s="35"/>
      <c r="Y10" s="65"/>
      <c r="Z10" s="65"/>
      <c r="AA10" s="65"/>
      <c r="AB10" s="65"/>
      <c r="AC10" s="65"/>
      <c r="AD10" s="65"/>
    </row>
    <row r="11" spans="1:30" x14ac:dyDescent="0.25">
      <c r="A11" s="23"/>
      <c r="B11" s="58"/>
      <c r="C11" s="35"/>
      <c r="D11" s="58"/>
      <c r="E11" s="8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8"/>
      <c r="X11" s="35"/>
      <c r="Y11" s="65"/>
      <c r="Z11" s="65"/>
      <c r="AA11" s="65"/>
      <c r="AB11" s="65"/>
      <c r="AC11" s="65"/>
      <c r="AD11" s="65"/>
    </row>
    <row r="12" spans="1:30" x14ac:dyDescent="0.25">
      <c r="A12" s="23"/>
      <c r="B12" s="58"/>
      <c r="C12" s="35"/>
      <c r="D12" s="58"/>
      <c r="E12" s="8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58"/>
      <c r="X12" s="35"/>
      <c r="Y12" s="65"/>
      <c r="Z12" s="65"/>
      <c r="AA12" s="65"/>
      <c r="AB12" s="65"/>
      <c r="AC12" s="65"/>
      <c r="AD12" s="65"/>
    </row>
    <row r="13" spans="1:30" x14ac:dyDescent="0.25">
      <c r="A13" s="23"/>
      <c r="B13" s="58"/>
      <c r="C13" s="35"/>
      <c r="D13" s="58"/>
      <c r="E13" s="8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8"/>
      <c r="X13" s="35"/>
      <c r="Y13" s="65"/>
      <c r="Z13" s="65"/>
      <c r="AA13" s="65"/>
      <c r="AB13" s="65"/>
      <c r="AC13" s="65"/>
      <c r="AD13" s="65"/>
    </row>
    <row r="14" spans="1:30" x14ac:dyDescent="0.25">
      <c r="A14" s="23"/>
      <c r="B14" s="58"/>
      <c r="C14" s="35"/>
      <c r="D14" s="58"/>
      <c r="E14" s="8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58"/>
      <c r="X14" s="35"/>
      <c r="Y14" s="65"/>
      <c r="Z14" s="65"/>
      <c r="AA14" s="65"/>
      <c r="AB14" s="65"/>
      <c r="AC14" s="65"/>
      <c r="AD14" s="65"/>
    </row>
    <row r="15" spans="1:30" x14ac:dyDescent="0.25">
      <c r="A15" s="23"/>
      <c r="B15" s="58"/>
      <c r="C15" s="35"/>
      <c r="D15" s="58"/>
      <c r="E15" s="8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5"/>
      <c r="Z15" s="65"/>
      <c r="AA15" s="65"/>
      <c r="AB15" s="65"/>
      <c r="AC15" s="65"/>
      <c r="AD15" s="65"/>
    </row>
    <row r="16" spans="1:30" x14ac:dyDescent="0.25">
      <c r="A16" s="23"/>
      <c r="B16" s="58"/>
      <c r="C16" s="35"/>
      <c r="D16" s="58"/>
      <c r="E16" s="8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5"/>
      <c r="Z16" s="65"/>
      <c r="AA16" s="65"/>
      <c r="AB16" s="65"/>
      <c r="AC16" s="65"/>
      <c r="AD16" s="65"/>
    </row>
    <row r="17" spans="1:30" x14ac:dyDescent="0.25">
      <c r="A17" s="23"/>
      <c r="B17" s="58"/>
      <c r="C17" s="35"/>
      <c r="D17" s="58"/>
      <c r="E17" s="8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35"/>
      <c r="D18" s="58"/>
      <c r="E18" s="8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35"/>
      <c r="D19" s="58"/>
      <c r="E19" s="8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58"/>
      <c r="E20" s="8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8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8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8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8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8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8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58"/>
      <c r="E27" s="8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58"/>
      <c r="E28" s="8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24"/>
      <c r="E29" s="127"/>
      <c r="F29" s="58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24"/>
      <c r="E30" s="89"/>
      <c r="F30" s="58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8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8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8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12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8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8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115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8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8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8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8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8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58"/>
      <c r="X53" s="35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89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58"/>
      <c r="X54" s="35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89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58"/>
      <c r="X55" s="35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24"/>
      <c r="R56" s="24"/>
      <c r="S56" s="24"/>
      <c r="T56" s="24"/>
      <c r="U56" s="24"/>
      <c r="V56" s="24"/>
      <c r="W56" s="58"/>
      <c r="X56" s="24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58"/>
      <c r="F57" s="24"/>
      <c r="G57" s="35"/>
      <c r="H57" s="38"/>
      <c r="I57" s="35"/>
      <c r="J57" s="24"/>
      <c r="K57" s="24"/>
      <c r="L57" s="24"/>
      <c r="M57" s="24"/>
      <c r="N57" s="57"/>
      <c r="O57" s="57"/>
      <c r="P57" s="24"/>
      <c r="Q57" s="24"/>
      <c r="R57" s="24"/>
      <c r="S57" s="24"/>
      <c r="T57" s="24"/>
      <c r="U57" s="24"/>
      <c r="V57" s="24"/>
      <c r="W57" s="58"/>
      <c r="X57" s="24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58"/>
      <c r="F58" s="24"/>
      <c r="G58" s="35"/>
      <c r="H58" s="38"/>
      <c r="I58" s="35"/>
      <c r="J58" s="24"/>
      <c r="K58" s="24"/>
      <c r="L58" s="24"/>
      <c r="M58" s="24"/>
      <c r="N58" s="57"/>
      <c r="O58" s="57"/>
      <c r="P58" s="24"/>
      <c r="Q58" s="24"/>
      <c r="R58" s="24"/>
      <c r="S58" s="24"/>
      <c r="T58" s="24"/>
      <c r="U58" s="24"/>
      <c r="V58" s="24"/>
      <c r="W58" s="58"/>
      <c r="X58" s="24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58"/>
      <c r="F59" s="24"/>
      <c r="G59" s="35"/>
      <c r="H59" s="38"/>
      <c r="I59" s="35"/>
      <c r="J59" s="24"/>
      <c r="K59" s="24"/>
      <c r="L59" s="24"/>
      <c r="M59" s="24"/>
      <c r="N59" s="57"/>
      <c r="O59" s="57"/>
      <c r="P59" s="24"/>
      <c r="Q59" s="24"/>
      <c r="R59" s="24"/>
      <c r="S59" s="24"/>
      <c r="T59" s="24"/>
      <c r="U59" s="24"/>
      <c r="V59" s="24"/>
      <c r="W59" s="58"/>
      <c r="X59" s="24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58"/>
      <c r="F60" s="24"/>
      <c r="G60" s="35"/>
      <c r="H60" s="38"/>
      <c r="I60" s="35"/>
      <c r="J60" s="24"/>
      <c r="K60" s="24"/>
      <c r="L60" s="24"/>
      <c r="M60" s="24"/>
      <c r="N60" s="57"/>
      <c r="O60" s="57"/>
      <c r="P60" s="24"/>
      <c r="Q60" s="24"/>
      <c r="R60" s="24"/>
      <c r="S60" s="24"/>
      <c r="T60" s="24"/>
      <c r="U60" s="24"/>
      <c r="V60" s="24"/>
      <c r="W60" s="58"/>
      <c r="X60" s="24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58"/>
      <c r="F61" s="24"/>
      <c r="G61" s="35"/>
      <c r="H61" s="38"/>
      <c r="I61" s="35"/>
      <c r="J61" s="24"/>
      <c r="K61" s="24"/>
      <c r="L61" s="24"/>
      <c r="M61" s="24"/>
      <c r="N61" s="57"/>
      <c r="O61" s="57"/>
      <c r="P61" s="24"/>
      <c r="Q61" s="24"/>
      <c r="R61" s="24"/>
      <c r="S61" s="24"/>
      <c r="T61" s="24"/>
      <c r="U61" s="24"/>
      <c r="V61" s="24"/>
      <c r="W61" s="58"/>
      <c r="X61" s="24"/>
      <c r="Y61" s="65"/>
      <c r="Z61" s="65"/>
      <c r="AA61" s="65"/>
      <c r="AB61" s="65"/>
      <c r="AC61" s="65"/>
      <c r="AD61" s="65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2020-09-12T13:34:52Z</dcterms:modified>
</cp:coreProperties>
</file>