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O16" i="1"/>
  <c r="O15" i="1"/>
  <c r="O14" i="1"/>
  <c r="O12" i="1"/>
  <c r="O11" i="1"/>
  <c r="O10" i="1"/>
  <c r="O9" i="1"/>
  <c r="M17" i="1"/>
  <c r="M16" i="1"/>
  <c r="M12" i="1"/>
  <c r="M11" i="1"/>
  <c r="M10" i="1"/>
  <c r="M18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K18" i="1"/>
  <c r="J18" i="1"/>
  <c r="I18" i="1"/>
  <c r="I22" i="1" s="1"/>
  <c r="H18" i="1"/>
  <c r="H22" i="1" s="1"/>
  <c r="G18" i="1"/>
  <c r="G22" i="1" s="1"/>
  <c r="G25" i="1" s="1"/>
  <c r="F18" i="1"/>
  <c r="F22" i="1" s="1"/>
  <c r="E18" i="1"/>
  <c r="E22" i="1" s="1"/>
  <c r="E25" i="1" s="1"/>
  <c r="D19" i="1" l="1"/>
  <c r="O18" i="1"/>
  <c r="O22" i="1" s="1"/>
  <c r="O25" i="1" s="1"/>
  <c r="K22" i="1"/>
  <c r="F25" i="1"/>
  <c r="K25" i="1" s="1"/>
  <c r="L22" i="1"/>
  <c r="H25" i="1"/>
  <c r="L25" i="1" s="1"/>
  <c r="I25" i="1"/>
  <c r="M22" i="1"/>
  <c r="N18" i="1" l="1"/>
  <c r="N22" i="1" s="1"/>
  <c r="N25" i="1"/>
  <c r="M25" i="1"/>
</calcChain>
</file>

<file path=xl/sharedStrings.xml><?xml version="1.0" encoding="utf-8"?>
<sst xmlns="http://schemas.openxmlformats.org/spreadsheetml/2006/main" count="106" uniqueCount="61">
  <si>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</si>
  <si>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</si>
  <si>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</si>
  <si>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</si>
  <si>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</si>
  <si>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</si>
  <si>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</si>
  <si>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</si>
  <si>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</si>
  <si>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</si>
  <si>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</si>
  <si>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</si>
  <si>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</si>
  <si>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</si>
  <si>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</si>
  <si>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</si>
  <si>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</si>
  <si>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</si>
  <si>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</si>
  <si>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</si>
  <si>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</si>
  <si>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</si>
  <si>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</si>
  <si>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</si>
  <si>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</si>
  <si>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</si>
  <si>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</si>
  <si>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</si>
  <si>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</si>
  <si>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</si>
  <si>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</si>
  <si>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</si>
  <si>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</si>
  <si>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</si>
  <si>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</si>
  <si>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6.</t>
  </si>
  <si>
    <t>ViPa</t>
  </si>
  <si>
    <t>4.</t>
  </si>
  <si>
    <t>play off</t>
  </si>
  <si>
    <t>2.</t>
  </si>
  <si>
    <t>9.</t>
  </si>
  <si>
    <t>Pesäkarhut</t>
  </si>
  <si>
    <t>7.</t>
  </si>
  <si>
    <t>17.2.1968</t>
  </si>
  <si>
    <t>ViPa = Vihdin Pallo  (1967)</t>
  </si>
  <si>
    <t>Pesäkarhut = Pesäkarhut, Pori  (1985)</t>
  </si>
  <si>
    <t>Satu Puisto os. Ruoho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</si>
  <si>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</si>
  <si>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</si>
  <si>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</si>
  <si>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</si>
  <si>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</si>
  <si>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</si>
  <si>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</si>
  <si>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06.05. 1990  ViPa - VäVi  11-2</t>
  </si>
  <si>
    <t>13.05. 1990  Virkiä - ViPa  17-4</t>
  </si>
  <si>
    <t xml:space="preserve">  22 v   2 kk 19 pv</t>
  </si>
  <si>
    <t xml:space="preserve">  22 v   2 kk 26 pv</t>
  </si>
  <si>
    <t>ykkössarja</t>
  </si>
  <si>
    <t>ykköspesis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</si>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</sst>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5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1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46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1">
        <v>1985</v>
      </c>
      <c r="C4" s="81"/>
      <c r="D4" s="82" t="s">
        <v>36</v>
      </c>
      <c r="E4" s="81"/>
      <c r="F4" s="83" t="s">
        <v>58</v>
      </c>
      <c r="G4" s="84"/>
      <c r="H4" s="85"/>
      <c r="I4" s="81"/>
      <c r="J4" s="81"/>
      <c r="K4" s="81"/>
      <c r="L4" s="81"/>
      <c r="M4" s="81"/>
      <c r="N4" s="81"/>
      <c r="O4" s="37"/>
      <c r="P4" s="62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1">
        <v>1986</v>
      </c>
      <c r="C5" s="81"/>
      <c r="D5" s="82" t="s">
        <v>36</v>
      </c>
      <c r="E5" s="81"/>
      <c r="F5" s="83" t="s">
        <v>58</v>
      </c>
      <c r="G5" s="84"/>
      <c r="H5" s="85"/>
      <c r="I5" s="81"/>
      <c r="J5" s="81"/>
      <c r="K5" s="81"/>
      <c r="L5" s="81"/>
      <c r="M5" s="81"/>
      <c r="N5" s="81"/>
      <c r="O5" s="37"/>
      <c r="P5" s="62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1">
        <v>1987</v>
      </c>
      <c r="C6" s="81"/>
      <c r="D6" s="82" t="s">
        <v>36</v>
      </c>
      <c r="E6" s="81"/>
      <c r="F6" s="83" t="s">
        <v>58</v>
      </c>
      <c r="G6" s="84"/>
      <c r="H6" s="85"/>
      <c r="I6" s="81"/>
      <c r="J6" s="81"/>
      <c r="K6" s="81"/>
      <c r="L6" s="81"/>
      <c r="M6" s="81"/>
      <c r="N6" s="81"/>
      <c r="O6" s="37"/>
      <c r="P6" s="62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1">
        <v>1988</v>
      </c>
      <c r="C7" s="81"/>
      <c r="D7" s="82" t="s">
        <v>36</v>
      </c>
      <c r="E7" s="81"/>
      <c r="F7" s="83" t="s">
        <v>58</v>
      </c>
      <c r="G7" s="84"/>
      <c r="H7" s="85"/>
      <c r="I7" s="81"/>
      <c r="J7" s="81"/>
      <c r="K7" s="81"/>
      <c r="L7" s="81"/>
      <c r="M7" s="81"/>
      <c r="N7" s="81"/>
      <c r="O7" s="37"/>
      <c r="P7" s="62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1">
        <v>1989</v>
      </c>
      <c r="C8" s="81"/>
      <c r="D8" s="82" t="s">
        <v>36</v>
      </c>
      <c r="E8" s="81"/>
      <c r="F8" s="83" t="s">
        <v>58</v>
      </c>
      <c r="G8" s="84"/>
      <c r="H8" s="85"/>
      <c r="I8" s="81"/>
      <c r="J8" s="81"/>
      <c r="K8" s="81"/>
      <c r="L8" s="81"/>
      <c r="M8" s="81"/>
      <c r="N8" s="81"/>
      <c r="O8" s="37"/>
      <c r="P8" s="62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1990</v>
      </c>
      <c r="C9" s="27" t="s">
        <v>35</v>
      </c>
      <c r="D9" s="29" t="s">
        <v>36</v>
      </c>
      <c r="E9" s="27">
        <v>22</v>
      </c>
      <c r="F9" s="27">
        <v>0</v>
      </c>
      <c r="G9" s="27">
        <v>18</v>
      </c>
      <c r="H9" s="27">
        <v>13</v>
      </c>
      <c r="I9" s="27">
        <v>78</v>
      </c>
      <c r="J9" s="27">
        <v>18</v>
      </c>
      <c r="K9" s="27">
        <v>21</v>
      </c>
      <c r="L9" s="27">
        <v>21</v>
      </c>
      <c r="M9" s="27">
        <v>18</v>
      </c>
      <c r="N9" s="61">
        <v>0.51600000000000001</v>
      </c>
      <c r="O9" s="37">
        <f t="shared" ref="O9:O17" si="0">PRODUCT(I9/N9)</f>
        <v>151.16279069767441</v>
      </c>
      <c r="P9" s="62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1991</v>
      </c>
      <c r="C10" s="27" t="s">
        <v>37</v>
      </c>
      <c r="D10" s="29" t="s">
        <v>36</v>
      </c>
      <c r="E10" s="27">
        <v>22</v>
      </c>
      <c r="F10" s="27">
        <v>0</v>
      </c>
      <c r="G10" s="27">
        <v>18</v>
      </c>
      <c r="H10" s="27">
        <v>15</v>
      </c>
      <c r="I10" s="27">
        <v>70</v>
      </c>
      <c r="J10" s="27">
        <v>12</v>
      </c>
      <c r="K10" s="27">
        <v>12</v>
      </c>
      <c r="L10" s="27">
        <v>28</v>
      </c>
      <c r="M10" s="27">
        <f>SUM(F10+G10)</f>
        <v>18</v>
      </c>
      <c r="N10" s="61">
        <v>0.48399999999999999</v>
      </c>
      <c r="O10" s="37">
        <f t="shared" si="0"/>
        <v>144.62809917355372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63"/>
      <c r="AC10" s="27"/>
      <c r="AD10" s="27"/>
      <c r="AE10" s="27"/>
      <c r="AF10" s="14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1992</v>
      </c>
      <c r="C11" s="27" t="s">
        <v>39</v>
      </c>
      <c r="D11" s="29" t="s">
        <v>36</v>
      </c>
      <c r="E11" s="27">
        <v>20</v>
      </c>
      <c r="F11" s="27">
        <v>0</v>
      </c>
      <c r="G11" s="27">
        <v>28</v>
      </c>
      <c r="H11" s="27">
        <v>9</v>
      </c>
      <c r="I11" s="27">
        <v>80</v>
      </c>
      <c r="J11" s="27">
        <v>11</v>
      </c>
      <c r="K11" s="27">
        <v>13</v>
      </c>
      <c r="L11" s="27">
        <v>28</v>
      </c>
      <c r="M11" s="27">
        <f>SUM(F11+G11)</f>
        <v>28</v>
      </c>
      <c r="N11" s="61">
        <v>0.55900000000000005</v>
      </c>
      <c r="O11" s="37">
        <f t="shared" si="0"/>
        <v>143.11270125223612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38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1993</v>
      </c>
      <c r="C12" s="27" t="s">
        <v>37</v>
      </c>
      <c r="D12" s="29" t="s">
        <v>36</v>
      </c>
      <c r="E12" s="27">
        <v>23</v>
      </c>
      <c r="F12" s="27">
        <v>0</v>
      </c>
      <c r="G12" s="27">
        <v>31</v>
      </c>
      <c r="H12" s="27">
        <v>4</v>
      </c>
      <c r="I12" s="27">
        <v>71</v>
      </c>
      <c r="J12" s="27">
        <v>0</v>
      </c>
      <c r="K12" s="27">
        <v>9</v>
      </c>
      <c r="L12" s="27">
        <v>31</v>
      </c>
      <c r="M12" s="27">
        <f>SUM(F12+G12)</f>
        <v>31</v>
      </c>
      <c r="N12" s="61">
        <v>0.60599999999999998</v>
      </c>
      <c r="O12" s="37">
        <f t="shared" si="0"/>
        <v>117.16171617161716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38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81">
        <v>1994</v>
      </c>
      <c r="C13" s="81"/>
      <c r="D13" s="82" t="s">
        <v>41</v>
      </c>
      <c r="E13" s="81"/>
      <c r="F13" s="83" t="s">
        <v>59</v>
      </c>
      <c r="G13" s="84"/>
      <c r="H13" s="85"/>
      <c r="I13" s="81"/>
      <c r="J13" s="81"/>
      <c r="K13" s="81"/>
      <c r="L13" s="81"/>
      <c r="M13" s="81"/>
      <c r="N13" s="81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86" t="s">
        <v>60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1995</v>
      </c>
      <c r="C14" s="27" t="s">
        <v>37</v>
      </c>
      <c r="D14" s="29" t="s">
        <v>36</v>
      </c>
      <c r="E14" s="27">
        <v>22</v>
      </c>
      <c r="F14" s="27">
        <v>2</v>
      </c>
      <c r="G14" s="27">
        <v>18</v>
      </c>
      <c r="H14" s="27">
        <v>8</v>
      </c>
      <c r="I14" s="27">
        <v>56</v>
      </c>
      <c r="J14" s="27">
        <v>8</v>
      </c>
      <c r="K14" s="27">
        <v>14</v>
      </c>
      <c r="L14" s="27">
        <v>14</v>
      </c>
      <c r="M14" s="27">
        <v>20</v>
      </c>
      <c r="N14" s="30">
        <v>0.45500000000000002</v>
      </c>
      <c r="O14" s="37">
        <f t="shared" si="0"/>
        <v>123.07692307692307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 t="s">
        <v>38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1996</v>
      </c>
      <c r="C15" s="27" t="s">
        <v>40</v>
      </c>
      <c r="D15" s="29" t="s">
        <v>41</v>
      </c>
      <c r="E15" s="27">
        <v>24</v>
      </c>
      <c r="F15" s="27">
        <v>2</v>
      </c>
      <c r="G15" s="27">
        <v>19</v>
      </c>
      <c r="H15" s="27">
        <v>17</v>
      </c>
      <c r="I15" s="27">
        <v>80</v>
      </c>
      <c r="J15" s="27">
        <v>7</v>
      </c>
      <c r="K15" s="27">
        <v>27</v>
      </c>
      <c r="L15" s="27">
        <v>21</v>
      </c>
      <c r="M15" s="27">
        <v>6</v>
      </c>
      <c r="N15" s="30">
        <v>0.49099999999999999</v>
      </c>
      <c r="O15" s="37">
        <f t="shared" si="0"/>
        <v>162.9327902240326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1997</v>
      </c>
      <c r="C16" s="27" t="s">
        <v>37</v>
      </c>
      <c r="D16" s="29" t="s">
        <v>41</v>
      </c>
      <c r="E16" s="27">
        <v>22</v>
      </c>
      <c r="F16" s="27">
        <v>0</v>
      </c>
      <c r="G16" s="27">
        <v>16</v>
      </c>
      <c r="H16" s="27">
        <v>7</v>
      </c>
      <c r="I16" s="27">
        <v>79</v>
      </c>
      <c r="J16" s="27">
        <v>13</v>
      </c>
      <c r="K16" s="27">
        <v>24</v>
      </c>
      <c r="L16" s="27">
        <v>26</v>
      </c>
      <c r="M16" s="27">
        <f>PRODUCT(F16+G16)</f>
        <v>16</v>
      </c>
      <c r="N16" s="64">
        <v>0.47</v>
      </c>
      <c r="O16" s="37">
        <f t="shared" si="0"/>
        <v>168.08510638297872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 t="s">
        <v>38</v>
      </c>
      <c r="AG16" s="24"/>
      <c r="AH16" s="9"/>
      <c r="AI16" s="9"/>
      <c r="AJ16" s="9"/>
      <c r="AK16" s="9"/>
      <c r="AL16" s="9"/>
    </row>
    <row r="17" spans="1:46" ht="15" customHeight="1" x14ac:dyDescent="0.25">
      <c r="A17" s="1"/>
      <c r="B17" s="27">
        <v>1998</v>
      </c>
      <c r="C17" s="27" t="s">
        <v>42</v>
      </c>
      <c r="D17" s="29" t="s">
        <v>41</v>
      </c>
      <c r="E17" s="27">
        <v>22</v>
      </c>
      <c r="F17" s="27">
        <v>1</v>
      </c>
      <c r="G17" s="27">
        <v>8</v>
      </c>
      <c r="H17" s="27">
        <v>4</v>
      </c>
      <c r="I17" s="27">
        <v>54</v>
      </c>
      <c r="J17" s="27">
        <v>18</v>
      </c>
      <c r="K17" s="27">
        <v>12</v>
      </c>
      <c r="L17" s="27">
        <v>15</v>
      </c>
      <c r="M17" s="27">
        <f>PRODUCT(F17+G17)</f>
        <v>9</v>
      </c>
      <c r="N17" s="30">
        <v>0.38800000000000001</v>
      </c>
      <c r="O17" s="37">
        <f t="shared" si="0"/>
        <v>139.17525773195877</v>
      </c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 t="s">
        <v>38</v>
      </c>
      <c r="AG17" s="24"/>
      <c r="AH17" s="9"/>
      <c r="AI17" s="9"/>
      <c r="AJ17" s="9"/>
      <c r="AK17" s="9"/>
      <c r="AL17" s="9"/>
    </row>
    <row r="18" spans="1:46" ht="15" customHeight="1" x14ac:dyDescent="0.2">
      <c r="A18" s="1"/>
      <c r="B18" s="17" t="s">
        <v>9</v>
      </c>
      <c r="C18" s="18"/>
      <c r="D18" s="16"/>
      <c r="E18" s="19">
        <f t="shared" ref="E18:M18" si="1">SUM(E9:E17)</f>
        <v>177</v>
      </c>
      <c r="F18" s="19">
        <f t="shared" si="1"/>
        <v>5</v>
      </c>
      <c r="G18" s="19">
        <f t="shared" si="1"/>
        <v>156</v>
      </c>
      <c r="H18" s="19">
        <f t="shared" si="1"/>
        <v>77</v>
      </c>
      <c r="I18" s="19">
        <f t="shared" si="1"/>
        <v>568</v>
      </c>
      <c r="J18" s="19">
        <f t="shared" si="1"/>
        <v>87</v>
      </c>
      <c r="K18" s="19">
        <f t="shared" si="1"/>
        <v>132</v>
      </c>
      <c r="L18" s="19">
        <f t="shared" si="1"/>
        <v>184</v>
      </c>
      <c r="M18" s="19">
        <f t="shared" si="1"/>
        <v>146</v>
      </c>
      <c r="N18" s="31">
        <f>PRODUCT(I18/O18)</f>
        <v>0.49419865389669182</v>
      </c>
      <c r="O18" s="32">
        <f t="shared" ref="O18:AE18" si="2">SUM(O9:O17)</f>
        <v>1149.3353847109745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1</v>
      </c>
      <c r="AE18" s="19">
        <f t="shared" si="2"/>
        <v>0</v>
      </c>
      <c r="AF18" s="14"/>
      <c r="AG18" s="24"/>
      <c r="AH18" s="9"/>
      <c r="AI18" s="9"/>
      <c r="AJ18" s="9"/>
      <c r="AK18" s="9"/>
      <c r="AL18" s="9"/>
    </row>
    <row r="19" spans="1:46" ht="15" customHeight="1" x14ac:dyDescent="0.2">
      <c r="A19" s="1"/>
      <c r="B19" s="29" t="s">
        <v>2</v>
      </c>
      <c r="C19" s="33"/>
      <c r="D19" s="34">
        <f>SUM(F18:H18)+((I18-F18-G18)/3)+(E18/3)+(Z18*25)+(AA18*25)+(AB18*10)+(AC18*25)+(AD18*20)+(AE18*15)</f>
        <v>452.66666666666663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1"/>
      <c r="AG19" s="24"/>
      <c r="AH19" s="9"/>
      <c r="AI19" s="9"/>
      <c r="AJ19" s="9"/>
      <c r="AK19" s="9"/>
      <c r="AL19" s="9"/>
    </row>
    <row r="20" spans="1:46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46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1" t="s">
        <v>33</v>
      </c>
      <c r="O21" s="25"/>
      <c r="P21" s="41" t="s">
        <v>47</v>
      </c>
      <c r="Q21" s="13"/>
      <c r="R21" s="13"/>
      <c r="S21" s="13"/>
      <c r="T21" s="65"/>
      <c r="U21" s="65"/>
      <c r="V21" s="65"/>
      <c r="W21" s="65"/>
      <c r="X21" s="65"/>
      <c r="Y21" s="13"/>
      <c r="Z21" s="13"/>
      <c r="AA21" s="13"/>
      <c r="AB21" s="13"/>
      <c r="AC21" s="13"/>
      <c r="AD21" s="13"/>
      <c r="AE21" s="13"/>
      <c r="AF21" s="66"/>
      <c r="AG21" s="1"/>
      <c r="AH21" s="25"/>
      <c r="AI21" s="25"/>
      <c r="AJ21" s="56"/>
      <c r="AK21" s="1"/>
      <c r="AL21" s="1"/>
      <c r="AM21" s="1"/>
      <c r="AN21" s="1"/>
      <c r="AO21" s="1"/>
      <c r="AP21" s="25"/>
      <c r="AQ21" s="1"/>
      <c r="AR21" s="1"/>
      <c r="AS21" s="1"/>
      <c r="AT21" s="39"/>
    </row>
    <row r="22" spans="1:46" ht="15" customHeight="1" x14ac:dyDescent="0.25">
      <c r="A22" s="1"/>
      <c r="B22" s="41" t="s">
        <v>17</v>
      </c>
      <c r="C22" s="13"/>
      <c r="D22" s="42"/>
      <c r="E22" s="27">
        <f>PRODUCT(E18)</f>
        <v>177</v>
      </c>
      <c r="F22" s="27">
        <f>PRODUCT(F18)</f>
        <v>5</v>
      </c>
      <c r="G22" s="27">
        <f>PRODUCT(G18)</f>
        <v>156</v>
      </c>
      <c r="H22" s="27">
        <f>PRODUCT(H18)</f>
        <v>77</v>
      </c>
      <c r="I22" s="27">
        <f>PRODUCT(I18)</f>
        <v>568</v>
      </c>
      <c r="J22" s="1"/>
      <c r="K22" s="43">
        <f>PRODUCT((F22+G22)/E22)</f>
        <v>0.90960451977401124</v>
      </c>
      <c r="L22" s="43">
        <f>PRODUCT(H22/E22)</f>
        <v>0.43502824858757061</v>
      </c>
      <c r="M22" s="43">
        <f>PRODUCT(I22/E22)</f>
        <v>3.2090395480225991</v>
      </c>
      <c r="N22" s="30">
        <f>PRODUCT(N18)</f>
        <v>0.49419865389669182</v>
      </c>
      <c r="O22" s="25">
        <f>PRODUCT(O18)</f>
        <v>1149.3353847109745</v>
      </c>
      <c r="P22" s="67" t="s">
        <v>48</v>
      </c>
      <c r="Q22" s="68"/>
      <c r="R22" s="68"/>
      <c r="S22" s="69" t="s">
        <v>54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70" t="s">
        <v>49</v>
      </c>
      <c r="AE22" s="69"/>
      <c r="AF22" s="75" t="s">
        <v>56</v>
      </c>
      <c r="AG22" s="1"/>
      <c r="AH22" s="25"/>
      <c r="AI22" s="25"/>
      <c r="AJ22" s="56"/>
      <c r="AK22" s="1"/>
      <c r="AL22" s="1"/>
      <c r="AM22" s="1"/>
      <c r="AN22" s="1"/>
      <c r="AO22" s="1"/>
      <c r="AP22" s="25"/>
      <c r="AQ22" s="1"/>
      <c r="AR22" s="1"/>
      <c r="AS22" s="1"/>
      <c r="AT22" s="39"/>
    </row>
    <row r="23" spans="1:46" ht="15" customHeight="1" x14ac:dyDescent="0.25">
      <c r="A23" s="1"/>
      <c r="B23" s="44" t="s">
        <v>18</v>
      </c>
      <c r="C23" s="45"/>
      <c r="D23" s="46"/>
      <c r="E23" s="27"/>
      <c r="F23" s="27"/>
      <c r="G23" s="27"/>
      <c r="H23" s="27"/>
      <c r="I23" s="27"/>
      <c r="J23" s="1"/>
      <c r="K23" s="43"/>
      <c r="L23" s="43"/>
      <c r="M23" s="43"/>
      <c r="N23" s="30"/>
      <c r="O23" s="25"/>
      <c r="P23" s="71" t="s">
        <v>50</v>
      </c>
      <c r="Q23" s="72"/>
      <c r="R23" s="72"/>
      <c r="S23" s="73" t="s">
        <v>55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4" t="s">
        <v>51</v>
      </c>
      <c r="AE23" s="73"/>
      <c r="AF23" s="75" t="s">
        <v>57</v>
      </c>
      <c r="AG23" s="1"/>
      <c r="AH23" s="25"/>
      <c r="AI23" s="25"/>
      <c r="AJ23" s="56"/>
      <c r="AK23" s="1"/>
      <c r="AL23" s="1"/>
      <c r="AM23" s="1"/>
      <c r="AN23" s="1"/>
      <c r="AO23" s="1"/>
      <c r="AP23" s="25"/>
      <c r="AQ23" s="1"/>
      <c r="AR23" s="1"/>
      <c r="AS23" s="1"/>
      <c r="AT23" s="39"/>
    </row>
    <row r="24" spans="1:46" ht="15" customHeight="1" x14ac:dyDescent="0.25">
      <c r="A24" s="1"/>
      <c r="B24" s="47" t="s">
        <v>19</v>
      </c>
      <c r="C24" s="48"/>
      <c r="D24" s="49"/>
      <c r="E24" s="28"/>
      <c r="F24" s="28"/>
      <c r="G24" s="28"/>
      <c r="H24" s="28"/>
      <c r="I24" s="28"/>
      <c r="J24" s="1"/>
      <c r="K24" s="50"/>
      <c r="L24" s="50"/>
      <c r="M24" s="50"/>
      <c r="N24" s="51"/>
      <c r="O24" s="25"/>
      <c r="P24" s="71" t="s">
        <v>52</v>
      </c>
      <c r="Q24" s="72"/>
      <c r="R24" s="72"/>
      <c r="S24" s="73" t="s">
        <v>54</v>
      </c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4" t="s">
        <v>49</v>
      </c>
      <c r="AE24" s="73"/>
      <c r="AF24" s="75" t="s">
        <v>56</v>
      </c>
      <c r="AG24" s="1"/>
      <c r="AH24" s="25"/>
      <c r="AI24" s="25"/>
      <c r="AJ24" s="56"/>
      <c r="AK24" s="1"/>
      <c r="AL24" s="1"/>
      <c r="AM24" s="1"/>
      <c r="AN24" s="1"/>
      <c r="AO24" s="1"/>
      <c r="AP24" s="25"/>
      <c r="AQ24" s="1"/>
      <c r="AR24" s="1"/>
      <c r="AS24" s="1"/>
      <c r="AT24" s="39"/>
    </row>
    <row r="25" spans="1:46" ht="15" customHeight="1" x14ac:dyDescent="0.25">
      <c r="A25" s="1"/>
      <c r="B25" s="52" t="s">
        <v>20</v>
      </c>
      <c r="C25" s="53"/>
      <c r="D25" s="54"/>
      <c r="E25" s="19">
        <f>SUM(E22:E24)</f>
        <v>177</v>
      </c>
      <c r="F25" s="19">
        <f>SUM(F22:F24)</f>
        <v>5</v>
      </c>
      <c r="G25" s="19">
        <f>SUM(G22:G24)</f>
        <v>156</v>
      </c>
      <c r="H25" s="19">
        <f>SUM(H22:H24)</f>
        <v>77</v>
      </c>
      <c r="I25" s="19">
        <f>SUM(I22:I24)</f>
        <v>568</v>
      </c>
      <c r="J25" s="1"/>
      <c r="K25" s="55">
        <f>PRODUCT((F25+G25)/E25)</f>
        <v>0.90960451977401124</v>
      </c>
      <c r="L25" s="55">
        <f>PRODUCT(H25/E25)</f>
        <v>0.43502824858757061</v>
      </c>
      <c r="M25" s="55">
        <f>PRODUCT(I25/E25)</f>
        <v>3.2090395480225991</v>
      </c>
      <c r="N25" s="31">
        <f>PRODUCT(I25/O25)</f>
        <v>0.49419865389669182</v>
      </c>
      <c r="O25" s="25">
        <f>SUM(O22:O24)</f>
        <v>1149.3353847109745</v>
      </c>
      <c r="P25" s="76" t="s">
        <v>53</v>
      </c>
      <c r="Q25" s="77"/>
      <c r="R25" s="77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9"/>
      <c r="AE25" s="78"/>
      <c r="AF25" s="80"/>
      <c r="AG25" s="1"/>
      <c r="AH25" s="25"/>
      <c r="AI25" s="25"/>
      <c r="AJ25" s="56"/>
      <c r="AK25" s="1"/>
      <c r="AL25" s="1"/>
      <c r="AM25" s="1"/>
      <c r="AN25" s="1"/>
      <c r="AO25" s="1"/>
      <c r="AP25" s="25"/>
      <c r="AQ25" s="1"/>
      <c r="AR25" s="1"/>
      <c r="AS25" s="1"/>
      <c r="AT25" s="39"/>
    </row>
    <row r="26" spans="1:46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9"/>
      <c r="R26" s="9"/>
      <c r="S26" s="1"/>
      <c r="T26" s="1"/>
      <c r="U26" s="1"/>
      <c r="V26" s="1"/>
      <c r="W26" s="1"/>
      <c r="X26" s="1"/>
      <c r="Y26" s="1"/>
      <c r="Z26" s="1"/>
      <c r="AA26" s="57"/>
      <c r="AB26" s="57"/>
      <c r="AC26" s="25"/>
      <c r="AD26" s="1"/>
      <c r="AE26" s="38"/>
      <c r="AF26" s="1"/>
      <c r="AG26" s="25"/>
      <c r="AH26" s="25"/>
      <c r="AI26" s="25"/>
      <c r="AJ26" s="25"/>
      <c r="AK26" s="1"/>
      <c r="AL26" s="1"/>
      <c r="AM26" s="1"/>
      <c r="AN26" s="1"/>
      <c r="AO26" s="1"/>
      <c r="AP26" s="25"/>
      <c r="AQ26" s="1"/>
      <c r="AR26" s="1"/>
      <c r="AS26" s="1"/>
      <c r="AT26" s="39"/>
    </row>
    <row r="27" spans="1:46" ht="15" customHeight="1" x14ac:dyDescent="0.25">
      <c r="A27" s="1"/>
      <c r="B27" s="1" t="s">
        <v>34</v>
      </c>
      <c r="C27" s="1"/>
      <c r="D27" s="1" t="s">
        <v>44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1"/>
      <c r="AE27" s="38"/>
      <c r="AF27" s="1"/>
      <c r="AG27" s="1"/>
      <c r="AH27" s="25"/>
      <c r="AI27" s="25"/>
      <c r="AJ27" s="56"/>
      <c r="AK27" s="1"/>
      <c r="AL27" s="1"/>
      <c r="AM27" s="1"/>
      <c r="AN27" s="1"/>
      <c r="AO27" s="1"/>
      <c r="AP27" s="25"/>
      <c r="AQ27" s="1"/>
      <c r="AR27" s="1"/>
      <c r="AS27" s="1"/>
      <c r="AT27" s="39"/>
    </row>
    <row r="28" spans="1:46" ht="15" customHeight="1" x14ac:dyDescent="0.25">
      <c r="A28" s="1"/>
      <c r="B28" s="1"/>
      <c r="C28" s="1"/>
      <c r="D28" s="1" t="s">
        <v>45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1"/>
      <c r="AE28" s="38"/>
      <c r="AF28" s="1"/>
      <c r="AG28" s="1"/>
      <c r="AH28" s="25"/>
      <c r="AI28" s="25"/>
      <c r="AJ28" s="56"/>
      <c r="AK28" s="1"/>
      <c r="AL28" s="25"/>
      <c r="AM28" s="25"/>
      <c r="AN28" s="25"/>
      <c r="AO28" s="25"/>
      <c r="AP28" s="25"/>
      <c r="AQ28" s="25"/>
      <c r="AR28" s="25"/>
      <c r="AS28" s="25"/>
      <c r="AT28" s="25"/>
    </row>
    <row r="29" spans="1:46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1"/>
      <c r="AE29" s="38"/>
      <c r="AF29" s="1"/>
      <c r="AG29" s="1"/>
      <c r="AH29" s="25"/>
      <c r="AI29" s="25"/>
      <c r="AJ29" s="56"/>
      <c r="AK29" s="1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46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1"/>
      <c r="AE30" s="38"/>
      <c r="AF30" s="1"/>
      <c r="AG30" s="1"/>
      <c r="AH30" s="25"/>
      <c r="AI30" s="25"/>
      <c r="AJ30" s="56"/>
      <c r="AK30" s="1"/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46" s="58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5"/>
      <c r="AC31" s="25"/>
      <c r="AD31" s="1"/>
      <c r="AE31" s="38"/>
      <c r="AF31" s="1"/>
      <c r="AG31" s="1"/>
      <c r="AH31" s="25"/>
      <c r="AI31" s="25"/>
      <c r="AJ31" s="56"/>
      <c r="AK31" s="1"/>
      <c r="AL31" s="1"/>
      <c r="AM31" s="1"/>
      <c r="AN31" s="1"/>
      <c r="AO31" s="1"/>
      <c r="AP31" s="25"/>
      <c r="AQ31" s="1"/>
      <c r="AR31" s="1"/>
      <c r="AS31" s="1"/>
      <c r="AT31" s="39"/>
    </row>
    <row r="32" spans="1:46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9"/>
      <c r="R32" s="9"/>
      <c r="S32" s="1"/>
      <c r="T32" s="1"/>
      <c r="U32" s="1"/>
      <c r="V32" s="1"/>
      <c r="W32" s="1"/>
      <c r="X32" s="1"/>
      <c r="Y32" s="1"/>
      <c r="Z32" s="1"/>
      <c r="AA32" s="57"/>
      <c r="AB32" s="35"/>
      <c r="AC32" s="25"/>
      <c r="AD32" s="1"/>
      <c r="AE32" s="38"/>
      <c r="AF32" s="1"/>
      <c r="AG32" s="25"/>
      <c r="AH32" s="25"/>
      <c r="AI32" s="25"/>
      <c r="AJ32" s="25"/>
      <c r="AK32" s="1"/>
      <c r="AL32" s="1"/>
      <c r="AM32" s="1"/>
      <c r="AN32" s="1"/>
      <c r="AO32" s="1"/>
      <c r="AP32" s="25"/>
      <c r="AQ32" s="1"/>
      <c r="AR32" s="1"/>
      <c r="AS32" s="1"/>
      <c r="AT32" s="39"/>
    </row>
    <row r="33" spans="1:46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9"/>
      <c r="R33" s="9"/>
      <c r="S33" s="1"/>
      <c r="T33" s="1"/>
      <c r="U33" s="1"/>
      <c r="V33" s="1"/>
      <c r="W33" s="1"/>
      <c r="X33" s="1"/>
      <c r="Y33" s="1"/>
      <c r="Z33" s="1"/>
      <c r="AA33" s="57"/>
      <c r="AB33" s="57"/>
      <c r="AC33" s="25"/>
      <c r="AD33" s="1"/>
      <c r="AE33" s="38"/>
      <c r="AF33" s="1"/>
      <c r="AG33" s="25"/>
      <c r="AH33" s="25"/>
      <c r="AI33" s="25"/>
      <c r="AJ33" s="25"/>
      <c r="AK33" s="1"/>
      <c r="AL33" s="1"/>
      <c r="AM33" s="1"/>
      <c r="AN33" s="1"/>
      <c r="AO33" s="1"/>
      <c r="AP33" s="25"/>
      <c r="AQ33" s="1"/>
      <c r="AR33" s="1"/>
      <c r="AS33" s="1"/>
      <c r="AT33" s="39"/>
    </row>
    <row r="34" spans="1:46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1"/>
      <c r="AE34" s="38"/>
      <c r="AF34" s="1"/>
      <c r="AG34" s="1"/>
      <c r="AH34" s="25"/>
      <c r="AI34" s="25"/>
      <c r="AJ34" s="56"/>
      <c r="AK34" s="1"/>
      <c r="AL34" s="1"/>
      <c r="AM34" s="1"/>
      <c r="AN34" s="1"/>
      <c r="AO34" s="1"/>
      <c r="AP34" s="25"/>
      <c r="AQ34" s="1"/>
      <c r="AR34" s="1"/>
      <c r="AS34" s="1"/>
      <c r="AT34" s="39"/>
    </row>
    <row r="35" spans="1:46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1"/>
      <c r="AE35" s="38"/>
      <c r="AF35" s="1"/>
      <c r="AG35" s="1"/>
      <c r="AH35" s="25"/>
      <c r="AI35" s="25"/>
      <c r="AJ35" s="56"/>
      <c r="AK35" s="1"/>
      <c r="AL35" s="25"/>
      <c r="AM35" s="25"/>
      <c r="AN35" s="25"/>
      <c r="AO35" s="25"/>
      <c r="AP35" s="25"/>
      <c r="AQ35" s="25"/>
      <c r="AR35" s="25"/>
      <c r="AS35" s="25"/>
      <c r="AT35" s="25"/>
    </row>
    <row r="36" spans="1:46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1"/>
      <c r="AE36" s="38"/>
      <c r="AF36" s="1"/>
      <c r="AG36" s="1"/>
      <c r="AH36" s="25"/>
      <c r="AI36" s="25"/>
      <c r="AJ36" s="56"/>
      <c r="AK36" s="1"/>
      <c r="AL36" s="25"/>
      <c r="AM36" s="25"/>
      <c r="AN36" s="25"/>
      <c r="AO36" s="25"/>
      <c r="AP36" s="25"/>
      <c r="AQ36" s="25"/>
      <c r="AR36" s="25"/>
      <c r="AS36" s="25"/>
      <c r="AT36" s="25"/>
    </row>
    <row r="37" spans="1:46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1"/>
      <c r="AE37" s="38"/>
      <c r="AF37" s="1"/>
      <c r="AG37" s="1"/>
      <c r="AH37" s="25"/>
      <c r="AI37" s="25"/>
      <c r="AJ37" s="56"/>
      <c r="AK37" s="1"/>
      <c r="AL37" s="25"/>
      <c r="AM37" s="25"/>
      <c r="AN37" s="25"/>
      <c r="AO37" s="25"/>
      <c r="AP37" s="25"/>
      <c r="AQ37" s="25"/>
      <c r="AR37" s="25"/>
      <c r="AS37" s="25"/>
      <c r="AT37" s="25"/>
    </row>
    <row r="38" spans="1:46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35"/>
      <c r="AC38" s="25"/>
      <c r="AD38" s="1"/>
      <c r="AE38" s="38"/>
      <c r="AF38" s="1"/>
      <c r="AG38" s="1"/>
      <c r="AH38" s="25"/>
      <c r="AI38" s="25"/>
      <c r="AJ38" s="56"/>
      <c r="AK38" s="1"/>
      <c r="AL38" s="1"/>
      <c r="AM38" s="1"/>
      <c r="AN38" s="1"/>
      <c r="AO38" s="1"/>
      <c r="AP38" s="25"/>
      <c r="AQ38" s="1"/>
      <c r="AR38" s="1"/>
      <c r="AS38" s="1"/>
      <c r="AT38" s="39"/>
    </row>
    <row r="39" spans="1:4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9"/>
      <c r="R39" s="9"/>
      <c r="S39" s="1"/>
      <c r="T39" s="1"/>
      <c r="U39" s="1"/>
      <c r="V39" s="1"/>
      <c r="W39" s="1"/>
      <c r="X39" s="1"/>
      <c r="Y39" s="1"/>
      <c r="Z39" s="1"/>
      <c r="AA39" s="57"/>
      <c r="AB39" s="35"/>
      <c r="AC39" s="25"/>
      <c r="AD39" s="1"/>
      <c r="AE39" s="38"/>
      <c r="AF39" s="1"/>
      <c r="AG39" s="25"/>
      <c r="AH39" s="25"/>
      <c r="AI39" s="25"/>
      <c r="AJ39" s="25"/>
      <c r="AK39" s="1"/>
      <c r="AL39" s="1"/>
      <c r="AM39" s="1"/>
      <c r="AN39" s="1"/>
      <c r="AO39" s="1"/>
      <c r="AP39" s="25"/>
      <c r="AQ39" s="1"/>
      <c r="AR39" s="1"/>
      <c r="AS39" s="1"/>
      <c r="AT39" s="39"/>
    </row>
    <row r="40" spans="1:46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1"/>
      <c r="AE40" s="38"/>
      <c r="AF40" s="1"/>
      <c r="AG40" s="1"/>
      <c r="AH40" s="25"/>
      <c r="AI40" s="25"/>
      <c r="AJ40" s="56"/>
      <c r="AK40" s="1"/>
      <c r="AL40" s="25"/>
      <c r="AM40" s="25"/>
      <c r="AN40" s="25"/>
      <c r="AO40" s="25"/>
      <c r="AP40" s="25"/>
      <c r="AQ40" s="25"/>
      <c r="AR40" s="25"/>
      <c r="AS40" s="25"/>
      <c r="AT40" s="25"/>
    </row>
    <row r="41" spans="1:46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46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46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46" ht="15" customHeight="1" x14ac:dyDescent="0.25">
      <c r="A44" s="59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46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46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46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46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2019-01-27T19:53:05Z</dcterms:modified>
</cp:coreProperties>
</file>