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esktop\Martti 260920\PELAAJAKORTTI, MIEHET 1922-2020\"/>
    </mc:Choice>
  </mc:AlternateContent>
  <xr:revisionPtr revIDLastSave="0" documentId="13_ncr:1_{47B8285B-B031-40CD-BC99-58496AACE62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SU" sheetId="1" r:id="rId1"/>
    <sheet name="MYP, MSS" sheetId="4" r:id="rId2"/>
    <sheet name="Arvo-ottelu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" l="1"/>
  <c r="F87" i="1"/>
  <c r="G87" i="1"/>
  <c r="H87" i="1"/>
  <c r="I87" i="1"/>
  <c r="J87" i="1"/>
  <c r="K87" i="1"/>
  <c r="L87" i="1"/>
  <c r="M87" i="1"/>
  <c r="N87" i="1"/>
  <c r="P87" i="1"/>
  <c r="Q87" i="1"/>
  <c r="R87" i="1"/>
  <c r="S87" i="1"/>
  <c r="T87" i="1"/>
  <c r="U87" i="1"/>
  <c r="V87" i="1"/>
  <c r="W87" i="1"/>
  <c r="X87" i="1"/>
  <c r="AN70" i="1"/>
  <c r="AM70" i="1"/>
  <c r="AL70" i="1"/>
  <c r="AP64" i="1" s="1"/>
  <c r="AN68" i="1"/>
  <c r="AM68" i="1"/>
  <c r="AN65" i="1"/>
  <c r="AM65" i="1"/>
  <c r="AM58" i="1"/>
  <c r="AM57" i="1"/>
  <c r="AM52" i="1"/>
  <c r="AM51" i="1"/>
  <c r="AM50" i="1"/>
  <c r="AM49" i="1"/>
  <c r="AM48" i="1"/>
  <c r="AN43" i="1"/>
  <c r="AM43" i="1"/>
  <c r="AL43" i="1"/>
  <c r="AP40" i="1" s="1"/>
  <c r="AN41" i="1"/>
  <c r="AL59" i="1" s="1"/>
  <c r="AN59" i="1" s="1"/>
  <c r="AM41" i="1"/>
  <c r="AL51" i="1" s="1"/>
  <c r="AN51" i="1" s="1"/>
  <c r="AN38" i="1"/>
  <c r="AL58" i="1" s="1"/>
  <c r="AN58" i="1" s="1"/>
  <c r="AM38" i="1"/>
  <c r="AL50" i="1" s="1"/>
  <c r="AN50" i="1" s="1"/>
  <c r="AN35" i="1"/>
  <c r="AL57" i="1" s="1"/>
  <c r="AN57" i="1" s="1"/>
  <c r="AM35" i="1"/>
  <c r="AL49" i="1" s="1"/>
  <c r="AN49" i="1" s="1"/>
  <c r="AN32" i="1"/>
  <c r="AL56" i="1" s="1"/>
  <c r="AN56" i="1" s="1"/>
  <c r="AM32" i="1"/>
  <c r="AL48" i="1" s="1"/>
  <c r="AN48" i="1" s="1"/>
  <c r="O83" i="1"/>
  <c r="O82" i="1"/>
  <c r="O87" i="1" s="1"/>
  <c r="O80" i="1"/>
  <c r="AP67" i="1" l="1"/>
  <c r="AP31" i="1"/>
  <c r="AN44" i="1"/>
  <c r="AL60" i="1" s="1"/>
  <c r="AN60" i="1" s="1"/>
  <c r="AP37" i="1"/>
  <c r="AM44" i="1"/>
  <c r="AL52" i="1" s="1"/>
  <c r="AN52" i="1" s="1"/>
  <c r="AM71" i="1"/>
  <c r="AN71" i="1"/>
  <c r="AP34" i="1"/>
  <c r="K69" i="1"/>
  <c r="J69" i="1"/>
  <c r="I69" i="1"/>
  <c r="H69" i="1"/>
  <c r="K67" i="1"/>
  <c r="J67" i="1"/>
  <c r="I67" i="1"/>
  <c r="H67" i="1"/>
  <c r="K65" i="1"/>
  <c r="J65" i="1"/>
  <c r="I65" i="1"/>
  <c r="H65" i="1"/>
  <c r="K64" i="1"/>
  <c r="J64" i="1"/>
  <c r="I64" i="1"/>
  <c r="H64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N25" i="1" l="1"/>
  <c r="O13" i="4" l="1"/>
  <c r="N13" i="4"/>
  <c r="M13" i="4"/>
  <c r="L13" i="4"/>
  <c r="K13" i="4"/>
  <c r="AS10" i="4"/>
  <c r="AQ10" i="4"/>
  <c r="AR10" i="4" s="1"/>
  <c r="AP10" i="4"/>
  <c r="AO10" i="4"/>
  <c r="AN10" i="4"/>
  <c r="AM10" i="4"/>
  <c r="E15" i="4" s="1"/>
  <c r="AG10" i="4"/>
  <c r="AE10" i="4"/>
  <c r="AF10" i="4" s="1"/>
  <c r="AD10" i="4"/>
  <c r="AC10" i="4"/>
  <c r="AB10" i="4"/>
  <c r="AA10" i="4"/>
  <c r="W10" i="4"/>
  <c r="U10" i="4"/>
  <c r="T10" i="4"/>
  <c r="S10" i="4"/>
  <c r="R10" i="4"/>
  <c r="Q10" i="4"/>
  <c r="K10" i="4"/>
  <c r="I10" i="4"/>
  <c r="H10" i="4"/>
  <c r="H14" i="4" s="1"/>
  <c r="G10" i="4"/>
  <c r="F10" i="4"/>
  <c r="E10" i="4"/>
  <c r="H15" i="4" l="1"/>
  <c r="H16" i="4" s="1"/>
  <c r="E14" i="4"/>
  <c r="E16" i="4" s="1"/>
  <c r="M16" i="4" s="1"/>
  <c r="I14" i="4"/>
  <c r="O14" i="4" s="1"/>
  <c r="F14" i="4"/>
  <c r="K14" i="4"/>
  <c r="K16" i="4" s="1"/>
  <c r="F15" i="4"/>
  <c r="N15" i="4" s="1"/>
  <c r="G15" i="4"/>
  <c r="V10" i="4"/>
  <c r="J10" i="4"/>
  <c r="G14" i="4"/>
  <c r="L14" i="4" s="1"/>
  <c r="K15" i="4"/>
  <c r="J14" i="4"/>
  <c r="M14" i="4"/>
  <c r="I15" i="4"/>
  <c r="I16" i="4" s="1"/>
  <c r="G16" i="4" l="1"/>
  <c r="N14" i="4"/>
  <c r="L15" i="4"/>
  <c r="M15" i="4"/>
  <c r="F16" i="4"/>
  <c r="N16" i="4"/>
  <c r="L16" i="4"/>
  <c r="O16" i="4"/>
  <c r="J16" i="4"/>
  <c r="J15" i="4"/>
  <c r="O15" i="4"/>
  <c r="M13" i="3"/>
  <c r="M25" i="1" l="1"/>
  <c r="L25" i="1"/>
  <c r="K25" i="1"/>
  <c r="AQ18" i="1"/>
  <c r="AP18" i="1"/>
  <c r="AO18" i="1"/>
  <c r="AN18" i="1"/>
  <c r="AM18" i="1"/>
  <c r="AL18" i="1"/>
  <c r="Y18" i="1"/>
  <c r="I24" i="1" s="1"/>
  <c r="X18" i="1"/>
  <c r="H24" i="1" s="1"/>
  <c r="W18" i="1"/>
  <c r="G24" i="1" s="1"/>
  <c r="V18" i="1"/>
  <c r="F24" i="1" s="1"/>
  <c r="U18" i="1"/>
  <c r="E24" i="1" s="1"/>
  <c r="M18" i="1"/>
  <c r="L18" i="1"/>
  <c r="K18" i="1"/>
  <c r="J18" i="1"/>
  <c r="I18" i="1"/>
  <c r="H18" i="1"/>
  <c r="H23" i="1" s="1"/>
  <c r="G18" i="1"/>
  <c r="G23" i="1" s="1"/>
  <c r="F18" i="1"/>
  <c r="E18" i="1"/>
  <c r="E23" i="1" s="1"/>
  <c r="O12" i="1"/>
  <c r="O11" i="1"/>
  <c r="O10" i="1"/>
  <c r="O18" i="1" l="1"/>
  <c r="O23" i="1" s="1"/>
  <c r="O26" i="1" s="1"/>
  <c r="O27" i="1" s="1"/>
  <c r="I23" i="1"/>
  <c r="I26" i="1" s="1"/>
  <c r="D20" i="1"/>
  <c r="N18" i="1"/>
  <c r="N23" i="1" s="1"/>
  <c r="H26" i="1"/>
  <c r="L23" i="1"/>
  <c r="M24" i="1"/>
  <c r="N24" i="1"/>
  <c r="Z18" i="1" s="1"/>
  <c r="L24" i="1"/>
  <c r="E26" i="1"/>
  <c r="G26" i="1"/>
  <c r="K24" i="1"/>
  <c r="F23" i="1"/>
  <c r="P7" i="3"/>
  <c r="M7" i="3"/>
  <c r="I7" i="3"/>
  <c r="M23" i="1" l="1"/>
  <c r="L26" i="1"/>
  <c r="K23" i="1"/>
  <c r="F26" i="1"/>
  <c r="K26" i="1" s="1"/>
  <c r="N26" i="1"/>
  <c r="M26" i="1"/>
</calcChain>
</file>

<file path=xl/sharedStrings.xml><?xml version="1.0" encoding="utf-8"?>
<sst xmlns="http://schemas.openxmlformats.org/spreadsheetml/2006/main" count="565" uniqueCount="277">
  <si>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</si>
  <si>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</si>
  <si>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</si>
  <si>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</si>
  <si>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</si>
  <si>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</si>
  <si>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</si>
  <si>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</si>
  <si>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</si>
  <si>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</si>
  <si>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</si>
  <si>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</si>
  <si>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</si>
  <si>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</si>
  <si>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</si>
  <si>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</si>
  <si>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</si>
  <si>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</si>
  <si>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</si>
  <si>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</si>
  <si>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</si>
  <si>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</si>
  <si>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</si>
  <si>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</si>
  <si>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</si>
  <si>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</si>
  <si>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</si>
  <si>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</si>
  <si>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</si>
  <si>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</si>
  <si>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</si>
  <si>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</si>
  <si>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</si>
  <si>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</si>
  <si>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</si>
  <si>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6.</t>
  </si>
  <si>
    <t>ykköspesis</t>
  </si>
  <si>
    <t>1.</t>
  </si>
  <si>
    <t>Seurat</t>
  </si>
  <si>
    <t>HP</t>
  </si>
  <si>
    <t>9.</t>
  </si>
  <si>
    <t>2.</t>
  </si>
  <si>
    <t>KPL</t>
  </si>
  <si>
    <t>HP = Haminan Palloilijat  (1928),  kasvattajaseura</t>
  </si>
  <si>
    <t>KPL = Kouvolan Pallonlyöjät  (1931)</t>
  </si>
  <si>
    <t>13.</t>
  </si>
  <si>
    <t>HaPe</t>
  </si>
  <si>
    <t>HaPe = Hamina Pesis  (2003)</t>
  </si>
  <si>
    <t>Ville Posti</t>
  </si>
  <si>
    <t>31.1.1988   Hamina</t>
  </si>
  <si>
    <t>12.</t>
  </si>
  <si>
    <t>09.05. 2012  KPL - KiPa  1-2  (4-1, 2-4, 0-7)</t>
  </si>
  <si>
    <t xml:space="preserve">  24 v   3 kk   9 pv</t>
  </si>
  <si>
    <t>13.  ottelu</t>
  </si>
  <si>
    <t>05.07. 2012  KaMa - KPL  1-2  (1-3, 2-0, 0-1)</t>
  </si>
  <si>
    <t xml:space="preserve">  24 v   5 kk   5 pv</t>
  </si>
  <si>
    <t>10.</t>
  </si>
  <si>
    <t>YKKÖSPESIS</t>
  </si>
  <si>
    <t>KiPa</t>
  </si>
  <si>
    <t>KiPa = Kiteen Pallo-90  (1990)</t>
  </si>
  <si>
    <t>33.  ottelu</t>
  </si>
  <si>
    <t>04.06. 2013  Tahko - KiPa  2-1  (6-8, 7-2, 1-0)</t>
  </si>
  <si>
    <t xml:space="preserve">  25 v   4 kk   4 pv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</si>
  <si>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</si>
  <si>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</si>
  <si>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</si>
  <si>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</si>
  <si>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</si>
  <si>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</si>
  <si>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</si>
  <si>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</si>
  <si>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</si>
  <si>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</si>
  <si>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</si>
  <si>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</si>
  <si>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</si>
  <si>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3k</t>
  </si>
  <si>
    <t>Itä</t>
  </si>
  <si>
    <t>20.07. 2014  Seinäjoki</t>
  </si>
  <si>
    <t>Mikko Hylkilä</t>
  </si>
  <si>
    <t>Ikä ensimmäisessä ottelussa</t>
  </si>
  <si>
    <t>A - POJAT</t>
  </si>
  <si>
    <t>27.06. 2008  Raahe</t>
  </si>
  <si>
    <t xml:space="preserve">  2-1  (0-3, 3-2, 1-1, 3-2)</t>
  </si>
  <si>
    <t>Vesa Toikka</t>
  </si>
  <si>
    <t>2147</t>
  </si>
  <si>
    <t>26.06. 2009  Kuopio</t>
  </si>
  <si>
    <t xml:space="preserve">  1-0  (3-2, 3-3)</t>
  </si>
  <si>
    <t>Petri Pulliainen</t>
  </si>
  <si>
    <t>2136</t>
  </si>
  <si>
    <t>I p</t>
  </si>
  <si>
    <t>26 v  5 kk  20 pv</t>
  </si>
  <si>
    <t>2p</t>
  </si>
  <si>
    <t xml:space="preserve">  1-2  (0-1, 2-1, 0-1)</t>
  </si>
  <si>
    <t>5277</t>
  </si>
  <si>
    <t>2k</t>
  </si>
  <si>
    <t>L+T</t>
  </si>
  <si>
    <t>3.</t>
  </si>
  <si>
    <t>7.</t>
  </si>
  <si>
    <t>8.</t>
  </si>
  <si>
    <t>28.06. 2015  Hyvinkää</t>
  </si>
  <si>
    <t>Mikko Huotari</t>
  </si>
  <si>
    <t>4409</t>
  </si>
  <si>
    <t xml:space="preserve"> ITÄ - LÄNSI - KORTTI</t>
  </si>
  <si>
    <t>03.07. 2016  Kouvola</t>
  </si>
  <si>
    <t xml:space="preserve">  0-1  (2-2, 2-3)</t>
  </si>
  <si>
    <t>Markku Hylkilä</t>
  </si>
  <si>
    <t>4085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</si>
  <si>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</si>
  <si>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</si>
  <si>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</si>
  <si>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</si>
  <si>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</si>
  <si>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</si>
  <si>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</si>
  <si>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</si>
  <si>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0-3  PattU</t>
  </si>
  <si>
    <t>0-3  SoJy</t>
  </si>
  <si>
    <t>0-3  ViVe</t>
  </si>
  <si>
    <t>Minipudotuspelit;  2-1  JymyJussit</t>
  </si>
  <si>
    <t>0-0-0</t>
  </si>
  <si>
    <t>0/0</t>
  </si>
  <si>
    <t>KAIKKIEN AIKOJEN TILASTOT, TOP-10</t>
  </si>
  <si>
    <t>PESISPÖRSSIRAJAT</t>
  </si>
  <si>
    <t>Lyöty</t>
  </si>
  <si>
    <t>Tuotu</t>
  </si>
  <si>
    <t>4/7</t>
  </si>
  <si>
    <t>3/6</t>
  </si>
  <si>
    <t>1/1</t>
  </si>
  <si>
    <t xml:space="preserve">  1-2  (1-2, 1-0, 0-1)</t>
  </si>
  <si>
    <t>4/6</t>
  </si>
  <si>
    <t>0/1</t>
  </si>
  <si>
    <t>4/5</t>
  </si>
  <si>
    <t>11/19</t>
  </si>
  <si>
    <t>6/13</t>
  </si>
  <si>
    <t>5/6</t>
  </si>
  <si>
    <t>2/7</t>
  </si>
  <si>
    <t>0/2</t>
  </si>
  <si>
    <t>2/2</t>
  </si>
  <si>
    <t>2/4</t>
  </si>
  <si>
    <t>4/11</t>
  </si>
  <si>
    <t>2/3</t>
  </si>
  <si>
    <t xml:space="preserve">      Runkosarja TOP-30</t>
  </si>
  <si>
    <t>20.</t>
  </si>
  <si>
    <t>15.</t>
  </si>
  <si>
    <t>0-0-1</t>
  </si>
  <si>
    <t>Ylempi loppusarja TOP-10</t>
  </si>
  <si>
    <t>JoMa = Joensuun Maila  (1957)</t>
  </si>
  <si>
    <t>JoMa</t>
  </si>
  <si>
    <t>3-0  JymyJussit</t>
  </si>
  <si>
    <t>0/4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</si>
  <si>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</si>
  <si>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</si>
  <si>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</si>
  <si>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</si>
  <si>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</si>
  <si>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</si>
  <si>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</si>
  <si>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</si>
  <si>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</t>
  </si>
  <si>
    <t>AA = Alajärven Ankkurit  (1944)</t>
  </si>
  <si>
    <t>27.</t>
  </si>
  <si>
    <t>14.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</si>
  <si>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</si>
  <si>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</si>
  <si>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</si>
  <si>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</si>
  <si>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</si>
  <si>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200</t>
  </si>
  <si>
    <t xml:space="preserve"> 1945 - 2012</t>
  </si>
  <si>
    <t xml:space="preserve"> 1945 - 2013</t>
  </si>
  <si>
    <t xml:space="preserve"> Etenijätilasto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</si>
  <si>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</si>
  <si>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</si>
  <si>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</si>
  <si>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</si>
  <si>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</si>
  <si>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</si>
  <si>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</si>
  <si>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</si>
  <si>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>131.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</si>
  <si>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</si>
  <si>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</si>
  <si>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</si>
  <si>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</si>
  <si>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</si>
  <si>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</si>
  <si>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</si>
  <si>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162.   21.07. 2018  JoMa - Tahko  2-0</t>
  </si>
  <si>
    <t>154. ottelu</t>
  </si>
  <si>
    <t>1600.</t>
  </si>
  <si>
    <t>1457.</t>
  </si>
  <si>
    <t>1240.</t>
  </si>
  <si>
    <t>1139.</t>
  </si>
  <si>
    <t>1109.</t>
  </si>
  <si>
    <t>1065.</t>
  </si>
  <si>
    <t>1053.</t>
  </si>
  <si>
    <t>1024.</t>
  </si>
  <si>
    <t>1301.</t>
  </si>
  <si>
    <t>784.</t>
  </si>
  <si>
    <t>396.</t>
  </si>
  <si>
    <t>259.</t>
  </si>
  <si>
    <t>173.</t>
  </si>
  <si>
    <t>164.</t>
  </si>
  <si>
    <t>158.</t>
  </si>
  <si>
    <t>1465.</t>
  </si>
  <si>
    <t>1023.</t>
  </si>
  <si>
    <t>635.</t>
  </si>
  <si>
    <t>482.</t>
  </si>
  <si>
    <t>373.</t>
  </si>
  <si>
    <t>362.</t>
  </si>
  <si>
    <t>317.</t>
  </si>
  <si>
    <t>1348.</t>
  </si>
  <si>
    <t>1054.</t>
  </si>
  <si>
    <t>809.</t>
  </si>
  <si>
    <t>656.</t>
  </si>
  <si>
    <t>539.</t>
  </si>
  <si>
    <t>480.</t>
  </si>
  <si>
    <t>453.</t>
  </si>
  <si>
    <t>370.</t>
  </si>
  <si>
    <t>849.</t>
  </si>
  <si>
    <t>624.</t>
  </si>
  <si>
    <t>431.</t>
  </si>
  <si>
    <t>353.</t>
  </si>
  <si>
    <t>267.</t>
  </si>
  <si>
    <t>241.</t>
  </si>
  <si>
    <t>235.</t>
  </si>
  <si>
    <t>195.</t>
  </si>
  <si>
    <t>507.</t>
  </si>
  <si>
    <t>430.</t>
  </si>
  <si>
    <t>436.</t>
  </si>
  <si>
    <t>347.</t>
  </si>
  <si>
    <t>356.</t>
  </si>
  <si>
    <t>358.</t>
  </si>
  <si>
    <t>361.</t>
  </si>
  <si>
    <t>484.</t>
  </si>
  <si>
    <t>387.</t>
  </si>
  <si>
    <t>393.</t>
  </si>
  <si>
    <t>316.</t>
  </si>
  <si>
    <t>323.</t>
  </si>
  <si>
    <t>320.</t>
  </si>
  <si>
    <t>616.</t>
  </si>
  <si>
    <t>532.</t>
  </si>
  <si>
    <t>547.</t>
  </si>
  <si>
    <t>455.</t>
  </si>
  <si>
    <t>463.</t>
  </si>
  <si>
    <t>437.</t>
  </si>
  <si>
    <t>445.</t>
  </si>
  <si>
    <t>420.</t>
  </si>
  <si>
    <t>330.</t>
  </si>
  <si>
    <t>335.</t>
  </si>
  <si>
    <t>245.</t>
  </si>
  <si>
    <t>253.</t>
  </si>
  <si>
    <t>248.</t>
  </si>
  <si>
    <t>251.</t>
  </si>
  <si>
    <t>SEUROITTAIN</t>
  </si>
  <si>
    <t>OSUUS</t>
  </si>
  <si>
    <t>Kiteen Pallo-90</t>
  </si>
  <si>
    <t>ka / ottelu</t>
  </si>
  <si>
    <t>Kouvolan Pallonlyöjät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</si>
  <si>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</si>
  <si>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</si>
  <si>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</si>
  <si>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</si>
  <si>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</si>
  <si>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</si>
  <si>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</si>
  <si>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</si>
  <si>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</si>
  <si>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</si>
  <si>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</si>
  <si>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</si>
  <si>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Joensuun Maila</t>
  </si>
  <si>
    <t>Alajärven Ankkurit</t>
  </si>
  <si>
    <t>270 715</t>
  </si>
  <si>
    <t xml:space="preserve">         31.05. 2016  KiPa - JymyJussit  2-0</t>
  </si>
  <si>
    <t>615.   08.06. 2012  SoJy - KPL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</si>
</sst>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165" fontId="3" fillId="3" borderId="14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7" borderId="1" xfId="0" applyFont="1" applyFill="1" applyBorder="1"/>
    <xf numFmtId="165" fontId="3" fillId="3" borderId="14" xfId="0" applyNumberFormat="1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11" xfId="0" applyFont="1" applyFill="1" applyBorder="1"/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49" fontId="3" fillId="4" borderId="12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9" fontId="3" fillId="4" borderId="0" xfId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03"/>
  <sheetViews>
    <sheetView tabSelected="1" zoomScale="83" zoomScaleNormal="83" workbookViewId="0">
      <selection activeCell="D16" sqref="D16"/>
    </sheetView>
  </sheetViews>
  <sheetFormatPr defaultColWidth="9.109375" defaultRowHeight="15" customHeight="1" x14ac:dyDescent="0.25"/>
  <cols>
    <col min="1" max="1" width="0.6640625" style="118" customWidth="1"/>
    <col min="2" max="2" width="6.6640625" style="66" customWidth="1"/>
    <col min="3" max="3" width="6.109375" style="65" customWidth="1"/>
    <col min="4" max="4" width="7.44140625" style="66" customWidth="1"/>
    <col min="5" max="12" width="5.6640625" style="65" customWidth="1"/>
    <col min="13" max="13" width="6" style="65" customWidth="1"/>
    <col min="14" max="14" width="8.88671875" style="65" customWidth="1"/>
    <col min="15" max="15" width="0.6640625" style="44" customWidth="1"/>
    <col min="16" max="19" width="6.6640625" style="44" customWidth="1"/>
    <col min="20" max="20" width="0.6640625" style="44" customWidth="1"/>
    <col min="21" max="25" width="5.6640625" style="65" customWidth="1"/>
    <col min="26" max="26" width="9.33203125" style="65" customWidth="1"/>
    <col min="27" max="27" width="0.6640625" style="65" customWidth="1"/>
    <col min="28" max="31" width="6.6640625" style="65" customWidth="1"/>
    <col min="32" max="32" width="0.6640625" style="65" customWidth="1"/>
    <col min="33" max="33" width="15.6640625" style="65" customWidth="1"/>
    <col min="34" max="34" width="13.44140625" style="65" customWidth="1"/>
    <col min="35" max="35" width="13" style="65" customWidth="1"/>
    <col min="36" max="36" width="12.109375" style="65" customWidth="1"/>
    <col min="37" max="37" width="0.6640625" style="65" customWidth="1"/>
    <col min="38" max="40" width="6.6640625" style="65" customWidth="1"/>
    <col min="41" max="43" width="5.6640625" style="65" customWidth="1"/>
    <col min="44" max="44" width="51.44140625" style="118" customWidth="1"/>
    <col min="45" max="16384" width="9.109375" style="118"/>
  </cols>
  <sheetData>
    <row r="1" spans="1:44" ht="17.25" customHeight="1" x14ac:dyDescent="0.25">
      <c r="A1" s="132"/>
      <c r="B1" s="2" t="s">
        <v>48</v>
      </c>
      <c r="C1" s="3"/>
      <c r="D1" s="4"/>
      <c r="E1" s="5" t="s">
        <v>49</v>
      </c>
      <c r="F1" s="2"/>
      <c r="G1" s="3"/>
      <c r="H1" s="3"/>
      <c r="I1" s="3"/>
      <c r="J1" s="3"/>
      <c r="K1" s="3"/>
      <c r="L1" s="2"/>
      <c r="M1" s="3"/>
      <c r="N1" s="3"/>
      <c r="O1" s="6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135" customFormat="1" ht="15" customHeight="1" x14ac:dyDescent="0.25">
      <c r="A2" s="13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142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146</v>
      </c>
      <c r="AC2" s="19"/>
      <c r="AD2" s="13"/>
      <c r="AE2" s="20"/>
      <c r="AF2" s="18"/>
      <c r="AG2" s="21" t="s">
        <v>108</v>
      </c>
      <c r="AH2" s="13"/>
      <c r="AI2" s="13"/>
      <c r="AJ2" s="14"/>
      <c r="AK2" s="18"/>
      <c r="AL2" s="21" t="s">
        <v>109</v>
      </c>
      <c r="AM2" s="19"/>
      <c r="AN2" s="13"/>
      <c r="AO2" s="134" t="s">
        <v>110</v>
      </c>
      <c r="AP2" s="13"/>
      <c r="AQ2" s="14"/>
      <c r="AR2" s="46"/>
    </row>
    <row r="3" spans="1:44" s="135" customFormat="1" ht="15" customHeight="1" x14ac:dyDescent="0.25">
      <c r="A3" s="13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96</v>
      </c>
      <c r="AE3" s="17" t="s">
        <v>17</v>
      </c>
      <c r="AF3" s="22"/>
      <c r="AG3" s="17" t="s">
        <v>111</v>
      </c>
      <c r="AH3" s="17" t="s">
        <v>112</v>
      </c>
      <c r="AI3" s="14" t="s">
        <v>113</v>
      </c>
      <c r="AJ3" s="17" t="s">
        <v>114</v>
      </c>
      <c r="AK3" s="22"/>
      <c r="AL3" s="17" t="s">
        <v>23</v>
      </c>
      <c r="AM3" s="17" t="s">
        <v>24</v>
      </c>
      <c r="AN3" s="14" t="s">
        <v>115</v>
      </c>
      <c r="AO3" s="14" t="s">
        <v>31</v>
      </c>
      <c r="AP3" s="16" t="s">
        <v>32</v>
      </c>
      <c r="AQ3" s="17" t="s">
        <v>33</v>
      </c>
      <c r="AR3" s="46"/>
    </row>
    <row r="4" spans="1:44" s="135" customFormat="1" ht="15" customHeight="1" x14ac:dyDescent="0.25">
      <c r="A4" s="133"/>
      <c r="B4" s="33">
        <v>2006</v>
      </c>
      <c r="C4" s="33" t="s">
        <v>50</v>
      </c>
      <c r="D4" s="34" t="s">
        <v>46</v>
      </c>
      <c r="E4" s="33"/>
      <c r="F4" s="35" t="s">
        <v>36</v>
      </c>
      <c r="G4" s="67"/>
      <c r="H4" s="64"/>
      <c r="I4" s="33"/>
      <c r="J4" s="33"/>
      <c r="K4" s="33"/>
      <c r="L4" s="33"/>
      <c r="M4" s="33"/>
      <c r="N4" s="3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8"/>
      <c r="AA4" s="22"/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6"/>
    </row>
    <row r="5" spans="1:44" s="135" customFormat="1" ht="15" customHeight="1" x14ac:dyDescent="0.25">
      <c r="A5" s="133"/>
      <c r="B5" s="33">
        <v>2007</v>
      </c>
      <c r="C5" s="33" t="s">
        <v>45</v>
      </c>
      <c r="D5" s="34" t="s">
        <v>46</v>
      </c>
      <c r="E5" s="33"/>
      <c r="F5" s="35" t="s">
        <v>36</v>
      </c>
      <c r="G5" s="67"/>
      <c r="H5" s="64"/>
      <c r="I5" s="33"/>
      <c r="J5" s="33"/>
      <c r="K5" s="33"/>
      <c r="L5" s="33"/>
      <c r="M5" s="33"/>
      <c r="N5" s="3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8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6"/>
    </row>
    <row r="6" spans="1:44" s="135" customFormat="1" ht="15" customHeight="1" x14ac:dyDescent="0.25">
      <c r="A6" s="133"/>
      <c r="B6" s="23">
        <v>2008</v>
      </c>
      <c r="C6" s="23" t="s">
        <v>35</v>
      </c>
      <c r="D6" s="24" t="s">
        <v>39</v>
      </c>
      <c r="E6" s="23"/>
      <c r="F6" s="25" t="s">
        <v>34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38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6"/>
    </row>
    <row r="7" spans="1:44" s="135" customFormat="1" ht="15" customHeight="1" x14ac:dyDescent="0.25">
      <c r="A7" s="133"/>
      <c r="B7" s="23">
        <v>2009</v>
      </c>
      <c r="C7" s="23" t="s">
        <v>37</v>
      </c>
      <c r="D7" s="24" t="s">
        <v>39</v>
      </c>
      <c r="E7" s="23"/>
      <c r="F7" s="25" t="s">
        <v>34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38"/>
      <c r="AA7" s="22"/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6"/>
    </row>
    <row r="8" spans="1:44" s="135" customFormat="1" ht="15" customHeight="1" x14ac:dyDescent="0.25">
      <c r="A8" s="133"/>
      <c r="B8" s="33">
        <v>2010</v>
      </c>
      <c r="C8" s="33" t="s">
        <v>40</v>
      </c>
      <c r="D8" s="34" t="s">
        <v>39</v>
      </c>
      <c r="E8" s="33"/>
      <c r="F8" s="35" t="s">
        <v>36</v>
      </c>
      <c r="G8" s="67"/>
      <c r="H8" s="64"/>
      <c r="I8" s="33"/>
      <c r="J8" s="33"/>
      <c r="K8" s="33"/>
      <c r="L8" s="33"/>
      <c r="M8" s="33"/>
      <c r="N8" s="36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8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6"/>
    </row>
    <row r="9" spans="1:44" s="135" customFormat="1" ht="15" customHeight="1" x14ac:dyDescent="0.25">
      <c r="A9" s="133"/>
      <c r="B9" s="33">
        <v>2011</v>
      </c>
      <c r="C9" s="33" t="s">
        <v>41</v>
      </c>
      <c r="D9" s="34" t="s">
        <v>39</v>
      </c>
      <c r="E9" s="33"/>
      <c r="F9" s="35" t="s">
        <v>36</v>
      </c>
      <c r="G9" s="67"/>
      <c r="H9" s="64"/>
      <c r="I9" s="33"/>
      <c r="J9" s="33"/>
      <c r="K9" s="33"/>
      <c r="L9" s="33"/>
      <c r="M9" s="33"/>
      <c r="N9" s="36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38"/>
      <c r="AA9" s="22"/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6"/>
    </row>
    <row r="10" spans="1:44" s="135" customFormat="1" ht="15" customHeight="1" x14ac:dyDescent="0.25">
      <c r="A10" s="133"/>
      <c r="B10" s="28">
        <v>2012</v>
      </c>
      <c r="C10" s="28" t="s">
        <v>56</v>
      </c>
      <c r="D10" s="37" t="s">
        <v>42</v>
      </c>
      <c r="E10" s="28">
        <v>23</v>
      </c>
      <c r="F10" s="28">
        <v>0</v>
      </c>
      <c r="G10" s="28">
        <v>2</v>
      </c>
      <c r="H10" s="29">
        <v>8</v>
      </c>
      <c r="I10" s="28">
        <v>60</v>
      </c>
      <c r="J10" s="28">
        <v>30</v>
      </c>
      <c r="K10" s="28">
        <v>21</v>
      </c>
      <c r="L10" s="28">
        <v>7</v>
      </c>
      <c r="M10" s="28">
        <v>2</v>
      </c>
      <c r="N10" s="38">
        <v>0.47599999999999998</v>
      </c>
      <c r="O10" s="22">
        <f>PRODUCT(I10/N10)</f>
        <v>126.05042016806723</v>
      </c>
      <c r="P10" s="17"/>
      <c r="Q10" s="17"/>
      <c r="R10" s="17"/>
      <c r="S10" s="17"/>
      <c r="T10" s="22"/>
      <c r="U10" s="27"/>
      <c r="V10" s="28"/>
      <c r="W10" s="29"/>
      <c r="X10" s="28"/>
      <c r="Y10" s="28"/>
      <c r="Z10" s="38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6"/>
    </row>
    <row r="11" spans="1:44" s="135" customFormat="1" ht="15" customHeight="1" x14ac:dyDescent="0.25">
      <c r="A11" s="133"/>
      <c r="B11" s="28">
        <v>2013</v>
      </c>
      <c r="C11" s="28" t="s">
        <v>35</v>
      </c>
      <c r="D11" s="37" t="s">
        <v>58</v>
      </c>
      <c r="E11" s="28">
        <v>25</v>
      </c>
      <c r="F11" s="28">
        <v>2</v>
      </c>
      <c r="G11" s="28">
        <v>0</v>
      </c>
      <c r="H11" s="29">
        <v>29</v>
      </c>
      <c r="I11" s="28">
        <v>100</v>
      </c>
      <c r="J11" s="28">
        <v>88</v>
      </c>
      <c r="K11" s="28">
        <v>8</v>
      </c>
      <c r="L11" s="28">
        <v>2</v>
      </c>
      <c r="M11" s="28">
        <v>2</v>
      </c>
      <c r="N11" s="38">
        <v>0.68489999999999995</v>
      </c>
      <c r="O11" s="78">
        <f>PRODUCT(I11/N11)</f>
        <v>146.00671630895022</v>
      </c>
      <c r="P11" s="17"/>
      <c r="Q11" s="17" t="s">
        <v>143</v>
      </c>
      <c r="R11" s="17"/>
      <c r="S11" s="17"/>
      <c r="T11" s="22"/>
      <c r="U11" s="28">
        <v>2</v>
      </c>
      <c r="V11" s="28">
        <v>0</v>
      </c>
      <c r="W11" s="29">
        <v>0</v>
      </c>
      <c r="X11" s="28">
        <v>2</v>
      </c>
      <c r="Y11" s="28">
        <v>14</v>
      </c>
      <c r="Z11" s="38">
        <v>0.875</v>
      </c>
      <c r="AA11" s="22"/>
      <c r="AB11" s="17"/>
      <c r="AC11" s="17"/>
      <c r="AD11" s="17"/>
      <c r="AE11" s="17"/>
      <c r="AF11" s="22"/>
      <c r="AG11" s="27" t="s">
        <v>116</v>
      </c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6"/>
    </row>
    <row r="12" spans="1:44" s="135" customFormat="1" ht="15" customHeight="1" x14ac:dyDescent="0.25">
      <c r="A12" s="133"/>
      <c r="B12" s="28">
        <v>2014</v>
      </c>
      <c r="C12" s="28" t="s">
        <v>99</v>
      </c>
      <c r="D12" s="37" t="s">
        <v>58</v>
      </c>
      <c r="E12" s="28">
        <v>30</v>
      </c>
      <c r="F12" s="28">
        <v>2</v>
      </c>
      <c r="G12" s="28">
        <v>3</v>
      </c>
      <c r="H12" s="28">
        <v>57</v>
      </c>
      <c r="I12" s="28">
        <v>170</v>
      </c>
      <c r="J12" s="28">
        <v>82</v>
      </c>
      <c r="K12" s="28">
        <v>75</v>
      </c>
      <c r="L12" s="28">
        <v>8</v>
      </c>
      <c r="M12" s="28">
        <v>5</v>
      </c>
      <c r="N12" s="127">
        <v>0.73299999999999998</v>
      </c>
      <c r="O12" s="78">
        <f>PRODUCT(I12/N12)</f>
        <v>231.92360163710779</v>
      </c>
      <c r="P12" s="17"/>
      <c r="Q12" s="29" t="s">
        <v>97</v>
      </c>
      <c r="R12" s="17" t="s">
        <v>144</v>
      </c>
      <c r="S12" s="17" t="s">
        <v>98</v>
      </c>
      <c r="T12" s="22"/>
      <c r="U12" s="28">
        <v>3</v>
      </c>
      <c r="V12" s="28">
        <v>0</v>
      </c>
      <c r="W12" s="29">
        <v>0</v>
      </c>
      <c r="X12" s="28">
        <v>3</v>
      </c>
      <c r="Y12" s="28">
        <v>16</v>
      </c>
      <c r="Z12" s="38">
        <v>0.59299999999999997</v>
      </c>
      <c r="AA12" s="22"/>
      <c r="AB12" s="17"/>
      <c r="AC12" s="17"/>
      <c r="AD12" s="17"/>
      <c r="AE12" s="17"/>
      <c r="AF12" s="22"/>
      <c r="AG12" s="27" t="s">
        <v>117</v>
      </c>
      <c r="AH12" s="27"/>
      <c r="AI12" s="27"/>
      <c r="AJ12" s="27"/>
      <c r="AK12" s="22"/>
      <c r="AL12" s="28">
        <v>1</v>
      </c>
      <c r="AM12" s="27"/>
      <c r="AN12" s="31"/>
      <c r="AO12" s="29"/>
      <c r="AP12" s="32"/>
      <c r="AQ12" s="28"/>
      <c r="AR12" s="46"/>
    </row>
    <row r="13" spans="1:44" s="135" customFormat="1" ht="15" customHeight="1" x14ac:dyDescent="0.25">
      <c r="A13" s="133"/>
      <c r="B13" s="28">
        <v>2015</v>
      </c>
      <c r="C13" s="28" t="s">
        <v>56</v>
      </c>
      <c r="D13" s="37" t="s">
        <v>58</v>
      </c>
      <c r="E13" s="28">
        <v>26</v>
      </c>
      <c r="F13" s="28">
        <v>2</v>
      </c>
      <c r="G13" s="28">
        <v>1</v>
      </c>
      <c r="H13" s="28">
        <v>44</v>
      </c>
      <c r="I13" s="28">
        <v>135</v>
      </c>
      <c r="J13" s="28">
        <v>68</v>
      </c>
      <c r="K13" s="28">
        <v>53</v>
      </c>
      <c r="L13" s="28">
        <v>11</v>
      </c>
      <c r="M13" s="28">
        <v>3</v>
      </c>
      <c r="N13" s="131">
        <v>0.67500000000000004</v>
      </c>
      <c r="O13" s="78">
        <v>200</v>
      </c>
      <c r="P13" s="17"/>
      <c r="Q13" s="14" t="s">
        <v>45</v>
      </c>
      <c r="R13" s="17"/>
      <c r="S13" s="17"/>
      <c r="T13" s="22"/>
      <c r="U13" s="28"/>
      <c r="V13" s="28"/>
      <c r="W13" s="29"/>
      <c r="X13" s="28"/>
      <c r="Y13" s="28"/>
      <c r="Z13" s="38"/>
      <c r="AA13" s="22"/>
      <c r="AB13" s="17"/>
      <c r="AC13" s="17"/>
      <c r="AD13" s="17"/>
      <c r="AE13" s="17"/>
      <c r="AF13" s="22"/>
      <c r="AG13" s="27"/>
      <c r="AH13" s="27"/>
      <c r="AI13" s="27"/>
      <c r="AJ13" s="27"/>
      <c r="AK13" s="22"/>
      <c r="AL13" s="28">
        <v>1</v>
      </c>
      <c r="AM13" s="27"/>
      <c r="AN13" s="31"/>
      <c r="AO13" s="29"/>
      <c r="AP13" s="32"/>
      <c r="AQ13" s="28"/>
      <c r="AR13" s="46"/>
    </row>
    <row r="14" spans="1:44" s="135" customFormat="1" ht="15" customHeight="1" x14ac:dyDescent="0.25">
      <c r="A14" s="133"/>
      <c r="B14" s="28">
        <v>2016</v>
      </c>
      <c r="C14" s="28" t="s">
        <v>99</v>
      </c>
      <c r="D14" s="37" t="s">
        <v>58</v>
      </c>
      <c r="E14" s="28">
        <v>28</v>
      </c>
      <c r="F14" s="28">
        <v>0</v>
      </c>
      <c r="G14" s="28">
        <v>2</v>
      </c>
      <c r="H14" s="28">
        <v>42</v>
      </c>
      <c r="I14" s="28">
        <v>173</v>
      </c>
      <c r="J14" s="28">
        <v>52</v>
      </c>
      <c r="K14" s="28">
        <v>106</v>
      </c>
      <c r="L14" s="28">
        <v>13</v>
      </c>
      <c r="M14" s="28">
        <v>2</v>
      </c>
      <c r="N14" s="38">
        <v>0.72099999999999997</v>
      </c>
      <c r="O14" s="129">
        <v>240</v>
      </c>
      <c r="P14" s="17"/>
      <c r="Q14" s="14" t="s">
        <v>144</v>
      </c>
      <c r="R14" s="17"/>
      <c r="S14" s="17" t="s">
        <v>40</v>
      </c>
      <c r="T14" s="22"/>
      <c r="U14" s="28">
        <v>5</v>
      </c>
      <c r="V14" s="28">
        <v>0</v>
      </c>
      <c r="W14" s="29">
        <v>0</v>
      </c>
      <c r="X14" s="28">
        <v>6</v>
      </c>
      <c r="Y14" s="28">
        <v>24</v>
      </c>
      <c r="Z14" s="38">
        <v>0.70599999999999996</v>
      </c>
      <c r="AA14" s="22"/>
      <c r="AB14" s="17"/>
      <c r="AC14" s="17"/>
      <c r="AD14" s="17"/>
      <c r="AE14" s="17"/>
      <c r="AF14" s="22"/>
      <c r="AG14" s="27" t="s">
        <v>118</v>
      </c>
      <c r="AH14" s="27" t="s">
        <v>119</v>
      </c>
      <c r="AI14" s="27"/>
      <c r="AJ14" s="27"/>
      <c r="AK14" s="22"/>
      <c r="AL14" s="28">
        <v>1</v>
      </c>
      <c r="AM14" s="27"/>
      <c r="AN14" s="31"/>
      <c r="AO14" s="29"/>
      <c r="AP14" s="32"/>
      <c r="AQ14" s="28"/>
      <c r="AR14" s="46"/>
    </row>
    <row r="15" spans="1:44" s="135" customFormat="1" ht="15" customHeight="1" x14ac:dyDescent="0.25">
      <c r="A15" s="133"/>
      <c r="B15" s="28">
        <v>2017</v>
      </c>
      <c r="C15" s="28" t="s">
        <v>98</v>
      </c>
      <c r="D15" s="37" t="s">
        <v>58</v>
      </c>
      <c r="E15" s="28">
        <v>16</v>
      </c>
      <c r="F15" s="28">
        <v>0</v>
      </c>
      <c r="G15" s="28">
        <v>3</v>
      </c>
      <c r="H15" s="28">
        <v>15</v>
      </c>
      <c r="I15" s="28">
        <v>81</v>
      </c>
      <c r="J15" s="28">
        <v>29</v>
      </c>
      <c r="K15" s="28">
        <v>38</v>
      </c>
      <c r="L15" s="28">
        <v>11</v>
      </c>
      <c r="M15" s="28">
        <v>3</v>
      </c>
      <c r="N15" s="52">
        <v>0.66100000000000003</v>
      </c>
      <c r="O15" s="129">
        <v>122</v>
      </c>
      <c r="P15" s="17"/>
      <c r="Q15" s="14"/>
      <c r="R15" s="17"/>
      <c r="S15" s="17"/>
      <c r="T15" s="22"/>
      <c r="U15" s="28"/>
      <c r="V15" s="29"/>
      <c r="W15" s="29"/>
      <c r="X15" s="28"/>
      <c r="Y15" s="28"/>
      <c r="Z15" s="38"/>
      <c r="AA15" s="22"/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6"/>
    </row>
    <row r="16" spans="1:44" s="135" customFormat="1" ht="15" customHeight="1" x14ac:dyDescent="0.25">
      <c r="A16" s="133"/>
      <c r="B16" s="28">
        <v>2018</v>
      </c>
      <c r="C16" s="28" t="s">
        <v>37</v>
      </c>
      <c r="D16" s="37" t="s">
        <v>148</v>
      </c>
      <c r="E16" s="28">
        <v>11</v>
      </c>
      <c r="F16" s="28">
        <v>0</v>
      </c>
      <c r="G16" s="28">
        <v>2</v>
      </c>
      <c r="H16" s="28">
        <v>9</v>
      </c>
      <c r="I16" s="28">
        <v>44</v>
      </c>
      <c r="J16" s="28">
        <v>38</v>
      </c>
      <c r="K16" s="28">
        <v>4</v>
      </c>
      <c r="L16" s="28">
        <v>0</v>
      </c>
      <c r="M16" s="28">
        <v>2</v>
      </c>
      <c r="N16" s="38">
        <v>0.62849999999999995</v>
      </c>
      <c r="O16" s="129">
        <v>70.007955449482907</v>
      </c>
      <c r="P16" s="17"/>
      <c r="Q16" s="14"/>
      <c r="R16" s="17"/>
      <c r="S16" s="17"/>
      <c r="T16" s="22"/>
      <c r="U16" s="28">
        <v>2</v>
      </c>
      <c r="V16" s="29">
        <v>0</v>
      </c>
      <c r="W16" s="29">
        <v>0</v>
      </c>
      <c r="X16" s="28">
        <v>1</v>
      </c>
      <c r="Y16" s="28">
        <v>4</v>
      </c>
      <c r="Z16" s="38">
        <v>0.36359999999999998</v>
      </c>
      <c r="AA16" s="22"/>
      <c r="AB16" s="17"/>
      <c r="AC16" s="17"/>
      <c r="AD16" s="17"/>
      <c r="AE16" s="17"/>
      <c r="AF16" s="22"/>
      <c r="AG16" s="27" t="s">
        <v>149</v>
      </c>
      <c r="AH16" s="27"/>
      <c r="AI16" s="27"/>
      <c r="AJ16" s="27"/>
      <c r="AK16" s="22"/>
      <c r="AL16" s="28"/>
      <c r="AM16" s="28"/>
      <c r="AN16" s="29"/>
      <c r="AO16" s="29">
        <v>1</v>
      </c>
      <c r="AP16" s="32"/>
      <c r="AQ16" s="28"/>
      <c r="AR16" s="46"/>
    </row>
    <row r="17" spans="1:45" s="135" customFormat="1" ht="15" customHeight="1" x14ac:dyDescent="0.25">
      <c r="A17" s="133"/>
      <c r="B17" s="28">
        <v>2019</v>
      </c>
      <c r="C17" s="28" t="s">
        <v>162</v>
      </c>
      <c r="D17" s="37" t="s">
        <v>159</v>
      </c>
      <c r="E17" s="28">
        <v>28</v>
      </c>
      <c r="F17" s="28">
        <v>0</v>
      </c>
      <c r="G17" s="28">
        <v>2</v>
      </c>
      <c r="H17" s="28">
        <v>25</v>
      </c>
      <c r="I17" s="28">
        <v>142</v>
      </c>
      <c r="J17" s="28">
        <v>34</v>
      </c>
      <c r="K17" s="28">
        <v>95</v>
      </c>
      <c r="L17" s="28">
        <v>11</v>
      </c>
      <c r="M17" s="28">
        <v>2</v>
      </c>
      <c r="N17" s="182">
        <v>0.6794</v>
      </c>
      <c r="O17" s="129">
        <v>209</v>
      </c>
      <c r="P17" s="17"/>
      <c r="Q17" s="17"/>
      <c r="R17" s="17"/>
      <c r="S17" s="17" t="s">
        <v>161</v>
      </c>
      <c r="T17" s="22"/>
      <c r="U17" s="28"/>
      <c r="V17" s="29"/>
      <c r="W17" s="28"/>
      <c r="X17" s="28"/>
      <c r="Y17" s="28"/>
      <c r="Z17" s="38"/>
      <c r="AA17" s="22"/>
      <c r="AB17" s="17"/>
      <c r="AC17" s="17"/>
      <c r="AD17" s="17"/>
      <c r="AE17" s="17"/>
      <c r="AF17" s="22"/>
      <c r="AG17" s="27"/>
      <c r="AH17" s="27"/>
      <c r="AI17" s="27"/>
      <c r="AJ17" s="27"/>
      <c r="AK17" s="22"/>
      <c r="AL17" s="28"/>
      <c r="AM17" s="27"/>
      <c r="AN17" s="27"/>
      <c r="AO17" s="29"/>
      <c r="AP17" s="32"/>
      <c r="AQ17" s="28"/>
      <c r="AR17" s="46"/>
    </row>
    <row r="18" spans="1:45" s="135" customFormat="1" ht="15" customHeight="1" x14ac:dyDescent="0.25">
      <c r="A18" s="136"/>
      <c r="B18" s="15" t="s">
        <v>7</v>
      </c>
      <c r="C18" s="16"/>
      <c r="D18" s="14"/>
      <c r="E18" s="17">
        <f t="shared" ref="E18:M18" si="0">SUM(E4:E17)</f>
        <v>187</v>
      </c>
      <c r="F18" s="17">
        <f t="shared" si="0"/>
        <v>6</v>
      </c>
      <c r="G18" s="17">
        <f t="shared" si="0"/>
        <v>15</v>
      </c>
      <c r="H18" s="17">
        <f t="shared" si="0"/>
        <v>229</v>
      </c>
      <c r="I18" s="17">
        <f t="shared" si="0"/>
        <v>905</v>
      </c>
      <c r="J18" s="17">
        <f t="shared" si="0"/>
        <v>421</v>
      </c>
      <c r="K18" s="17">
        <f t="shared" si="0"/>
        <v>400</v>
      </c>
      <c r="L18" s="17">
        <f t="shared" si="0"/>
        <v>63</v>
      </c>
      <c r="M18" s="16">
        <f t="shared" si="0"/>
        <v>21</v>
      </c>
      <c r="N18" s="39">
        <f>PRODUCT(I18/O18)</f>
        <v>0.67286810984422596</v>
      </c>
      <c r="O18" s="128">
        <f>SUM(O3:O17)</f>
        <v>1344.9886935636084</v>
      </c>
      <c r="P18" s="98" t="s">
        <v>120</v>
      </c>
      <c r="Q18" s="98" t="s">
        <v>145</v>
      </c>
      <c r="R18" s="98" t="s">
        <v>120</v>
      </c>
      <c r="S18" s="98" t="s">
        <v>120</v>
      </c>
      <c r="T18" s="44"/>
      <c r="U18" s="17">
        <f>SUM(U11:U17)</f>
        <v>12</v>
      </c>
      <c r="V18" s="17">
        <f t="shared" ref="V18:Y18" si="1">SUM(V11:V17)</f>
        <v>0</v>
      </c>
      <c r="W18" s="17">
        <f t="shared" si="1"/>
        <v>0</v>
      </c>
      <c r="X18" s="17">
        <f t="shared" si="1"/>
        <v>12</v>
      </c>
      <c r="Y18" s="17">
        <f t="shared" si="1"/>
        <v>58</v>
      </c>
      <c r="Z18" s="39">
        <f>PRODUCT(N24)</f>
        <v>0.65909090909090906</v>
      </c>
      <c r="AA18" s="128"/>
      <c r="AB18" s="98" t="s">
        <v>120</v>
      </c>
      <c r="AC18" s="98" t="s">
        <v>120</v>
      </c>
      <c r="AD18" s="98" t="s">
        <v>120</v>
      </c>
      <c r="AE18" s="98" t="s">
        <v>120</v>
      </c>
      <c r="AF18" s="22"/>
      <c r="AG18" s="98" t="s">
        <v>150</v>
      </c>
      <c r="AH18" s="98" t="s">
        <v>121</v>
      </c>
      <c r="AI18" s="98" t="s">
        <v>121</v>
      </c>
      <c r="AJ18" s="98" t="s">
        <v>121</v>
      </c>
      <c r="AK18" s="22"/>
      <c r="AL18" s="17">
        <f t="shared" ref="AL18:AQ18" si="2">SUM(AL4:AL17)</f>
        <v>3</v>
      </c>
      <c r="AM18" s="17">
        <f t="shared" si="2"/>
        <v>0</v>
      </c>
      <c r="AN18" s="17">
        <f t="shared" si="2"/>
        <v>0</v>
      </c>
      <c r="AO18" s="17">
        <f t="shared" si="2"/>
        <v>1</v>
      </c>
      <c r="AP18" s="17">
        <f t="shared" si="2"/>
        <v>0</v>
      </c>
      <c r="AQ18" s="17">
        <f t="shared" si="2"/>
        <v>0</v>
      </c>
      <c r="AR18" s="46"/>
    </row>
    <row r="19" spans="1:45" s="135" customFormat="1" ht="15" customHeight="1" x14ac:dyDescent="0.25">
      <c r="A19" s="136"/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7"/>
      <c r="O19" s="22"/>
      <c r="P19" s="21"/>
      <c r="Q19" s="19"/>
      <c r="R19" s="138"/>
      <c r="S19" s="139"/>
      <c r="T19" s="22"/>
      <c r="U19" s="16"/>
      <c r="V19" s="13"/>
      <c r="W19" s="13"/>
      <c r="X19" s="13"/>
      <c r="Y19" s="13"/>
      <c r="Z19" s="14"/>
      <c r="AA19" s="22"/>
      <c r="AB19" s="140"/>
      <c r="AC19" s="141"/>
      <c r="AD19" s="138"/>
      <c r="AE19" s="139"/>
      <c r="AF19" s="22"/>
      <c r="AG19" s="142">
        <v>0</v>
      </c>
      <c r="AH19" s="143">
        <v>0</v>
      </c>
      <c r="AI19" s="143">
        <v>0</v>
      </c>
      <c r="AJ19" s="144">
        <v>0</v>
      </c>
      <c r="AK19" s="22"/>
      <c r="AL19" s="16"/>
      <c r="AM19" s="13"/>
      <c r="AN19" s="13"/>
      <c r="AO19" s="13"/>
      <c r="AP19" s="13"/>
      <c r="AQ19" s="14"/>
      <c r="AR19" s="46"/>
    </row>
    <row r="20" spans="1:45" ht="15" customHeight="1" x14ac:dyDescent="0.25">
      <c r="A20" s="133"/>
      <c r="B20" s="37" t="s">
        <v>2</v>
      </c>
      <c r="C20" s="32"/>
      <c r="D20" s="40">
        <f>SUM(F18:H18)+((I18-F18-G18)/3)+(E18/3)+(AL18*25)+(AM18*25)+(AN18*10)+(AO18*25)+(AP18*20)+(AQ18*15)-25</f>
        <v>682.00000000000011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41"/>
      <c r="P20" s="22"/>
      <c r="Q20" s="22"/>
      <c r="R20" s="22"/>
      <c r="S20" s="22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22"/>
      <c r="AG20" s="41"/>
      <c r="AH20" s="41"/>
      <c r="AI20" s="41"/>
      <c r="AJ20" s="41"/>
      <c r="AK20" s="22"/>
      <c r="AL20" s="41"/>
      <c r="AM20" s="41"/>
      <c r="AN20" s="41"/>
      <c r="AO20" s="41"/>
      <c r="AP20" s="41"/>
      <c r="AQ20" s="41"/>
      <c r="AR20" s="46"/>
    </row>
    <row r="21" spans="1:45" s="135" customFormat="1" ht="15" customHeight="1" x14ac:dyDescent="0.25">
      <c r="A21" s="133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4"/>
      <c r="P21" s="44"/>
      <c r="Q21" s="44"/>
      <c r="R21" s="44"/>
      <c r="S21" s="44"/>
      <c r="T21" s="44"/>
      <c r="U21" s="41"/>
      <c r="V21" s="45"/>
      <c r="W21" s="41"/>
      <c r="X21" s="41"/>
      <c r="Y21" s="41"/>
      <c r="Z21" s="41"/>
      <c r="AA21" s="41"/>
      <c r="AB21" s="41"/>
      <c r="AC21" s="41"/>
      <c r="AD21" s="41"/>
      <c r="AE21" s="41"/>
      <c r="AF21" s="22"/>
      <c r="AG21" s="41"/>
      <c r="AH21" s="41"/>
      <c r="AI21" s="41"/>
      <c r="AJ21" s="41"/>
      <c r="AK21" s="22"/>
      <c r="AL21" s="41"/>
      <c r="AM21" s="41"/>
      <c r="AN21" s="41"/>
      <c r="AO21" s="41"/>
      <c r="AP21" s="41"/>
      <c r="AQ21" s="41"/>
      <c r="AR21" s="46"/>
    </row>
    <row r="22" spans="1:45" ht="15" customHeight="1" x14ac:dyDescent="0.25">
      <c r="A22" s="133"/>
      <c r="B22" s="21" t="s">
        <v>25</v>
      </c>
      <c r="C22" s="47"/>
      <c r="D22" s="47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41"/>
      <c r="K22" s="17" t="s">
        <v>27</v>
      </c>
      <c r="L22" s="17" t="s">
        <v>28</v>
      </c>
      <c r="M22" s="17" t="s">
        <v>29</v>
      </c>
      <c r="N22" s="17" t="s">
        <v>22</v>
      </c>
      <c r="O22" s="22"/>
      <c r="P22" s="48" t="s">
        <v>30</v>
      </c>
      <c r="Q22" s="11"/>
      <c r="R22" s="11"/>
      <c r="S22" s="11"/>
      <c r="T22" s="49"/>
      <c r="U22" s="49"/>
      <c r="V22" s="49"/>
      <c r="W22" s="49"/>
      <c r="X22" s="49"/>
      <c r="Y22" s="11"/>
      <c r="Z22" s="11"/>
      <c r="AA22" s="11"/>
      <c r="AB22" s="49"/>
      <c r="AC22" s="49"/>
      <c r="AD22" s="11"/>
      <c r="AE22" s="50"/>
      <c r="AF22" s="22"/>
      <c r="AG22" s="48" t="s">
        <v>122</v>
      </c>
      <c r="AH22" s="11"/>
      <c r="AI22" s="49"/>
      <c r="AJ22" s="50"/>
      <c r="AK22" s="22"/>
      <c r="AL22" s="9" t="s">
        <v>123</v>
      </c>
      <c r="AM22" s="11"/>
      <c r="AN22" s="11"/>
      <c r="AO22" s="11"/>
      <c r="AP22" s="11"/>
      <c r="AQ22" s="50"/>
      <c r="AR22" s="46"/>
    </row>
    <row r="23" spans="1:45" ht="15" customHeight="1" x14ac:dyDescent="0.25">
      <c r="A23" s="133"/>
      <c r="B23" s="48" t="s">
        <v>13</v>
      </c>
      <c r="C23" s="11"/>
      <c r="D23" s="50"/>
      <c r="E23" s="28">
        <f>PRODUCT(E18)</f>
        <v>187</v>
      </c>
      <c r="F23" s="28">
        <f>PRODUCT(F18)</f>
        <v>6</v>
      </c>
      <c r="G23" s="28">
        <f>PRODUCT(G18)</f>
        <v>15</v>
      </c>
      <c r="H23" s="28">
        <f>PRODUCT(H18)</f>
        <v>229</v>
      </c>
      <c r="I23" s="28">
        <f>PRODUCT(I18)</f>
        <v>905</v>
      </c>
      <c r="J23" s="41"/>
      <c r="K23" s="51">
        <f>PRODUCT((F23+G23)/E23)</f>
        <v>0.11229946524064172</v>
      </c>
      <c r="L23" s="51">
        <f>PRODUCT(H23/E23)</f>
        <v>1.2245989304812834</v>
      </c>
      <c r="M23" s="51">
        <f>PRODUCT(I23/E23)</f>
        <v>4.8395721925133692</v>
      </c>
      <c r="N23" s="52">
        <f>PRODUCT(N18)</f>
        <v>0.67286810984422596</v>
      </c>
      <c r="O23" s="22">
        <f>PRODUCT(O18)</f>
        <v>1344.9886935636084</v>
      </c>
      <c r="P23" s="166" t="s">
        <v>9</v>
      </c>
      <c r="Q23" s="183"/>
      <c r="R23" s="167" t="s">
        <v>51</v>
      </c>
      <c r="S23" s="167"/>
      <c r="T23" s="167"/>
      <c r="U23" s="167"/>
      <c r="V23" s="167"/>
      <c r="W23" s="167"/>
      <c r="X23" s="167"/>
      <c r="Y23" s="184"/>
      <c r="Z23" s="184"/>
      <c r="AA23" s="184" t="s">
        <v>11</v>
      </c>
      <c r="AB23" s="167"/>
      <c r="AC23" s="184"/>
      <c r="AD23" s="184" t="s">
        <v>52</v>
      </c>
      <c r="AE23" s="185"/>
      <c r="AF23" s="22"/>
      <c r="AG23" s="186"/>
      <c r="AH23" s="196"/>
      <c r="AI23" s="167"/>
      <c r="AJ23" s="168"/>
      <c r="AK23" s="22"/>
      <c r="AL23" s="166"/>
      <c r="AM23" s="184"/>
      <c r="AN23" s="167"/>
      <c r="AO23" s="167"/>
      <c r="AP23" s="167"/>
      <c r="AQ23" s="168"/>
      <c r="AR23" s="46"/>
    </row>
    <row r="24" spans="1:45" ht="15" customHeight="1" x14ac:dyDescent="0.25">
      <c r="A24" s="133"/>
      <c r="B24" s="53" t="s">
        <v>15</v>
      </c>
      <c r="C24" s="54"/>
      <c r="D24" s="55"/>
      <c r="E24" s="28">
        <f>SUM(U18)</f>
        <v>12</v>
      </c>
      <c r="F24" s="28">
        <f>SUM(V18)</f>
        <v>0</v>
      </c>
      <c r="G24" s="28">
        <f>SUM(W18)</f>
        <v>0</v>
      </c>
      <c r="H24" s="28">
        <f>SUM(X18)</f>
        <v>12</v>
      </c>
      <c r="I24" s="28">
        <f>SUM(Y18)</f>
        <v>58</v>
      </c>
      <c r="J24" s="41"/>
      <c r="K24" s="51">
        <f>PRODUCT((F24+G24)/E24)</f>
        <v>0</v>
      </c>
      <c r="L24" s="51">
        <f>PRODUCT(H24/E24)</f>
        <v>1</v>
      </c>
      <c r="M24" s="51">
        <f>PRODUCT(I24/E24)</f>
        <v>4.833333333333333</v>
      </c>
      <c r="N24" s="52">
        <f>PRODUCT(I24/O24)</f>
        <v>0.65909090909090906</v>
      </c>
      <c r="O24" s="22">
        <v>88</v>
      </c>
      <c r="P24" s="186" t="s">
        <v>124</v>
      </c>
      <c r="Q24" s="187"/>
      <c r="R24" s="188" t="s">
        <v>54</v>
      </c>
      <c r="S24" s="188"/>
      <c r="T24" s="188"/>
      <c r="U24" s="188"/>
      <c r="V24" s="188"/>
      <c r="W24" s="188"/>
      <c r="X24" s="188"/>
      <c r="Y24" s="189"/>
      <c r="Z24" s="189"/>
      <c r="AA24" s="189" t="s">
        <v>53</v>
      </c>
      <c r="AB24" s="188"/>
      <c r="AC24" s="189"/>
      <c r="AD24" s="189" t="s">
        <v>55</v>
      </c>
      <c r="AE24" s="190"/>
      <c r="AF24" s="22"/>
      <c r="AG24" s="186"/>
      <c r="AH24" s="197"/>
      <c r="AI24" s="188"/>
      <c r="AJ24" s="198"/>
      <c r="AK24" s="22"/>
      <c r="AL24" s="186"/>
      <c r="AM24" s="189"/>
      <c r="AN24" s="188"/>
      <c r="AO24" s="188"/>
      <c r="AP24" s="188"/>
      <c r="AQ24" s="198"/>
      <c r="AR24" s="46"/>
    </row>
    <row r="25" spans="1:45" ht="15" customHeight="1" x14ac:dyDescent="0.25">
      <c r="A25" s="133"/>
      <c r="B25" s="56" t="s">
        <v>16</v>
      </c>
      <c r="C25" s="57"/>
      <c r="D25" s="58"/>
      <c r="E25" s="30">
        <v>8</v>
      </c>
      <c r="F25" s="30">
        <v>0</v>
      </c>
      <c r="G25" s="30">
        <v>0</v>
      </c>
      <c r="H25" s="30">
        <v>4</v>
      </c>
      <c r="I25" s="30">
        <v>24</v>
      </c>
      <c r="J25" s="41"/>
      <c r="K25" s="68">
        <f>PRODUCT((F25+G25)/E25)</f>
        <v>0</v>
      </c>
      <c r="L25" s="68">
        <f>PRODUCT(H25/E25)</f>
        <v>0.5</v>
      </c>
      <c r="M25" s="68">
        <f>PRODUCT(I25/E25)</f>
        <v>3</v>
      </c>
      <c r="N25" s="69">
        <f>PRODUCT(I25/O25)</f>
        <v>0.54545454545454541</v>
      </c>
      <c r="O25" s="22">
        <v>44</v>
      </c>
      <c r="P25" s="186" t="s">
        <v>125</v>
      </c>
      <c r="Q25" s="187"/>
      <c r="R25" s="188" t="s">
        <v>51</v>
      </c>
      <c r="S25" s="188"/>
      <c r="T25" s="188"/>
      <c r="U25" s="188"/>
      <c r="V25" s="188"/>
      <c r="W25" s="188"/>
      <c r="X25" s="188"/>
      <c r="Y25" s="189"/>
      <c r="Z25" s="189"/>
      <c r="AA25" s="189" t="s">
        <v>11</v>
      </c>
      <c r="AB25" s="188"/>
      <c r="AC25" s="189"/>
      <c r="AD25" s="189" t="s">
        <v>52</v>
      </c>
      <c r="AE25" s="190"/>
      <c r="AF25" s="22"/>
      <c r="AG25" s="199"/>
      <c r="AH25" s="197"/>
      <c r="AI25" s="188"/>
      <c r="AJ25" s="198"/>
      <c r="AK25" s="22"/>
      <c r="AL25" s="186"/>
      <c r="AM25" s="189"/>
      <c r="AN25" s="188"/>
      <c r="AO25" s="188"/>
      <c r="AP25" s="188"/>
      <c r="AQ25" s="198"/>
      <c r="AR25" s="46"/>
    </row>
    <row r="26" spans="1:45" ht="15" customHeight="1" x14ac:dyDescent="0.25">
      <c r="A26" s="133"/>
      <c r="B26" s="59" t="s">
        <v>26</v>
      </c>
      <c r="C26" s="60"/>
      <c r="D26" s="61"/>
      <c r="E26" s="17">
        <f>SUM(E23:E25)</f>
        <v>207</v>
      </c>
      <c r="F26" s="17">
        <f>SUM(F23:F25)</f>
        <v>6</v>
      </c>
      <c r="G26" s="17">
        <f>SUM(G23:G25)</f>
        <v>15</v>
      </c>
      <c r="H26" s="17">
        <f>SUM(H23:H25)</f>
        <v>245</v>
      </c>
      <c r="I26" s="17">
        <f>SUM(I23:I25)</f>
        <v>987</v>
      </c>
      <c r="J26" s="41"/>
      <c r="K26" s="62">
        <f>PRODUCT((F26+G26)/E26)</f>
        <v>0.10144927536231885</v>
      </c>
      <c r="L26" s="62">
        <f>PRODUCT(H26/E26)</f>
        <v>1.1835748792270531</v>
      </c>
      <c r="M26" s="62">
        <f>PRODUCT(I26/E26)</f>
        <v>4.7681159420289854</v>
      </c>
      <c r="N26" s="39">
        <f>PRODUCT(I26/O26)</f>
        <v>0.6682515609639591</v>
      </c>
      <c r="O26" s="22">
        <f>SUM(O23:O25)</f>
        <v>1476.9886935636084</v>
      </c>
      <c r="P26" s="191" t="s">
        <v>10</v>
      </c>
      <c r="Q26" s="192"/>
      <c r="R26" s="193" t="s">
        <v>61</v>
      </c>
      <c r="S26" s="193"/>
      <c r="T26" s="193"/>
      <c r="U26" s="193"/>
      <c r="V26" s="193"/>
      <c r="W26" s="193"/>
      <c r="X26" s="193"/>
      <c r="Y26" s="194"/>
      <c r="Z26" s="194"/>
      <c r="AA26" s="194" t="s">
        <v>60</v>
      </c>
      <c r="AB26" s="193"/>
      <c r="AC26" s="194"/>
      <c r="AD26" s="194" t="s">
        <v>62</v>
      </c>
      <c r="AE26" s="195"/>
      <c r="AF26" s="22"/>
      <c r="AG26" s="83"/>
      <c r="AH26" s="200"/>
      <c r="AI26" s="201"/>
      <c r="AJ26" s="202"/>
      <c r="AK26" s="22"/>
      <c r="AL26" s="191"/>
      <c r="AM26" s="194"/>
      <c r="AN26" s="193"/>
      <c r="AO26" s="193"/>
      <c r="AP26" s="193"/>
      <c r="AQ26" s="202"/>
      <c r="AR26" s="46"/>
    </row>
    <row r="27" spans="1:45" ht="15" customHeight="1" x14ac:dyDescent="0.3">
      <c r="A27" s="133"/>
      <c r="B27" s="43"/>
      <c r="C27" s="43"/>
      <c r="D27" s="43"/>
      <c r="E27" s="43"/>
      <c r="F27" s="43"/>
      <c r="G27" s="43"/>
      <c r="H27" s="43"/>
      <c r="I27" s="43"/>
      <c r="J27" s="41"/>
      <c r="K27" s="43"/>
      <c r="L27" s="43"/>
      <c r="M27" s="43"/>
      <c r="N27" s="42"/>
      <c r="O27" s="22">
        <f>SUM(O24:O26)</f>
        <v>1608.9886935636084</v>
      </c>
      <c r="P27" s="41"/>
      <c r="Q27" s="45"/>
      <c r="R27" s="41"/>
      <c r="S27" s="41"/>
      <c r="T27" s="22"/>
      <c r="U27" s="22"/>
      <c r="V27" s="45"/>
      <c r="W27" s="41"/>
      <c r="X27" s="41"/>
      <c r="Y27" s="22"/>
      <c r="Z27" s="22"/>
      <c r="AA27" s="22"/>
      <c r="AB27" s="22"/>
      <c r="AC27" s="22"/>
      <c r="AD27" s="22"/>
      <c r="AE27" s="22"/>
      <c r="AF27" s="22"/>
      <c r="AG27" s="22"/>
      <c r="AH27" s="63"/>
      <c r="AI27" s="41"/>
      <c r="AJ27" s="41"/>
      <c r="AK27" s="22"/>
      <c r="AL27" s="41"/>
      <c r="AM27" s="41"/>
      <c r="AN27" s="41"/>
      <c r="AO27" s="41"/>
      <c r="AP27" s="41"/>
      <c r="AQ27" s="41"/>
      <c r="AR27" s="46"/>
    </row>
    <row r="28" spans="1:45" ht="15" customHeight="1" x14ac:dyDescent="0.25">
      <c r="A28" s="133"/>
      <c r="B28" s="41" t="s">
        <v>38</v>
      </c>
      <c r="C28" s="41"/>
      <c r="D28" s="41" t="s">
        <v>43</v>
      </c>
      <c r="E28" s="41"/>
      <c r="F28" s="41"/>
      <c r="G28" s="41"/>
      <c r="H28" s="41"/>
      <c r="I28" s="41"/>
      <c r="J28" s="41"/>
      <c r="K28" s="41"/>
      <c r="L28" s="41"/>
      <c r="M28" s="41" t="s">
        <v>47</v>
      </c>
      <c r="N28" s="41"/>
      <c r="O28" s="41"/>
      <c r="P28" s="41"/>
      <c r="Q28" s="41"/>
      <c r="R28" s="41"/>
      <c r="S28" s="41" t="s">
        <v>44</v>
      </c>
      <c r="T28" s="41"/>
      <c r="U28" s="41"/>
      <c r="V28" s="41"/>
      <c r="W28" s="41"/>
      <c r="X28" s="41"/>
      <c r="Y28" s="41"/>
      <c r="Z28" s="41"/>
      <c r="AA28" s="41"/>
      <c r="AB28" s="41" t="s">
        <v>59</v>
      </c>
      <c r="AC28" s="41"/>
      <c r="AD28" s="41"/>
      <c r="AE28" s="41"/>
      <c r="AF28" s="41"/>
      <c r="AG28" s="41"/>
      <c r="AH28" s="41" t="s">
        <v>147</v>
      </c>
      <c r="AI28" s="41"/>
      <c r="AJ28" s="41"/>
      <c r="AK28" s="41"/>
      <c r="AL28" s="45" t="s">
        <v>160</v>
      </c>
      <c r="AM28" s="41"/>
      <c r="AN28" s="41"/>
      <c r="AO28" s="41"/>
      <c r="AP28" s="41"/>
      <c r="AQ28" s="41"/>
      <c r="AR28" s="41"/>
      <c r="AS28" s="41"/>
    </row>
    <row r="29" spans="1:45" ht="15" customHeight="1" x14ac:dyDescent="0.25">
      <c r="A29" s="133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ht="13.8" x14ac:dyDescent="0.25">
      <c r="A30" s="133"/>
      <c r="B30" s="203" t="s">
        <v>163</v>
      </c>
      <c r="C30" s="70"/>
      <c r="D30" s="70"/>
      <c r="E30" s="70"/>
      <c r="F30" s="70" t="s">
        <v>164</v>
      </c>
      <c r="G30" s="70" t="s">
        <v>3</v>
      </c>
      <c r="H30" s="70" t="s">
        <v>5</v>
      </c>
      <c r="I30" s="70" t="s">
        <v>6</v>
      </c>
      <c r="J30" s="70" t="s">
        <v>165</v>
      </c>
      <c r="K30" s="204" t="s">
        <v>17</v>
      </c>
      <c r="L30" s="41"/>
      <c r="M30" s="205" t="s">
        <v>166</v>
      </c>
      <c r="N30" s="71"/>
      <c r="O30" s="71"/>
      <c r="P30" s="70" t="s">
        <v>3</v>
      </c>
      <c r="Q30" s="70" t="s">
        <v>5</v>
      </c>
      <c r="R30" s="70" t="s">
        <v>6</v>
      </c>
      <c r="S30" s="70" t="s">
        <v>165</v>
      </c>
      <c r="T30" s="71"/>
      <c r="U30" s="204" t="s">
        <v>17</v>
      </c>
      <c r="V30" s="41"/>
      <c r="W30" s="205" t="s">
        <v>167</v>
      </c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206"/>
      <c r="AI30" s="207" t="s">
        <v>255</v>
      </c>
      <c r="AJ30" s="208"/>
      <c r="AK30" s="208"/>
      <c r="AL30" s="228" t="s">
        <v>3</v>
      </c>
      <c r="AM30" s="228" t="s">
        <v>5</v>
      </c>
      <c r="AN30" s="228" t="s">
        <v>6</v>
      </c>
      <c r="AO30" s="71"/>
      <c r="AP30" s="70" t="s">
        <v>256</v>
      </c>
      <c r="AQ30" s="106"/>
      <c r="AR30" s="22"/>
      <c r="AS30" s="22"/>
    </row>
    <row r="31" spans="1:45" ht="15" customHeight="1" x14ac:dyDescent="0.25">
      <c r="A31" s="133"/>
      <c r="B31" s="209">
        <v>2012</v>
      </c>
      <c r="C31" s="128" t="s">
        <v>56</v>
      </c>
      <c r="D31" s="188" t="s">
        <v>42</v>
      </c>
      <c r="E31" s="128"/>
      <c r="F31" s="128">
        <v>24</v>
      </c>
      <c r="G31" s="128">
        <v>23</v>
      </c>
      <c r="H31" s="210">
        <f>PRODUCT((F10+G10)/E10)</f>
        <v>8.6956521739130432E-2</v>
      </c>
      <c r="I31" s="210">
        <f>PRODUCT(H10/E10)</f>
        <v>0.34782608695652173</v>
      </c>
      <c r="J31" s="210">
        <f>PRODUCT(F10+G10+H10)/E10</f>
        <v>0.43478260869565216</v>
      </c>
      <c r="K31" s="211">
        <f>PRODUCT(I10/E10)</f>
        <v>2.6086956521739131</v>
      </c>
      <c r="L31" s="45"/>
      <c r="M31" s="199" t="s">
        <v>169</v>
      </c>
      <c r="N31" s="128"/>
      <c r="O31" s="128">
        <v>20</v>
      </c>
      <c r="P31" s="212" t="s">
        <v>212</v>
      </c>
      <c r="Q31" s="212" t="s">
        <v>190</v>
      </c>
      <c r="R31" s="212" t="s">
        <v>198</v>
      </c>
      <c r="S31" s="212" t="s">
        <v>205</v>
      </c>
      <c r="T31" s="213"/>
      <c r="U31" s="211" t="s">
        <v>220</v>
      </c>
      <c r="V31" s="45"/>
      <c r="W31" s="214" t="s">
        <v>171</v>
      </c>
      <c r="X31" s="197"/>
      <c r="Y31" s="197"/>
      <c r="Z31" s="188"/>
      <c r="AA31" s="188"/>
      <c r="AB31" s="188"/>
      <c r="AC31" s="197"/>
      <c r="AD31" s="188"/>
      <c r="AE31" s="188"/>
      <c r="AF31" s="188"/>
      <c r="AG31" s="197"/>
      <c r="AH31" s="198"/>
      <c r="AI31" s="188" t="s">
        <v>257</v>
      </c>
      <c r="AJ31" s="188"/>
      <c r="AK31" s="188"/>
      <c r="AL31" s="189">
        <v>125</v>
      </c>
      <c r="AM31" s="189">
        <v>15</v>
      </c>
      <c r="AN31" s="189">
        <v>187</v>
      </c>
      <c r="AO31" s="188"/>
      <c r="AP31" s="229">
        <f>PRODUCT(AL31/AL43)</f>
        <v>0.66844919786096257</v>
      </c>
      <c r="AQ31" s="198"/>
      <c r="AR31" s="22"/>
      <c r="AS31" s="22"/>
    </row>
    <row r="32" spans="1:45" ht="15" customHeight="1" x14ac:dyDescent="0.25">
      <c r="A32" s="133"/>
      <c r="B32" s="209">
        <v>2013</v>
      </c>
      <c r="C32" s="128" t="s">
        <v>35</v>
      </c>
      <c r="D32" s="188" t="s">
        <v>58</v>
      </c>
      <c r="E32" s="128"/>
      <c r="F32" s="128">
        <v>25</v>
      </c>
      <c r="G32" s="128">
        <v>25</v>
      </c>
      <c r="H32" s="210">
        <f t="shared" ref="H32:H38" si="3">PRODUCT((F11+G11)/E11)</f>
        <v>0.08</v>
      </c>
      <c r="I32" s="210">
        <f t="shared" ref="I32:I38" si="4">PRODUCT(H11/E11)</f>
        <v>1.1599999999999999</v>
      </c>
      <c r="J32" s="210">
        <f t="shared" ref="J32:J38" si="5">PRODUCT(F11+G11+H11)/E11</f>
        <v>1.24</v>
      </c>
      <c r="K32" s="211">
        <f t="shared" ref="K32:K38" si="6">PRODUCT(I11/E11)</f>
        <v>4</v>
      </c>
      <c r="L32" s="45"/>
      <c r="M32" s="199" t="s">
        <v>170</v>
      </c>
      <c r="N32" s="128"/>
      <c r="O32" s="128">
        <v>20</v>
      </c>
      <c r="P32" s="212" t="s">
        <v>213</v>
      </c>
      <c r="Q32" s="212" t="s">
        <v>191</v>
      </c>
      <c r="R32" s="212" t="s">
        <v>199</v>
      </c>
      <c r="S32" s="212" t="s">
        <v>206</v>
      </c>
      <c r="T32" s="213"/>
      <c r="U32" s="211" t="s">
        <v>221</v>
      </c>
      <c r="V32" s="45"/>
      <c r="W32" s="214" t="s">
        <v>168</v>
      </c>
      <c r="X32" s="188"/>
      <c r="Y32" s="216" t="s">
        <v>188</v>
      </c>
      <c r="Z32" s="215"/>
      <c r="AA32" s="215"/>
      <c r="AB32" s="215"/>
      <c r="AC32" s="215"/>
      <c r="AD32" s="215"/>
      <c r="AE32" s="215"/>
      <c r="AF32" s="215"/>
      <c r="AG32" s="216" t="s">
        <v>189</v>
      </c>
      <c r="AH32" s="211">
        <v>1.2987012987012987</v>
      </c>
      <c r="AI32" s="188" t="s">
        <v>258</v>
      </c>
      <c r="AJ32" s="188"/>
      <c r="AK32" s="188"/>
      <c r="AL32" s="189"/>
      <c r="AM32" s="230">
        <f>PRODUCT(AM31/AL31)</f>
        <v>0.12</v>
      </c>
      <c r="AN32" s="230">
        <f>PRODUCT(AN31/AL31)</f>
        <v>1.496</v>
      </c>
      <c r="AO32" s="188"/>
      <c r="AP32" s="188"/>
      <c r="AQ32" s="198"/>
      <c r="AR32" s="22"/>
      <c r="AS32" s="22"/>
    </row>
    <row r="33" spans="1:45" ht="15" customHeight="1" x14ac:dyDescent="0.25">
      <c r="A33" s="133"/>
      <c r="B33" s="209">
        <v>2014</v>
      </c>
      <c r="C33" s="128" t="s">
        <v>99</v>
      </c>
      <c r="D33" s="188" t="s">
        <v>58</v>
      </c>
      <c r="E33" s="128"/>
      <c r="F33" s="128">
        <v>26</v>
      </c>
      <c r="G33" s="128">
        <v>30</v>
      </c>
      <c r="H33" s="210">
        <f t="shared" si="3"/>
        <v>0.16666666666666666</v>
      </c>
      <c r="I33" s="217">
        <f t="shared" si="4"/>
        <v>1.9</v>
      </c>
      <c r="J33" s="217">
        <f t="shared" si="5"/>
        <v>2.0666666666666669</v>
      </c>
      <c r="K33" s="211">
        <f t="shared" si="6"/>
        <v>5.666666666666667</v>
      </c>
      <c r="L33" s="45"/>
      <c r="M33" s="199" t="s">
        <v>172</v>
      </c>
      <c r="N33" s="128"/>
      <c r="O33" s="128">
        <v>21</v>
      </c>
      <c r="P33" s="212" t="s">
        <v>214</v>
      </c>
      <c r="Q33" s="212" t="s">
        <v>192</v>
      </c>
      <c r="R33" s="212" t="s">
        <v>200</v>
      </c>
      <c r="S33" s="212" t="s">
        <v>207</v>
      </c>
      <c r="T33" s="213"/>
      <c r="U33" s="211" t="s">
        <v>222</v>
      </c>
      <c r="V33" s="45"/>
      <c r="W33" s="214"/>
      <c r="X33" s="197"/>
      <c r="Y33" s="197"/>
      <c r="Z33" s="188"/>
      <c r="AA33" s="188"/>
      <c r="AB33" s="188"/>
      <c r="AC33" s="197"/>
      <c r="AD33" s="188"/>
      <c r="AE33" s="188"/>
      <c r="AF33" s="188"/>
      <c r="AG33" s="197"/>
      <c r="AH33" s="198"/>
      <c r="AI33" s="188"/>
      <c r="AJ33" s="188"/>
      <c r="AK33" s="188"/>
      <c r="AL33" s="189"/>
      <c r="AM33" s="189"/>
      <c r="AN33" s="189"/>
      <c r="AO33" s="188"/>
      <c r="AP33" s="188"/>
      <c r="AQ33" s="198"/>
      <c r="AR33" s="22"/>
      <c r="AS33" s="22"/>
    </row>
    <row r="34" spans="1:45" ht="15" customHeight="1" x14ac:dyDescent="0.25">
      <c r="A34" s="133"/>
      <c r="B34" s="209">
        <v>2015</v>
      </c>
      <c r="C34" s="128" t="s">
        <v>56</v>
      </c>
      <c r="D34" s="188" t="s">
        <v>58</v>
      </c>
      <c r="E34" s="128"/>
      <c r="F34" s="128">
        <v>27</v>
      </c>
      <c r="G34" s="128">
        <v>26</v>
      </c>
      <c r="H34" s="210">
        <f t="shared" si="3"/>
        <v>0.11538461538461539</v>
      </c>
      <c r="I34" s="210">
        <f t="shared" si="4"/>
        <v>1.6923076923076923</v>
      </c>
      <c r="J34" s="210">
        <f t="shared" si="5"/>
        <v>1.8076923076923077</v>
      </c>
      <c r="K34" s="218">
        <f t="shared" si="6"/>
        <v>5.1923076923076925</v>
      </c>
      <c r="L34" s="45"/>
      <c r="M34" s="199" t="s">
        <v>173</v>
      </c>
      <c r="N34" s="128"/>
      <c r="O34" s="128"/>
      <c r="P34" s="212" t="s">
        <v>215</v>
      </c>
      <c r="Q34" s="212" t="s">
        <v>193</v>
      </c>
      <c r="R34" s="212" t="s">
        <v>201</v>
      </c>
      <c r="S34" s="212" t="s">
        <v>208</v>
      </c>
      <c r="T34" s="213"/>
      <c r="U34" s="211" t="s">
        <v>223</v>
      </c>
      <c r="V34" s="45"/>
      <c r="W34" s="214"/>
      <c r="X34" s="197"/>
      <c r="Y34" s="197"/>
      <c r="Z34" s="188"/>
      <c r="AA34" s="188"/>
      <c r="AB34" s="188"/>
      <c r="AC34" s="197"/>
      <c r="AD34" s="188"/>
      <c r="AE34" s="188"/>
      <c r="AF34" s="188"/>
      <c r="AG34" s="197"/>
      <c r="AH34" s="198"/>
      <c r="AI34" s="186" t="s">
        <v>273</v>
      </c>
      <c r="AJ34" s="188"/>
      <c r="AK34" s="188"/>
      <c r="AL34" s="189">
        <v>28</v>
      </c>
      <c r="AM34" s="189">
        <v>2</v>
      </c>
      <c r="AN34" s="189">
        <v>25</v>
      </c>
      <c r="AO34" s="188"/>
      <c r="AP34" s="229">
        <f>PRODUCT(AL34/AL43)</f>
        <v>0.1497326203208556</v>
      </c>
      <c r="AQ34" s="198"/>
      <c r="AR34" s="22"/>
      <c r="AS34" s="22"/>
    </row>
    <row r="35" spans="1:45" ht="15" customHeight="1" x14ac:dyDescent="0.25">
      <c r="A35" s="133"/>
      <c r="B35" s="209">
        <v>2016</v>
      </c>
      <c r="C35" s="128" t="s">
        <v>99</v>
      </c>
      <c r="D35" s="188" t="s">
        <v>58</v>
      </c>
      <c r="E35" s="128"/>
      <c r="F35" s="128">
        <v>28</v>
      </c>
      <c r="G35" s="128">
        <v>28</v>
      </c>
      <c r="H35" s="210">
        <f t="shared" si="3"/>
        <v>7.1428571428571425E-2</v>
      </c>
      <c r="I35" s="210">
        <f t="shared" si="4"/>
        <v>1.5</v>
      </c>
      <c r="J35" s="210">
        <f t="shared" si="5"/>
        <v>1.5714285714285714</v>
      </c>
      <c r="K35" s="211">
        <f t="shared" si="6"/>
        <v>6.1785714285714288</v>
      </c>
      <c r="L35" s="45"/>
      <c r="M35" s="199" t="s">
        <v>174</v>
      </c>
      <c r="N35" s="128"/>
      <c r="O35" s="128"/>
      <c r="P35" s="212" t="s">
        <v>216</v>
      </c>
      <c r="Q35" s="212" t="s">
        <v>194</v>
      </c>
      <c r="R35" s="212" t="s">
        <v>202</v>
      </c>
      <c r="S35" s="212" t="s">
        <v>200</v>
      </c>
      <c r="T35" s="213"/>
      <c r="U35" s="211" t="s">
        <v>224</v>
      </c>
      <c r="V35" s="45"/>
      <c r="W35" s="214"/>
      <c r="X35" s="197"/>
      <c r="Y35" s="197"/>
      <c r="Z35" s="188"/>
      <c r="AA35" s="188"/>
      <c r="AB35" s="188"/>
      <c r="AC35" s="197"/>
      <c r="AD35" s="188"/>
      <c r="AE35" s="188"/>
      <c r="AF35" s="188"/>
      <c r="AG35" s="197"/>
      <c r="AH35" s="198"/>
      <c r="AI35" s="188" t="s">
        <v>258</v>
      </c>
      <c r="AJ35" s="188"/>
      <c r="AK35" s="188"/>
      <c r="AL35" s="189"/>
      <c r="AM35" s="230">
        <f>PRODUCT(AM34/AL34)</f>
        <v>7.1428571428571425E-2</v>
      </c>
      <c r="AN35" s="230">
        <f>PRODUCT(AN34/AL34)</f>
        <v>0.8928571428571429</v>
      </c>
      <c r="AO35" s="188"/>
      <c r="AP35" s="188"/>
      <c r="AQ35" s="198"/>
      <c r="AR35" s="22"/>
      <c r="AS35" s="22"/>
    </row>
    <row r="36" spans="1:45" ht="15" customHeight="1" x14ac:dyDescent="0.25">
      <c r="A36" s="133"/>
      <c r="B36" s="209">
        <v>2017</v>
      </c>
      <c r="C36" s="128" t="s">
        <v>98</v>
      </c>
      <c r="D36" s="188" t="s">
        <v>58</v>
      </c>
      <c r="E36" s="128"/>
      <c r="F36" s="128">
        <v>29</v>
      </c>
      <c r="G36" s="128">
        <v>16</v>
      </c>
      <c r="H36" s="217">
        <f t="shared" si="3"/>
        <v>0.1875</v>
      </c>
      <c r="I36" s="210">
        <f t="shared" si="4"/>
        <v>0.9375</v>
      </c>
      <c r="J36" s="210">
        <f t="shared" si="5"/>
        <v>1.125</v>
      </c>
      <c r="K36" s="211">
        <f t="shared" si="6"/>
        <v>5.0625</v>
      </c>
      <c r="L36" s="45"/>
      <c r="M36" s="199" t="s">
        <v>175</v>
      </c>
      <c r="N36" s="128"/>
      <c r="O36" s="128"/>
      <c r="P36" s="212" t="s">
        <v>217</v>
      </c>
      <c r="Q36" s="212" t="s">
        <v>195</v>
      </c>
      <c r="R36" s="212" t="s">
        <v>203</v>
      </c>
      <c r="S36" s="212" t="s">
        <v>209</v>
      </c>
      <c r="T36" s="213"/>
      <c r="U36" s="211" t="s">
        <v>225</v>
      </c>
      <c r="V36" s="45"/>
      <c r="W36" s="214"/>
      <c r="X36" s="197"/>
      <c r="Y36" s="197"/>
      <c r="Z36" s="188"/>
      <c r="AA36" s="188"/>
      <c r="AB36" s="188"/>
      <c r="AC36" s="197"/>
      <c r="AD36" s="188"/>
      <c r="AE36" s="188"/>
      <c r="AF36" s="188"/>
      <c r="AG36" s="197"/>
      <c r="AH36" s="198"/>
      <c r="AI36" s="188"/>
      <c r="AJ36" s="188"/>
      <c r="AK36" s="188"/>
      <c r="AL36" s="189"/>
      <c r="AM36" s="189"/>
      <c r="AN36" s="189"/>
      <c r="AO36" s="188"/>
      <c r="AP36" s="188"/>
      <c r="AQ36" s="198"/>
      <c r="AR36" s="22"/>
      <c r="AS36" s="22"/>
    </row>
    <row r="37" spans="1:45" ht="15" customHeight="1" x14ac:dyDescent="0.25">
      <c r="A37" s="133"/>
      <c r="B37" s="209">
        <v>2018</v>
      </c>
      <c r="C37" s="128" t="s">
        <v>97</v>
      </c>
      <c r="D37" s="188" t="s">
        <v>148</v>
      </c>
      <c r="E37" s="128"/>
      <c r="F37" s="128">
        <v>30</v>
      </c>
      <c r="G37" s="128">
        <v>11</v>
      </c>
      <c r="H37" s="210">
        <f t="shared" si="3"/>
        <v>0.18181818181818182</v>
      </c>
      <c r="I37" s="210">
        <f t="shared" si="4"/>
        <v>0.81818181818181823</v>
      </c>
      <c r="J37" s="210">
        <f t="shared" si="5"/>
        <v>1</v>
      </c>
      <c r="K37" s="211">
        <f t="shared" si="6"/>
        <v>4</v>
      </c>
      <c r="L37" s="45"/>
      <c r="M37" s="199" t="s">
        <v>176</v>
      </c>
      <c r="N37" s="128"/>
      <c r="O37" s="128"/>
      <c r="P37" s="212" t="s">
        <v>218</v>
      </c>
      <c r="Q37" s="212" t="s">
        <v>196</v>
      </c>
      <c r="R37" s="212" t="s">
        <v>204</v>
      </c>
      <c r="S37" s="212" t="s">
        <v>210</v>
      </c>
      <c r="T37" s="213"/>
      <c r="U37" s="211" t="s">
        <v>226</v>
      </c>
      <c r="V37" s="45"/>
      <c r="W37" s="214"/>
      <c r="X37" s="197"/>
      <c r="Y37" s="197"/>
      <c r="Z37" s="188"/>
      <c r="AA37" s="188"/>
      <c r="AB37" s="188"/>
      <c r="AC37" s="197"/>
      <c r="AD37" s="188"/>
      <c r="AE37" s="188"/>
      <c r="AF37" s="188"/>
      <c r="AG37" s="197"/>
      <c r="AH37" s="198"/>
      <c r="AI37" s="186" t="s">
        <v>259</v>
      </c>
      <c r="AJ37" s="188"/>
      <c r="AK37" s="188"/>
      <c r="AL37" s="189">
        <v>23</v>
      </c>
      <c r="AM37" s="189">
        <v>2</v>
      </c>
      <c r="AN37" s="189">
        <v>8</v>
      </c>
      <c r="AO37" s="188"/>
      <c r="AP37" s="229">
        <f>PRODUCT(AL37/AL43)</f>
        <v>0.12299465240641712</v>
      </c>
      <c r="AQ37" s="198"/>
      <c r="AR37" s="22"/>
      <c r="AS37" s="22"/>
    </row>
    <row r="38" spans="1:45" ht="15" customHeight="1" x14ac:dyDescent="0.25">
      <c r="A38" s="133"/>
      <c r="B38" s="209">
        <v>2019</v>
      </c>
      <c r="C38" s="128" t="s">
        <v>162</v>
      </c>
      <c r="D38" s="188" t="s">
        <v>159</v>
      </c>
      <c r="E38" s="128"/>
      <c r="F38" s="128">
        <v>31</v>
      </c>
      <c r="G38" s="128">
        <v>28</v>
      </c>
      <c r="H38" s="210">
        <f t="shared" si="3"/>
        <v>7.1428571428571425E-2</v>
      </c>
      <c r="I38" s="210">
        <f t="shared" si="4"/>
        <v>0.8928571428571429</v>
      </c>
      <c r="J38" s="210">
        <f t="shared" si="5"/>
        <v>0.9642857142857143</v>
      </c>
      <c r="K38" s="211">
        <f t="shared" si="6"/>
        <v>5.0714285714285712</v>
      </c>
      <c r="L38" s="45"/>
      <c r="M38" s="199" t="s">
        <v>177</v>
      </c>
      <c r="N38" s="128"/>
      <c r="O38" s="128"/>
      <c r="P38" s="3" t="s">
        <v>219</v>
      </c>
      <c r="Q38" s="3" t="s">
        <v>197</v>
      </c>
      <c r="R38" s="3" t="s">
        <v>180</v>
      </c>
      <c r="S38" s="3" t="s">
        <v>211</v>
      </c>
      <c r="T38" s="226"/>
      <c r="U38" s="218" t="s">
        <v>227</v>
      </c>
      <c r="V38" s="45"/>
      <c r="W38" s="214"/>
      <c r="X38" s="197"/>
      <c r="Y38" s="197"/>
      <c r="Z38" s="188"/>
      <c r="AA38" s="188"/>
      <c r="AB38" s="188"/>
      <c r="AC38" s="197"/>
      <c r="AD38" s="188"/>
      <c r="AE38" s="188"/>
      <c r="AF38" s="188"/>
      <c r="AG38" s="197"/>
      <c r="AH38" s="198"/>
      <c r="AI38" s="188" t="s">
        <v>258</v>
      </c>
      <c r="AJ38" s="188"/>
      <c r="AK38" s="188"/>
      <c r="AL38" s="189"/>
      <c r="AM38" s="230">
        <f>PRODUCT(AM37/AL37)</f>
        <v>8.6956521739130432E-2</v>
      </c>
      <c r="AN38" s="230">
        <f>PRODUCT(AN37/AL37)</f>
        <v>0.34782608695652173</v>
      </c>
      <c r="AO38" s="188"/>
      <c r="AP38" s="188"/>
      <c r="AQ38" s="198"/>
      <c r="AR38" s="22"/>
      <c r="AS38" s="22"/>
    </row>
    <row r="39" spans="1:45" ht="15" customHeight="1" x14ac:dyDescent="0.25">
      <c r="A39" s="133"/>
      <c r="B39" s="209"/>
      <c r="C39" s="128"/>
      <c r="D39" s="188"/>
      <c r="E39" s="128"/>
      <c r="F39" s="128"/>
      <c r="G39" s="128"/>
      <c r="H39" s="210"/>
      <c r="I39" s="210"/>
      <c r="J39" s="210"/>
      <c r="K39" s="211"/>
      <c r="L39" s="45"/>
      <c r="M39" s="199"/>
      <c r="N39" s="128"/>
      <c r="O39" s="128"/>
      <c r="P39" s="128"/>
      <c r="Q39" s="128"/>
      <c r="R39" s="210"/>
      <c r="S39" s="210"/>
      <c r="T39" s="210"/>
      <c r="U39" s="211"/>
      <c r="V39" s="45"/>
      <c r="W39" s="214"/>
      <c r="X39" s="197"/>
      <c r="Y39" s="197"/>
      <c r="Z39" s="188"/>
      <c r="AA39" s="188"/>
      <c r="AB39" s="188"/>
      <c r="AC39" s="197"/>
      <c r="AD39" s="188"/>
      <c r="AE39" s="188"/>
      <c r="AF39" s="188"/>
      <c r="AG39" s="197"/>
      <c r="AH39" s="198"/>
      <c r="AI39" s="188"/>
      <c r="AJ39" s="188"/>
      <c r="AK39" s="188"/>
      <c r="AL39" s="188"/>
      <c r="AM39" s="188"/>
      <c r="AN39" s="188"/>
      <c r="AO39" s="188"/>
      <c r="AP39" s="188"/>
      <c r="AQ39" s="198"/>
      <c r="AR39" s="22"/>
      <c r="AS39" s="22"/>
    </row>
    <row r="40" spans="1:45" ht="15" customHeight="1" x14ac:dyDescent="0.25">
      <c r="A40" s="133"/>
      <c r="B40" s="209"/>
      <c r="C40" s="128"/>
      <c r="D40" s="188"/>
      <c r="E40" s="128"/>
      <c r="F40" s="128"/>
      <c r="G40" s="128"/>
      <c r="H40" s="210"/>
      <c r="I40" s="210"/>
      <c r="J40" s="210"/>
      <c r="K40" s="211"/>
      <c r="L40" s="45"/>
      <c r="M40" s="199"/>
      <c r="N40" s="128"/>
      <c r="O40" s="128"/>
      <c r="P40" s="128"/>
      <c r="Q40" s="128"/>
      <c r="R40" s="210"/>
      <c r="S40" s="210"/>
      <c r="T40" s="210"/>
      <c r="U40" s="211"/>
      <c r="V40" s="45"/>
      <c r="W40" s="214"/>
      <c r="X40" s="197"/>
      <c r="Y40" s="197"/>
      <c r="Z40" s="188"/>
      <c r="AA40" s="188"/>
      <c r="AB40" s="188"/>
      <c r="AC40" s="197"/>
      <c r="AD40" s="188"/>
      <c r="AE40" s="188"/>
      <c r="AF40" s="188"/>
      <c r="AG40" s="197"/>
      <c r="AH40" s="198"/>
      <c r="AI40" s="186" t="s">
        <v>272</v>
      </c>
      <c r="AJ40" s="188"/>
      <c r="AK40" s="188"/>
      <c r="AL40" s="189">
        <v>11</v>
      </c>
      <c r="AM40" s="189">
        <v>2</v>
      </c>
      <c r="AN40" s="189">
        <v>9</v>
      </c>
      <c r="AO40" s="188"/>
      <c r="AP40" s="229">
        <f>PRODUCT(AL40/AL43)</f>
        <v>5.8823529411764705E-2</v>
      </c>
      <c r="AQ40" s="198"/>
      <c r="AR40" s="22"/>
      <c r="AS40" s="22"/>
    </row>
    <row r="41" spans="1:45" ht="15" customHeight="1" x14ac:dyDescent="0.25">
      <c r="A41" s="133"/>
      <c r="B41" s="203" t="s">
        <v>265</v>
      </c>
      <c r="C41" s="70"/>
      <c r="D41" s="71"/>
      <c r="E41" s="70"/>
      <c r="F41" s="70"/>
      <c r="G41" s="70"/>
      <c r="H41" s="233"/>
      <c r="I41" s="233"/>
      <c r="J41" s="233"/>
      <c r="K41" s="234"/>
      <c r="L41" s="45"/>
      <c r="M41" s="203" t="s">
        <v>266</v>
      </c>
      <c r="N41" s="70"/>
      <c r="O41" s="71"/>
      <c r="P41" s="70"/>
      <c r="Q41" s="70"/>
      <c r="R41" s="70"/>
      <c r="S41" s="233"/>
      <c r="T41" s="233"/>
      <c r="U41" s="234"/>
      <c r="V41" s="45"/>
      <c r="W41" s="214"/>
      <c r="X41" s="197"/>
      <c r="Y41" s="197"/>
      <c r="Z41" s="188"/>
      <c r="AA41" s="188"/>
      <c r="AB41" s="188"/>
      <c r="AC41" s="197"/>
      <c r="AD41" s="188"/>
      <c r="AE41" s="188"/>
      <c r="AF41" s="188"/>
      <c r="AG41" s="197"/>
      <c r="AH41" s="198"/>
      <c r="AI41" s="188" t="s">
        <v>258</v>
      </c>
      <c r="AJ41" s="188"/>
      <c r="AK41" s="188"/>
      <c r="AL41" s="189"/>
      <c r="AM41" s="230">
        <f>PRODUCT(AM40/AL40)</f>
        <v>0.18181818181818182</v>
      </c>
      <c r="AN41" s="230">
        <f>PRODUCT(AN40/AL40)</f>
        <v>0.81818181818181823</v>
      </c>
      <c r="AO41" s="188"/>
      <c r="AP41" s="188"/>
      <c r="AQ41" s="198"/>
      <c r="AR41" s="22"/>
      <c r="AS41" s="22"/>
    </row>
    <row r="42" spans="1:45" ht="15" customHeight="1" x14ac:dyDescent="0.25">
      <c r="A42" s="133"/>
      <c r="B42" s="199">
        <v>2713</v>
      </c>
      <c r="C42" s="197" t="s">
        <v>275</v>
      </c>
      <c r="D42" s="188"/>
      <c r="E42" s="128"/>
      <c r="F42" s="128"/>
      <c r="G42" s="128"/>
      <c r="H42" s="210"/>
      <c r="I42" s="210"/>
      <c r="J42" s="210"/>
      <c r="K42" s="211"/>
      <c r="L42" s="45"/>
      <c r="M42" s="199"/>
      <c r="N42" s="215"/>
      <c r="O42" s="128"/>
      <c r="P42" s="128"/>
      <c r="Q42" s="128"/>
      <c r="R42" s="128"/>
      <c r="S42" s="128"/>
      <c r="T42" s="210"/>
      <c r="U42" s="211"/>
      <c r="V42" s="45"/>
      <c r="W42" s="214"/>
      <c r="X42" s="197"/>
      <c r="Y42" s="197"/>
      <c r="Z42" s="188"/>
      <c r="AA42" s="188"/>
      <c r="AB42" s="188"/>
      <c r="AC42" s="197"/>
      <c r="AD42" s="188"/>
      <c r="AE42" s="188"/>
      <c r="AF42" s="188"/>
      <c r="AG42" s="197"/>
      <c r="AH42" s="198"/>
      <c r="AI42" s="188"/>
      <c r="AJ42" s="188"/>
      <c r="AK42" s="188"/>
      <c r="AL42" s="188"/>
      <c r="AM42" s="188"/>
      <c r="AN42" s="188"/>
      <c r="AO42" s="188"/>
      <c r="AP42" s="188"/>
      <c r="AQ42" s="198"/>
      <c r="AR42" s="22"/>
      <c r="AS42" s="22"/>
    </row>
    <row r="43" spans="1:45" ht="15" customHeight="1" x14ac:dyDescent="0.25">
      <c r="A43" s="133"/>
      <c r="B43" s="209"/>
      <c r="C43" s="128"/>
      <c r="D43" s="188"/>
      <c r="E43" s="128"/>
      <c r="F43" s="128"/>
      <c r="G43" s="128"/>
      <c r="H43" s="210"/>
      <c r="I43" s="210"/>
      <c r="J43" s="210"/>
      <c r="K43" s="211"/>
      <c r="L43" s="45"/>
      <c r="M43" s="199"/>
      <c r="N43" s="197"/>
      <c r="O43" s="128"/>
      <c r="P43" s="128"/>
      <c r="Q43" s="128"/>
      <c r="R43" s="128"/>
      <c r="S43" s="128"/>
      <c r="T43" s="210"/>
      <c r="U43" s="211"/>
      <c r="V43" s="45"/>
      <c r="W43" s="214"/>
      <c r="X43" s="197"/>
      <c r="Y43" s="197"/>
      <c r="Z43" s="188"/>
      <c r="AA43" s="188"/>
      <c r="AB43" s="188"/>
      <c r="AC43" s="197"/>
      <c r="AD43" s="188"/>
      <c r="AE43" s="188"/>
      <c r="AF43" s="188"/>
      <c r="AG43" s="197"/>
      <c r="AH43" s="198"/>
      <c r="AI43" s="188" t="s">
        <v>7</v>
      </c>
      <c r="AJ43" s="188"/>
      <c r="AK43" s="188"/>
      <c r="AL43" s="188">
        <f>PRODUCT(AL31+AL34+AL37+AL40)</f>
        <v>187</v>
      </c>
      <c r="AM43" s="188">
        <f t="shared" ref="AM43:AN43" si="7">PRODUCT(AM31+AM34+AM37+AM40)</f>
        <v>21</v>
      </c>
      <c r="AN43" s="188">
        <f t="shared" si="7"/>
        <v>229</v>
      </c>
      <c r="AO43" s="188"/>
      <c r="AP43" s="188"/>
      <c r="AQ43" s="198"/>
      <c r="AR43" s="22"/>
      <c r="AS43" s="22"/>
    </row>
    <row r="44" spans="1:45" ht="15" customHeight="1" x14ac:dyDescent="0.25">
      <c r="A44" s="133"/>
      <c r="B44" s="203" t="s">
        <v>267</v>
      </c>
      <c r="C44" s="70"/>
      <c r="D44" s="71"/>
      <c r="E44" s="70"/>
      <c r="F44" s="70"/>
      <c r="G44" s="70"/>
      <c r="H44" s="233"/>
      <c r="I44" s="233"/>
      <c r="J44" s="233"/>
      <c r="K44" s="234"/>
      <c r="L44" s="45"/>
      <c r="M44" s="199"/>
      <c r="N44" s="215"/>
      <c r="O44" s="128"/>
      <c r="P44" s="128"/>
      <c r="Q44" s="128"/>
      <c r="R44" s="128"/>
      <c r="S44" s="128"/>
      <c r="T44" s="210"/>
      <c r="U44" s="211"/>
      <c r="V44" s="45"/>
      <c r="W44" s="214"/>
      <c r="X44" s="197"/>
      <c r="Y44" s="197"/>
      <c r="Z44" s="188"/>
      <c r="AA44" s="188"/>
      <c r="AB44" s="188"/>
      <c r="AC44" s="197"/>
      <c r="AD44" s="188"/>
      <c r="AE44" s="188"/>
      <c r="AF44" s="188"/>
      <c r="AG44" s="197"/>
      <c r="AH44" s="198"/>
      <c r="AI44" s="188" t="s">
        <v>258</v>
      </c>
      <c r="AJ44" s="188"/>
      <c r="AK44" s="188"/>
      <c r="AL44" s="188"/>
      <c r="AM44" s="230">
        <f>PRODUCT(AM43/AL43)</f>
        <v>0.11229946524064172</v>
      </c>
      <c r="AN44" s="230">
        <f>PRODUCT(AN43/AL43)</f>
        <v>1.2245989304812834</v>
      </c>
      <c r="AO44" s="188"/>
      <c r="AP44" s="188"/>
      <c r="AQ44" s="198"/>
      <c r="AR44" s="22"/>
      <c r="AS44" s="22"/>
    </row>
    <row r="45" spans="1:45" ht="15" customHeight="1" x14ac:dyDescent="0.25">
      <c r="A45" s="133"/>
      <c r="B45" s="199">
        <v>3200</v>
      </c>
      <c r="C45" s="215" t="s">
        <v>276</v>
      </c>
      <c r="D45" s="188"/>
      <c r="E45" s="188"/>
      <c r="F45" s="188"/>
      <c r="G45" s="188"/>
      <c r="H45" s="188"/>
      <c r="I45" s="188"/>
      <c r="J45" s="188"/>
      <c r="K45" s="211"/>
      <c r="L45" s="45"/>
      <c r="M45" s="235"/>
      <c r="N45" s="215"/>
      <c r="O45" s="128"/>
      <c r="P45" s="128"/>
      <c r="Q45" s="128"/>
      <c r="R45" s="128"/>
      <c r="S45" s="128"/>
      <c r="T45" s="210"/>
      <c r="U45" s="211"/>
      <c r="V45" s="45"/>
      <c r="W45" s="214"/>
      <c r="X45" s="197"/>
      <c r="Y45" s="197"/>
      <c r="Z45" s="188"/>
      <c r="AA45" s="188"/>
      <c r="AB45" s="188"/>
      <c r="AC45" s="197"/>
      <c r="AD45" s="188"/>
      <c r="AE45" s="188"/>
      <c r="AF45" s="188"/>
      <c r="AG45" s="197"/>
      <c r="AH45" s="198"/>
      <c r="AI45" s="188"/>
      <c r="AJ45" s="188"/>
      <c r="AK45" s="188"/>
      <c r="AL45" s="188"/>
      <c r="AM45" s="188"/>
      <c r="AN45" s="188"/>
      <c r="AO45" s="188"/>
      <c r="AP45" s="188"/>
      <c r="AQ45" s="198"/>
      <c r="AR45" s="22"/>
      <c r="AS45" s="22"/>
    </row>
    <row r="46" spans="1:45" ht="15" customHeight="1" x14ac:dyDescent="0.25">
      <c r="A46" s="133"/>
      <c r="B46" s="199"/>
      <c r="C46" s="188"/>
      <c r="D46" s="188"/>
      <c r="E46" s="188"/>
      <c r="F46" s="188"/>
      <c r="G46" s="188"/>
      <c r="H46" s="188"/>
      <c r="I46" s="188"/>
      <c r="J46" s="188"/>
      <c r="K46" s="211"/>
      <c r="L46" s="45"/>
      <c r="M46" s="235"/>
      <c r="N46" s="188"/>
      <c r="O46" s="128"/>
      <c r="P46" s="128"/>
      <c r="Q46" s="128"/>
      <c r="R46" s="128"/>
      <c r="S46" s="128"/>
      <c r="T46" s="210"/>
      <c r="U46" s="211"/>
      <c r="V46" s="45"/>
      <c r="W46" s="214"/>
      <c r="X46" s="197"/>
      <c r="Y46" s="197"/>
      <c r="Z46" s="188"/>
      <c r="AA46" s="188"/>
      <c r="AB46" s="188"/>
      <c r="AC46" s="197"/>
      <c r="AD46" s="188"/>
      <c r="AE46" s="188"/>
      <c r="AF46" s="188"/>
      <c r="AG46" s="197"/>
      <c r="AH46" s="198"/>
      <c r="AI46" s="188"/>
      <c r="AJ46" s="188"/>
      <c r="AK46" s="188"/>
      <c r="AL46" s="188"/>
      <c r="AM46" s="188"/>
      <c r="AN46" s="188"/>
      <c r="AO46" s="188"/>
      <c r="AP46" s="188"/>
      <c r="AQ46" s="198"/>
      <c r="AR46" s="22"/>
      <c r="AS46" s="22"/>
    </row>
    <row r="47" spans="1:45" ht="15" customHeight="1" x14ac:dyDescent="0.25">
      <c r="A47" s="133"/>
      <c r="B47" s="236" t="s">
        <v>268</v>
      </c>
      <c r="C47" s="208" t="s">
        <v>269</v>
      </c>
      <c r="D47" s="208"/>
      <c r="E47" s="70" t="s">
        <v>3</v>
      </c>
      <c r="F47" s="70"/>
      <c r="G47" s="70" t="s">
        <v>270</v>
      </c>
      <c r="H47" s="233"/>
      <c r="I47" s="237" t="s">
        <v>271</v>
      </c>
      <c r="J47" s="233"/>
      <c r="K47" s="234"/>
      <c r="L47" s="45"/>
      <c r="M47" s="235"/>
      <c r="N47" s="188"/>
      <c r="O47" s="128"/>
      <c r="P47" s="128"/>
      <c r="Q47" s="128"/>
      <c r="R47" s="128"/>
      <c r="S47" s="128"/>
      <c r="T47" s="210"/>
      <c r="U47" s="211"/>
      <c r="V47" s="45"/>
      <c r="W47" s="214"/>
      <c r="X47" s="197"/>
      <c r="Y47" s="197"/>
      <c r="Z47" s="188"/>
      <c r="AA47" s="188"/>
      <c r="AB47" s="188"/>
      <c r="AC47" s="197"/>
      <c r="AD47" s="188"/>
      <c r="AE47" s="188"/>
      <c r="AF47" s="188"/>
      <c r="AG47" s="197"/>
      <c r="AH47" s="198"/>
      <c r="AI47" s="231" t="s">
        <v>260</v>
      </c>
      <c r="AJ47" s="208"/>
      <c r="AK47" s="208"/>
      <c r="AL47" s="228" t="s">
        <v>261</v>
      </c>
      <c r="AM47" s="228" t="s">
        <v>262</v>
      </c>
      <c r="AN47" s="228" t="s">
        <v>263</v>
      </c>
      <c r="AO47" s="228"/>
      <c r="AP47" s="71"/>
      <c r="AQ47" s="106"/>
      <c r="AR47" s="22"/>
      <c r="AS47" s="22"/>
    </row>
    <row r="48" spans="1:45" ht="15" customHeight="1" x14ac:dyDescent="0.25">
      <c r="A48" s="133"/>
      <c r="B48" s="238"/>
      <c r="C48" s="239" t="s">
        <v>274</v>
      </c>
      <c r="D48" s="128"/>
      <c r="E48" s="128">
        <v>199</v>
      </c>
      <c r="F48" s="128"/>
      <c r="G48" s="128">
        <v>1360.3768844221106</v>
      </c>
      <c r="H48" s="128"/>
      <c r="I48" s="210"/>
      <c r="J48" s="210"/>
      <c r="K48" s="211"/>
      <c r="L48" s="45"/>
      <c r="M48" s="235"/>
      <c r="N48" s="188"/>
      <c r="O48" s="128"/>
      <c r="P48" s="128"/>
      <c r="Q48" s="128"/>
      <c r="R48" s="128"/>
      <c r="S48" s="128"/>
      <c r="T48" s="210"/>
      <c r="U48" s="211"/>
      <c r="V48" s="45"/>
      <c r="W48" s="214"/>
      <c r="X48" s="197"/>
      <c r="Y48" s="197"/>
      <c r="Z48" s="188"/>
      <c r="AA48" s="188"/>
      <c r="AB48" s="188"/>
      <c r="AC48" s="197"/>
      <c r="AD48" s="188"/>
      <c r="AE48" s="188"/>
      <c r="AF48" s="188"/>
      <c r="AG48" s="197"/>
      <c r="AH48" s="198"/>
      <c r="AI48" s="188" t="s">
        <v>257</v>
      </c>
      <c r="AJ48" s="188"/>
      <c r="AK48" s="188"/>
      <c r="AL48" s="230">
        <f>PRODUCT(AM32)</f>
        <v>0.12</v>
      </c>
      <c r="AM48" s="230">
        <f>PRODUCT(AM69)</f>
        <v>0</v>
      </c>
      <c r="AN48" s="230">
        <f>PRODUCT(AL48-AM48)</f>
        <v>0.12</v>
      </c>
      <c r="AO48" s="189"/>
      <c r="AP48" s="188"/>
      <c r="AQ48" s="198"/>
      <c r="AR48" s="22"/>
      <c r="AS48" s="22"/>
    </row>
    <row r="49" spans="1:45" ht="15" customHeight="1" x14ac:dyDescent="0.25">
      <c r="A49" s="133"/>
      <c r="B49" s="209"/>
      <c r="C49" s="128"/>
      <c r="D49" s="188"/>
      <c r="E49" s="128"/>
      <c r="F49" s="128"/>
      <c r="G49" s="128"/>
      <c r="H49" s="210"/>
      <c r="I49" s="210"/>
      <c r="J49" s="210"/>
      <c r="K49" s="211"/>
      <c r="L49" s="45"/>
      <c r="M49" s="199"/>
      <c r="N49" s="128"/>
      <c r="O49" s="128"/>
      <c r="P49" s="128"/>
      <c r="Q49" s="128"/>
      <c r="R49" s="210"/>
      <c r="S49" s="210"/>
      <c r="T49" s="210"/>
      <c r="U49" s="211"/>
      <c r="V49" s="45"/>
      <c r="W49" s="214"/>
      <c r="X49" s="197"/>
      <c r="Y49" s="197"/>
      <c r="Z49" s="188"/>
      <c r="AA49" s="188"/>
      <c r="AB49" s="188"/>
      <c r="AC49" s="197"/>
      <c r="AD49" s="188"/>
      <c r="AE49" s="188"/>
      <c r="AF49" s="188"/>
      <c r="AG49" s="197"/>
      <c r="AH49" s="198"/>
      <c r="AI49" s="186" t="s">
        <v>273</v>
      </c>
      <c r="AJ49" s="188"/>
      <c r="AK49" s="188"/>
      <c r="AL49" s="230">
        <f>PRODUCT(AM35)</f>
        <v>7.1428571428571425E-2</v>
      </c>
      <c r="AM49" s="230">
        <f>PRODUCT(AM79)</f>
        <v>0</v>
      </c>
      <c r="AN49" s="230">
        <f t="shared" ref="AN49:AN52" si="8">PRODUCT(AL49-AM49)</f>
        <v>7.1428571428571425E-2</v>
      </c>
      <c r="AO49" s="189"/>
      <c r="AP49" s="188"/>
      <c r="AQ49" s="198"/>
      <c r="AR49" s="22"/>
      <c r="AS49" s="22"/>
    </row>
    <row r="50" spans="1:45" ht="15" customHeight="1" x14ac:dyDescent="0.25">
      <c r="A50" s="133"/>
      <c r="B50" s="209"/>
      <c r="C50" s="128"/>
      <c r="D50" s="188"/>
      <c r="E50" s="128"/>
      <c r="F50" s="128"/>
      <c r="G50" s="128"/>
      <c r="H50" s="210"/>
      <c r="I50" s="210"/>
      <c r="J50" s="210"/>
      <c r="K50" s="211"/>
      <c r="L50" s="45"/>
      <c r="M50" s="199"/>
      <c r="N50" s="128"/>
      <c r="O50" s="128"/>
      <c r="P50" s="128"/>
      <c r="Q50" s="128"/>
      <c r="R50" s="210"/>
      <c r="S50" s="210"/>
      <c r="T50" s="210"/>
      <c r="U50" s="211"/>
      <c r="V50" s="45"/>
      <c r="W50" s="214"/>
      <c r="X50" s="197"/>
      <c r="Y50" s="197"/>
      <c r="Z50" s="188"/>
      <c r="AA50" s="188"/>
      <c r="AB50" s="188"/>
      <c r="AC50" s="197"/>
      <c r="AD50" s="188"/>
      <c r="AE50" s="188"/>
      <c r="AF50" s="188"/>
      <c r="AG50" s="197"/>
      <c r="AH50" s="198"/>
      <c r="AI50" s="186" t="s">
        <v>259</v>
      </c>
      <c r="AJ50" s="188"/>
      <c r="AK50" s="188"/>
      <c r="AL50" s="230">
        <f>PRODUCT(AM38)</f>
        <v>8.6956521739130432E-2</v>
      </c>
      <c r="AM50" s="230">
        <f>PRODUCT(AM82)</f>
        <v>0</v>
      </c>
      <c r="AN50" s="230">
        <f t="shared" si="8"/>
        <v>8.6956521739130432E-2</v>
      </c>
      <c r="AO50" s="189"/>
      <c r="AP50" s="188"/>
      <c r="AQ50" s="198"/>
      <c r="AR50" s="22"/>
      <c r="AS50" s="22"/>
    </row>
    <row r="51" spans="1:45" ht="15" customHeight="1" x14ac:dyDescent="0.25">
      <c r="A51" s="133"/>
      <c r="B51" s="209"/>
      <c r="C51" s="128"/>
      <c r="D51" s="188"/>
      <c r="E51" s="128"/>
      <c r="F51" s="128"/>
      <c r="G51" s="128"/>
      <c r="H51" s="210"/>
      <c r="I51" s="210"/>
      <c r="J51" s="210"/>
      <c r="K51" s="211"/>
      <c r="L51" s="45"/>
      <c r="M51" s="199"/>
      <c r="N51" s="128"/>
      <c r="O51" s="128"/>
      <c r="P51" s="128"/>
      <c r="Q51" s="128"/>
      <c r="R51" s="210"/>
      <c r="S51" s="210"/>
      <c r="T51" s="210"/>
      <c r="U51" s="211"/>
      <c r="V51" s="45"/>
      <c r="W51" s="214"/>
      <c r="X51" s="197"/>
      <c r="Y51" s="197"/>
      <c r="Z51" s="188"/>
      <c r="AA51" s="188"/>
      <c r="AB51" s="188"/>
      <c r="AC51" s="197"/>
      <c r="AD51" s="188"/>
      <c r="AE51" s="188"/>
      <c r="AF51" s="188"/>
      <c r="AG51" s="197"/>
      <c r="AH51" s="198"/>
      <c r="AI51" s="186" t="s">
        <v>272</v>
      </c>
      <c r="AJ51" s="188"/>
      <c r="AK51" s="188"/>
      <c r="AL51" s="230">
        <f>PRODUCT(AM41)</f>
        <v>0.18181818181818182</v>
      </c>
      <c r="AM51" s="230">
        <f>PRODUCT(AM85)</f>
        <v>0</v>
      </c>
      <c r="AN51" s="230">
        <f t="shared" si="8"/>
        <v>0.18181818181818182</v>
      </c>
      <c r="AO51" s="189"/>
      <c r="AP51" s="188"/>
      <c r="AQ51" s="198"/>
      <c r="AR51" s="22"/>
      <c r="AS51" s="22"/>
    </row>
    <row r="52" spans="1:45" ht="15" customHeight="1" x14ac:dyDescent="0.25">
      <c r="A52" s="133"/>
      <c r="B52" s="209"/>
      <c r="C52" s="128"/>
      <c r="D52" s="188"/>
      <c r="E52" s="128"/>
      <c r="F52" s="128"/>
      <c r="G52" s="128"/>
      <c r="H52" s="210"/>
      <c r="I52" s="210"/>
      <c r="J52" s="210"/>
      <c r="K52" s="211"/>
      <c r="L52" s="45"/>
      <c r="M52" s="199"/>
      <c r="N52" s="128"/>
      <c r="O52" s="128"/>
      <c r="P52" s="128"/>
      <c r="Q52" s="128"/>
      <c r="R52" s="210"/>
      <c r="S52" s="210"/>
      <c r="T52" s="210"/>
      <c r="U52" s="211"/>
      <c r="V52" s="45"/>
      <c r="W52" s="214"/>
      <c r="X52" s="197"/>
      <c r="Y52" s="197"/>
      <c r="Z52" s="188"/>
      <c r="AA52" s="188"/>
      <c r="AB52" s="188"/>
      <c r="AC52" s="197"/>
      <c r="AD52" s="188"/>
      <c r="AE52" s="188"/>
      <c r="AF52" s="188"/>
      <c r="AG52" s="197"/>
      <c r="AH52" s="198"/>
      <c r="AI52" s="186" t="s">
        <v>7</v>
      </c>
      <c r="AJ52" s="188"/>
      <c r="AK52" s="188"/>
      <c r="AL52" s="230">
        <f>PRODUCT(AM44)</f>
        <v>0.11229946524064172</v>
      </c>
      <c r="AM52" s="230">
        <f>PRODUCT(AM88)</f>
        <v>0</v>
      </c>
      <c r="AN52" s="230">
        <f t="shared" si="8"/>
        <v>0.11229946524064172</v>
      </c>
      <c r="AO52" s="189"/>
      <c r="AP52" s="188"/>
      <c r="AQ52" s="198"/>
      <c r="AR52" s="22"/>
      <c r="AS52" s="22"/>
    </row>
    <row r="53" spans="1:45" ht="15" customHeight="1" x14ac:dyDescent="0.25">
      <c r="A53" s="133"/>
      <c r="B53" s="209"/>
      <c r="C53" s="128"/>
      <c r="D53" s="188"/>
      <c r="E53" s="128"/>
      <c r="F53" s="128"/>
      <c r="G53" s="128"/>
      <c r="H53" s="210"/>
      <c r="I53" s="210"/>
      <c r="J53" s="210"/>
      <c r="K53" s="211"/>
      <c r="L53" s="45"/>
      <c r="M53" s="199"/>
      <c r="N53" s="128"/>
      <c r="O53" s="128"/>
      <c r="P53" s="128"/>
      <c r="Q53" s="128"/>
      <c r="R53" s="210"/>
      <c r="S53" s="210"/>
      <c r="T53" s="210"/>
      <c r="U53" s="211"/>
      <c r="V53" s="45"/>
      <c r="W53" s="214"/>
      <c r="X53" s="197"/>
      <c r="Y53" s="197"/>
      <c r="Z53" s="188"/>
      <c r="AA53" s="188"/>
      <c r="AB53" s="188"/>
      <c r="AC53" s="197"/>
      <c r="AD53" s="188"/>
      <c r="AE53" s="188"/>
      <c r="AF53" s="188"/>
      <c r="AG53" s="197"/>
      <c r="AH53" s="198"/>
      <c r="AI53" s="186"/>
      <c r="AJ53" s="188"/>
      <c r="AK53" s="188"/>
      <c r="AL53" s="230"/>
      <c r="AM53" s="230"/>
      <c r="AN53" s="230"/>
      <c r="AO53" s="189"/>
      <c r="AP53" s="188"/>
      <c r="AQ53" s="198"/>
      <c r="AR53" s="22"/>
      <c r="AS53" s="22"/>
    </row>
    <row r="54" spans="1:45" ht="15" customHeight="1" x14ac:dyDescent="0.25">
      <c r="A54" s="133"/>
      <c r="B54" s="209"/>
      <c r="C54" s="128"/>
      <c r="D54" s="188"/>
      <c r="E54" s="128"/>
      <c r="F54" s="128"/>
      <c r="G54" s="128"/>
      <c r="H54" s="210"/>
      <c r="I54" s="210"/>
      <c r="J54" s="210"/>
      <c r="K54" s="211"/>
      <c r="L54" s="45"/>
      <c r="M54" s="199"/>
      <c r="N54" s="128"/>
      <c r="O54" s="128"/>
      <c r="P54" s="128"/>
      <c r="Q54" s="128"/>
      <c r="R54" s="210"/>
      <c r="S54" s="210"/>
      <c r="T54" s="210"/>
      <c r="U54" s="211"/>
      <c r="V54" s="45"/>
      <c r="W54" s="214"/>
      <c r="X54" s="197"/>
      <c r="Y54" s="197"/>
      <c r="Z54" s="188"/>
      <c r="AA54" s="188"/>
      <c r="AB54" s="188"/>
      <c r="AC54" s="197"/>
      <c r="AD54" s="188"/>
      <c r="AE54" s="188"/>
      <c r="AF54" s="188"/>
      <c r="AG54" s="197"/>
      <c r="AH54" s="198"/>
      <c r="AI54" s="232"/>
      <c r="AJ54" s="188"/>
      <c r="AK54" s="188"/>
      <c r="AL54" s="188"/>
      <c r="AM54" s="189"/>
      <c r="AN54" s="189"/>
      <c r="AO54" s="189"/>
      <c r="AP54" s="188"/>
      <c r="AQ54" s="198"/>
      <c r="AR54" s="22"/>
      <c r="AS54" s="22"/>
    </row>
    <row r="55" spans="1:45" ht="15" customHeight="1" x14ac:dyDescent="0.25">
      <c r="A55" s="133"/>
      <c r="B55" s="209"/>
      <c r="C55" s="128"/>
      <c r="D55" s="188"/>
      <c r="E55" s="128"/>
      <c r="F55" s="128"/>
      <c r="G55" s="128"/>
      <c r="H55" s="210"/>
      <c r="I55" s="210"/>
      <c r="J55" s="210"/>
      <c r="K55" s="211"/>
      <c r="L55" s="45"/>
      <c r="M55" s="199"/>
      <c r="N55" s="128"/>
      <c r="O55" s="128"/>
      <c r="P55" s="128"/>
      <c r="Q55" s="128"/>
      <c r="R55" s="210"/>
      <c r="S55" s="210"/>
      <c r="T55" s="210"/>
      <c r="U55" s="211"/>
      <c r="V55" s="45"/>
      <c r="W55" s="214"/>
      <c r="X55" s="197"/>
      <c r="Y55" s="197"/>
      <c r="Z55" s="188"/>
      <c r="AA55" s="188"/>
      <c r="AB55" s="188"/>
      <c r="AC55" s="197"/>
      <c r="AD55" s="188"/>
      <c r="AE55" s="188"/>
      <c r="AF55" s="188"/>
      <c r="AG55" s="197"/>
      <c r="AH55" s="198"/>
      <c r="AI55" s="231" t="s">
        <v>264</v>
      </c>
      <c r="AJ55" s="208"/>
      <c r="AK55" s="208"/>
      <c r="AL55" s="228" t="s">
        <v>261</v>
      </c>
      <c r="AM55" s="228" t="s">
        <v>262</v>
      </c>
      <c r="AN55" s="228" t="s">
        <v>263</v>
      </c>
      <c r="AO55" s="228"/>
      <c r="AP55" s="71"/>
      <c r="AQ55" s="106"/>
      <c r="AR55" s="22"/>
      <c r="AS55" s="22"/>
    </row>
    <row r="56" spans="1:45" ht="15" customHeight="1" x14ac:dyDescent="0.25">
      <c r="A56" s="133"/>
      <c r="B56" s="209"/>
      <c r="C56" s="128"/>
      <c r="D56" s="188"/>
      <c r="E56" s="128"/>
      <c r="F56" s="128"/>
      <c r="G56" s="128"/>
      <c r="H56" s="210"/>
      <c r="I56" s="210"/>
      <c r="J56" s="210"/>
      <c r="K56" s="211"/>
      <c r="L56" s="45"/>
      <c r="M56" s="199"/>
      <c r="N56" s="128"/>
      <c r="O56" s="128"/>
      <c r="P56" s="128"/>
      <c r="Q56" s="128"/>
      <c r="R56" s="210"/>
      <c r="S56" s="210"/>
      <c r="T56" s="210"/>
      <c r="U56" s="211"/>
      <c r="V56" s="45"/>
      <c r="W56" s="214"/>
      <c r="X56" s="197"/>
      <c r="Y56" s="197"/>
      <c r="Z56" s="188"/>
      <c r="AA56" s="188"/>
      <c r="AB56" s="188"/>
      <c r="AC56" s="197"/>
      <c r="AD56" s="188"/>
      <c r="AE56" s="188"/>
      <c r="AF56" s="188"/>
      <c r="AG56" s="197"/>
      <c r="AH56" s="198"/>
      <c r="AI56" s="188" t="s">
        <v>257</v>
      </c>
      <c r="AJ56" s="188"/>
      <c r="AK56" s="188"/>
      <c r="AL56" s="230">
        <f>PRODUCT(AN32)</f>
        <v>1.496</v>
      </c>
      <c r="AM56" s="230">
        <v>1.1000000000000001</v>
      </c>
      <c r="AN56" s="230">
        <f>PRODUCT(AL56-AM56)</f>
        <v>0.39599999999999991</v>
      </c>
      <c r="AO56" s="189"/>
      <c r="AP56" s="188"/>
      <c r="AQ56" s="198"/>
      <c r="AR56" s="22"/>
      <c r="AS56" s="22"/>
    </row>
    <row r="57" spans="1:45" ht="15" customHeight="1" x14ac:dyDescent="0.25">
      <c r="A57" s="133"/>
      <c r="B57" s="209"/>
      <c r="C57" s="128"/>
      <c r="D57" s="188"/>
      <c r="E57" s="128"/>
      <c r="F57" s="128"/>
      <c r="G57" s="128"/>
      <c r="H57" s="210"/>
      <c r="I57" s="210"/>
      <c r="J57" s="210"/>
      <c r="K57" s="211"/>
      <c r="L57" s="45"/>
      <c r="M57" s="199"/>
      <c r="N57" s="128"/>
      <c r="O57" s="128"/>
      <c r="P57" s="128"/>
      <c r="Q57" s="128"/>
      <c r="R57" s="210"/>
      <c r="S57" s="210"/>
      <c r="T57" s="210"/>
      <c r="U57" s="211"/>
      <c r="V57" s="45"/>
      <c r="W57" s="214"/>
      <c r="X57" s="197"/>
      <c r="Y57" s="197"/>
      <c r="Z57" s="188"/>
      <c r="AA57" s="188"/>
      <c r="AB57" s="188"/>
      <c r="AC57" s="197"/>
      <c r="AD57" s="188"/>
      <c r="AE57" s="188"/>
      <c r="AF57" s="188"/>
      <c r="AG57" s="197"/>
      <c r="AH57" s="198"/>
      <c r="AI57" s="186" t="s">
        <v>273</v>
      </c>
      <c r="AJ57" s="188"/>
      <c r="AK57" s="188"/>
      <c r="AL57" s="230">
        <f>PRODUCT(AN35)</f>
        <v>0.8928571428571429</v>
      </c>
      <c r="AM57" s="230">
        <f>PRODUCT(AN79)</f>
        <v>0</v>
      </c>
      <c r="AN57" s="230">
        <f t="shared" ref="AN57:AN60" si="9">PRODUCT(AL57-AM57)</f>
        <v>0.8928571428571429</v>
      </c>
      <c r="AO57" s="189"/>
      <c r="AP57" s="188"/>
      <c r="AQ57" s="198"/>
      <c r="AR57" s="22"/>
      <c r="AS57" s="22"/>
    </row>
    <row r="58" spans="1:45" ht="15" customHeight="1" x14ac:dyDescent="0.25">
      <c r="A58" s="133"/>
      <c r="B58" s="209"/>
      <c r="C58" s="128"/>
      <c r="D58" s="188"/>
      <c r="E58" s="128"/>
      <c r="F58" s="128"/>
      <c r="G58" s="128"/>
      <c r="H58" s="210"/>
      <c r="I58" s="210"/>
      <c r="J58" s="210"/>
      <c r="K58" s="211"/>
      <c r="L58" s="45"/>
      <c r="M58" s="199"/>
      <c r="N58" s="128"/>
      <c r="O58" s="128"/>
      <c r="P58" s="128"/>
      <c r="Q58" s="128"/>
      <c r="R58" s="210"/>
      <c r="S58" s="210"/>
      <c r="T58" s="210"/>
      <c r="U58" s="211"/>
      <c r="V58" s="45"/>
      <c r="W58" s="214"/>
      <c r="X58" s="197"/>
      <c r="Y58" s="197"/>
      <c r="Z58" s="188"/>
      <c r="AA58" s="188"/>
      <c r="AB58" s="188"/>
      <c r="AC58" s="197"/>
      <c r="AD58" s="188"/>
      <c r="AE58" s="188"/>
      <c r="AF58" s="188"/>
      <c r="AG58" s="197"/>
      <c r="AH58" s="198"/>
      <c r="AI58" s="186" t="s">
        <v>259</v>
      </c>
      <c r="AJ58" s="188"/>
      <c r="AK58" s="188"/>
      <c r="AL58" s="230">
        <f>PRODUCT(AN38)</f>
        <v>0.34782608695652173</v>
      </c>
      <c r="AM58" s="230">
        <f>PRODUCT(AN82)</f>
        <v>0</v>
      </c>
      <c r="AN58" s="230">
        <f t="shared" si="9"/>
        <v>0.34782608695652173</v>
      </c>
      <c r="AO58" s="189"/>
      <c r="AP58" s="188"/>
      <c r="AQ58" s="198"/>
      <c r="AR58" s="22"/>
      <c r="AS58" s="22"/>
    </row>
    <row r="59" spans="1:45" ht="15" customHeight="1" x14ac:dyDescent="0.25">
      <c r="A59" s="133"/>
      <c r="B59" s="209"/>
      <c r="C59" s="128"/>
      <c r="D59" s="188"/>
      <c r="E59" s="128"/>
      <c r="F59" s="128"/>
      <c r="G59" s="128"/>
      <c r="H59" s="210"/>
      <c r="I59" s="210"/>
      <c r="J59" s="210"/>
      <c r="K59" s="211"/>
      <c r="L59" s="45"/>
      <c r="M59" s="199"/>
      <c r="N59" s="128"/>
      <c r="O59" s="128"/>
      <c r="P59" s="128"/>
      <c r="Q59" s="128"/>
      <c r="R59" s="210"/>
      <c r="S59" s="210"/>
      <c r="T59" s="210"/>
      <c r="U59" s="211"/>
      <c r="V59" s="45"/>
      <c r="W59" s="214"/>
      <c r="X59" s="197"/>
      <c r="Y59" s="197"/>
      <c r="Z59" s="188"/>
      <c r="AA59" s="188"/>
      <c r="AB59" s="188"/>
      <c r="AC59" s="197"/>
      <c r="AD59" s="188"/>
      <c r="AE59" s="188"/>
      <c r="AF59" s="188"/>
      <c r="AG59" s="197"/>
      <c r="AH59" s="198"/>
      <c r="AI59" s="186" t="s">
        <v>272</v>
      </c>
      <c r="AJ59" s="188"/>
      <c r="AK59" s="188"/>
      <c r="AL59" s="230">
        <f>PRODUCT(AN41)</f>
        <v>0.81818181818181823</v>
      </c>
      <c r="AM59" s="230">
        <v>0.5</v>
      </c>
      <c r="AN59" s="230">
        <f t="shared" si="9"/>
        <v>0.31818181818181823</v>
      </c>
      <c r="AO59" s="189"/>
      <c r="AP59" s="188"/>
      <c r="AQ59" s="198"/>
      <c r="AR59" s="22"/>
      <c r="AS59" s="22"/>
    </row>
    <row r="60" spans="1:45" ht="15" customHeight="1" x14ac:dyDescent="0.25">
      <c r="A60" s="133"/>
      <c r="B60" s="209"/>
      <c r="C60" s="128"/>
      <c r="D60" s="188"/>
      <c r="E60" s="128"/>
      <c r="F60" s="128"/>
      <c r="G60" s="128"/>
      <c r="H60" s="210"/>
      <c r="I60" s="210"/>
      <c r="J60" s="210"/>
      <c r="K60" s="211"/>
      <c r="L60" s="45"/>
      <c r="M60" s="199"/>
      <c r="N60" s="128"/>
      <c r="O60" s="128"/>
      <c r="P60" s="128"/>
      <c r="Q60" s="128"/>
      <c r="R60" s="210"/>
      <c r="S60" s="210"/>
      <c r="T60" s="210"/>
      <c r="U60" s="211"/>
      <c r="V60" s="45"/>
      <c r="W60" s="214"/>
      <c r="X60" s="197"/>
      <c r="Y60" s="197"/>
      <c r="Z60" s="188"/>
      <c r="AA60" s="188"/>
      <c r="AB60" s="188"/>
      <c r="AC60" s="197"/>
      <c r="AD60" s="188"/>
      <c r="AE60" s="188"/>
      <c r="AF60" s="188"/>
      <c r="AG60" s="197"/>
      <c r="AH60" s="198"/>
      <c r="AI60" s="186" t="s">
        <v>7</v>
      </c>
      <c r="AJ60" s="188"/>
      <c r="AK60" s="188"/>
      <c r="AL60" s="230">
        <f>PRODUCT(AN44)</f>
        <v>1.2245989304812834</v>
      </c>
      <c r="AM60" s="230">
        <v>1</v>
      </c>
      <c r="AN60" s="230">
        <f t="shared" si="9"/>
        <v>0.22459893048128343</v>
      </c>
      <c r="AO60" s="189"/>
      <c r="AP60" s="188"/>
      <c r="AQ60" s="198"/>
      <c r="AR60" s="22"/>
      <c r="AS60" s="22"/>
    </row>
    <row r="61" spans="1:45" s="7" customFormat="1" ht="15" customHeight="1" x14ac:dyDescent="0.25">
      <c r="A61" s="8"/>
      <c r="B61" s="191"/>
      <c r="C61" s="193"/>
      <c r="D61" s="193"/>
      <c r="E61" s="193"/>
      <c r="F61" s="193"/>
      <c r="G61" s="193"/>
      <c r="H61" s="219"/>
      <c r="I61" s="219"/>
      <c r="J61" s="219"/>
      <c r="K61" s="220"/>
      <c r="L61" s="45"/>
      <c r="M61" s="191"/>
      <c r="N61" s="193"/>
      <c r="O61" s="193"/>
      <c r="P61" s="193"/>
      <c r="Q61" s="193"/>
      <c r="R61" s="193"/>
      <c r="S61" s="193"/>
      <c r="T61" s="193"/>
      <c r="U61" s="220"/>
      <c r="V61" s="45"/>
      <c r="W61" s="191"/>
      <c r="X61" s="193"/>
      <c r="Y61" s="193"/>
      <c r="Z61" s="193"/>
      <c r="AA61" s="193"/>
      <c r="AB61" s="193"/>
      <c r="AC61" s="193"/>
      <c r="AD61" s="193"/>
      <c r="AE61" s="193"/>
      <c r="AF61" s="219"/>
      <c r="AG61" s="219"/>
      <c r="AH61" s="220"/>
      <c r="AI61" s="193"/>
      <c r="AJ61" s="193"/>
      <c r="AK61" s="193"/>
      <c r="AL61" s="193"/>
      <c r="AM61" s="193"/>
      <c r="AN61" s="193"/>
      <c r="AO61" s="193"/>
      <c r="AP61" s="193"/>
      <c r="AQ61" s="202"/>
      <c r="AR61" s="41"/>
      <c r="AS61" s="46"/>
    </row>
    <row r="62" spans="1:45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221"/>
      <c r="AG62" s="222"/>
      <c r="AH62" s="222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6"/>
    </row>
    <row r="63" spans="1:45" ht="15" customHeight="1" x14ac:dyDescent="0.25">
      <c r="A63" s="133"/>
      <c r="B63" s="203" t="s">
        <v>178</v>
      </c>
      <c r="C63" s="70"/>
      <c r="D63" s="70"/>
      <c r="E63" s="70"/>
      <c r="F63" s="70" t="s">
        <v>164</v>
      </c>
      <c r="G63" s="70" t="s">
        <v>3</v>
      </c>
      <c r="H63" s="70" t="s">
        <v>5</v>
      </c>
      <c r="I63" s="70" t="s">
        <v>6</v>
      </c>
      <c r="J63" s="70" t="s">
        <v>165</v>
      </c>
      <c r="K63" s="204" t="s">
        <v>17</v>
      </c>
      <c r="L63" s="41"/>
      <c r="M63" s="205" t="s">
        <v>166</v>
      </c>
      <c r="N63" s="71"/>
      <c r="O63" s="71"/>
      <c r="P63" s="70" t="s">
        <v>3</v>
      </c>
      <c r="Q63" s="70" t="s">
        <v>5</v>
      </c>
      <c r="R63" s="70" t="s">
        <v>6</v>
      </c>
      <c r="S63" s="70" t="s">
        <v>165</v>
      </c>
      <c r="T63" s="71"/>
      <c r="U63" s="204" t="s">
        <v>17</v>
      </c>
      <c r="V63" s="41"/>
      <c r="W63" s="205" t="s">
        <v>179</v>
      </c>
      <c r="X63" s="71"/>
      <c r="Y63" s="71"/>
      <c r="Z63" s="71"/>
      <c r="AA63" s="71"/>
      <c r="AB63" s="71"/>
      <c r="AC63" s="71"/>
      <c r="AD63" s="71"/>
      <c r="AE63" s="71"/>
      <c r="AF63" s="223"/>
      <c r="AG63" s="223"/>
      <c r="AH63" s="224"/>
      <c r="AI63" s="207" t="s">
        <v>255</v>
      </c>
      <c r="AJ63" s="208"/>
      <c r="AK63" s="208"/>
      <c r="AL63" s="228" t="s">
        <v>3</v>
      </c>
      <c r="AM63" s="228" t="s">
        <v>5</v>
      </c>
      <c r="AN63" s="228" t="s">
        <v>6</v>
      </c>
      <c r="AO63" s="71"/>
      <c r="AP63" s="70" t="s">
        <v>256</v>
      </c>
      <c r="AQ63" s="106"/>
      <c r="AR63" s="22"/>
      <c r="AS63" s="22"/>
    </row>
    <row r="64" spans="1:45" ht="15" customHeight="1" x14ac:dyDescent="0.25">
      <c r="A64" s="133"/>
      <c r="B64" s="209">
        <v>2013</v>
      </c>
      <c r="C64" s="128" t="s">
        <v>35</v>
      </c>
      <c r="D64" s="188" t="s">
        <v>58</v>
      </c>
      <c r="E64" s="128"/>
      <c r="F64" s="128">
        <v>25</v>
      </c>
      <c r="G64" s="128">
        <v>2</v>
      </c>
      <c r="H64" s="210">
        <f>PRODUCT((V11+W11)/U11)</f>
        <v>0</v>
      </c>
      <c r="I64" s="210">
        <f>PRODUCT(X11/U11)</f>
        <v>1</v>
      </c>
      <c r="J64" s="210">
        <f>PRODUCT(V11+W11+X11)/U11</f>
        <v>1</v>
      </c>
      <c r="K64" s="218">
        <f>PRODUCT(Y11/U11)</f>
        <v>7</v>
      </c>
      <c r="L64" s="45"/>
      <c r="M64" s="199" t="s">
        <v>181</v>
      </c>
      <c r="N64" s="128"/>
      <c r="O64" s="128">
        <v>20</v>
      </c>
      <c r="P64" s="128" t="s">
        <v>241</v>
      </c>
      <c r="Q64" s="210"/>
      <c r="R64" s="128" t="s">
        <v>248</v>
      </c>
      <c r="S64" s="128" t="s">
        <v>228</v>
      </c>
      <c r="T64" s="213"/>
      <c r="U64" s="225" t="s">
        <v>235</v>
      </c>
      <c r="V64" s="45"/>
      <c r="W64" s="214"/>
      <c r="X64" s="197"/>
      <c r="Y64" s="197"/>
      <c r="Z64" s="188"/>
      <c r="AA64" s="188"/>
      <c r="AB64" s="188"/>
      <c r="AC64" s="197"/>
      <c r="AD64" s="188"/>
      <c r="AE64" s="188"/>
      <c r="AF64" s="188"/>
      <c r="AG64" s="197"/>
      <c r="AH64" s="198"/>
      <c r="AI64" s="188" t="s">
        <v>257</v>
      </c>
      <c r="AJ64" s="188"/>
      <c r="AK64" s="188"/>
      <c r="AL64" s="189">
        <v>10</v>
      </c>
      <c r="AM64" s="189">
        <v>0</v>
      </c>
      <c r="AN64" s="189">
        <v>11</v>
      </c>
      <c r="AO64" s="188"/>
      <c r="AP64" s="240">
        <f>PRODUCT(AL64/AL70)</f>
        <v>0.83333333333333337</v>
      </c>
      <c r="AQ64" s="198"/>
      <c r="AR64" s="22"/>
      <c r="AS64" s="22"/>
    </row>
    <row r="65" spans="1:45" ht="15" customHeight="1" x14ac:dyDescent="0.25">
      <c r="A65" s="133"/>
      <c r="B65" s="209">
        <v>2014</v>
      </c>
      <c r="C65" s="128" t="s">
        <v>99</v>
      </c>
      <c r="D65" s="188" t="s">
        <v>58</v>
      </c>
      <c r="E65" s="128"/>
      <c r="F65" s="128">
        <v>26</v>
      </c>
      <c r="G65" s="128">
        <v>3</v>
      </c>
      <c r="H65" s="210">
        <f t="shared" ref="H65:H69" si="10">PRODUCT((V12+W12)/U12)</f>
        <v>0</v>
      </c>
      <c r="I65" s="210">
        <f t="shared" ref="I65:I69" si="11">PRODUCT(X12/U12)</f>
        <v>1</v>
      </c>
      <c r="J65" s="210">
        <f t="shared" ref="J65:J69" si="12">PRODUCT(V12+W12+X12)/U12</f>
        <v>1</v>
      </c>
      <c r="K65" s="211">
        <f t="shared" ref="K65:K69" si="13">PRODUCT(Y12/U12)</f>
        <v>5.333333333333333</v>
      </c>
      <c r="L65" s="45"/>
      <c r="M65" s="199" t="s">
        <v>182</v>
      </c>
      <c r="N65" s="128"/>
      <c r="O65" s="128">
        <v>20</v>
      </c>
      <c r="P65" s="128" t="s">
        <v>242</v>
      </c>
      <c r="Q65" s="210"/>
      <c r="R65" s="128" t="s">
        <v>249</v>
      </c>
      <c r="S65" s="128" t="s">
        <v>229</v>
      </c>
      <c r="T65" s="213"/>
      <c r="U65" s="225" t="s">
        <v>236</v>
      </c>
      <c r="V65" s="45"/>
      <c r="W65" s="214"/>
      <c r="X65" s="197"/>
      <c r="Y65" s="197"/>
      <c r="Z65" s="188"/>
      <c r="AA65" s="188"/>
      <c r="AB65" s="188"/>
      <c r="AC65" s="197"/>
      <c r="AD65" s="188"/>
      <c r="AE65" s="188"/>
      <c r="AF65" s="188"/>
      <c r="AG65" s="197"/>
      <c r="AH65" s="198"/>
      <c r="AI65" s="188" t="s">
        <v>258</v>
      </c>
      <c r="AJ65" s="188"/>
      <c r="AK65" s="188"/>
      <c r="AL65" s="189"/>
      <c r="AM65" s="230">
        <f>PRODUCT(AM64/AL64)</f>
        <v>0</v>
      </c>
      <c r="AN65" s="230">
        <f>PRODUCT(AN64/AL64)</f>
        <v>1.1000000000000001</v>
      </c>
      <c r="AO65" s="188"/>
      <c r="AP65" s="128"/>
      <c r="AQ65" s="198"/>
      <c r="AR65" s="22"/>
      <c r="AS65" s="22"/>
    </row>
    <row r="66" spans="1:45" ht="15" customHeight="1" x14ac:dyDescent="0.25">
      <c r="A66" s="133"/>
      <c r="B66" s="209">
        <v>2015</v>
      </c>
      <c r="C66" s="128" t="s">
        <v>56</v>
      </c>
      <c r="D66" s="188" t="s">
        <v>58</v>
      </c>
      <c r="E66" s="128"/>
      <c r="F66" s="128">
        <v>27</v>
      </c>
      <c r="G66" s="128"/>
      <c r="H66" s="210"/>
      <c r="I66" s="210"/>
      <c r="J66" s="210"/>
      <c r="K66" s="211"/>
      <c r="L66" s="45"/>
      <c r="M66" s="199" t="s">
        <v>183</v>
      </c>
      <c r="N66" s="128"/>
      <c r="O66" s="128">
        <v>21</v>
      </c>
      <c r="P66" s="128" t="s">
        <v>243</v>
      </c>
      <c r="Q66" s="210"/>
      <c r="R66" s="128" t="s">
        <v>250</v>
      </c>
      <c r="S66" s="128" t="s">
        <v>230</v>
      </c>
      <c r="T66" s="213"/>
      <c r="U66" s="225" t="s">
        <v>237</v>
      </c>
      <c r="V66" s="45"/>
      <c r="W66" s="214"/>
      <c r="X66" s="197"/>
      <c r="Y66" s="197"/>
      <c r="Z66" s="188"/>
      <c r="AA66" s="188"/>
      <c r="AB66" s="188"/>
      <c r="AC66" s="197"/>
      <c r="AD66" s="188"/>
      <c r="AE66" s="188"/>
      <c r="AF66" s="188"/>
      <c r="AG66" s="197"/>
      <c r="AH66" s="198"/>
      <c r="AI66" s="188"/>
      <c r="AJ66" s="188"/>
      <c r="AK66" s="188"/>
      <c r="AL66" s="189"/>
      <c r="AM66" s="189"/>
      <c r="AN66" s="189"/>
      <c r="AO66" s="188"/>
      <c r="AP66" s="128"/>
      <c r="AQ66" s="198"/>
      <c r="AR66" s="22"/>
      <c r="AS66" s="22"/>
    </row>
    <row r="67" spans="1:45" ht="15" customHeight="1" x14ac:dyDescent="0.25">
      <c r="A67" s="133"/>
      <c r="B67" s="209">
        <v>2016</v>
      </c>
      <c r="C67" s="128" t="s">
        <v>99</v>
      </c>
      <c r="D67" s="188" t="s">
        <v>58</v>
      </c>
      <c r="E67" s="128"/>
      <c r="F67" s="128">
        <v>28</v>
      </c>
      <c r="G67" s="128">
        <v>5</v>
      </c>
      <c r="H67" s="210">
        <f t="shared" si="10"/>
        <v>0</v>
      </c>
      <c r="I67" s="217">
        <f t="shared" si="11"/>
        <v>1.2</v>
      </c>
      <c r="J67" s="217">
        <f t="shared" si="12"/>
        <v>1.2</v>
      </c>
      <c r="K67" s="211">
        <f t="shared" si="13"/>
        <v>4.8</v>
      </c>
      <c r="L67" s="45"/>
      <c r="M67" s="199" t="s">
        <v>184</v>
      </c>
      <c r="N67" s="128"/>
      <c r="O67" s="128"/>
      <c r="P67" s="128" t="s">
        <v>244</v>
      </c>
      <c r="Q67" s="210"/>
      <c r="R67" s="103" t="s">
        <v>251</v>
      </c>
      <c r="S67" s="103" t="s">
        <v>231</v>
      </c>
      <c r="T67" s="226"/>
      <c r="U67" s="227" t="s">
        <v>238</v>
      </c>
      <c r="V67" s="45"/>
      <c r="W67" s="214"/>
      <c r="X67" s="197"/>
      <c r="Y67" s="197"/>
      <c r="Z67" s="188"/>
      <c r="AA67" s="188"/>
      <c r="AB67" s="188"/>
      <c r="AC67" s="197"/>
      <c r="AD67" s="188"/>
      <c r="AE67" s="188"/>
      <c r="AF67" s="188"/>
      <c r="AG67" s="197"/>
      <c r="AH67" s="198"/>
      <c r="AI67" s="186" t="s">
        <v>272</v>
      </c>
      <c r="AJ67" s="188"/>
      <c r="AK67" s="188"/>
      <c r="AL67" s="189">
        <v>2</v>
      </c>
      <c r="AM67" s="189">
        <v>0</v>
      </c>
      <c r="AN67" s="189">
        <v>1</v>
      </c>
      <c r="AO67" s="188"/>
      <c r="AP67" s="240">
        <f>PRODUCT(AL67/AL70)</f>
        <v>0.16666666666666666</v>
      </c>
      <c r="AQ67" s="198"/>
      <c r="AR67" s="22"/>
      <c r="AS67" s="22"/>
    </row>
    <row r="68" spans="1:45" ht="15" customHeight="1" x14ac:dyDescent="0.25">
      <c r="A68" s="133"/>
      <c r="B68" s="209">
        <v>2017</v>
      </c>
      <c r="C68" s="128" t="s">
        <v>98</v>
      </c>
      <c r="D68" s="188" t="s">
        <v>58</v>
      </c>
      <c r="E68" s="128"/>
      <c r="F68" s="128">
        <v>29</v>
      </c>
      <c r="G68" s="128"/>
      <c r="H68" s="210"/>
      <c r="I68" s="210"/>
      <c r="J68" s="210"/>
      <c r="K68" s="211"/>
      <c r="L68" s="45"/>
      <c r="M68" s="199" t="s">
        <v>185</v>
      </c>
      <c r="N68" s="128"/>
      <c r="O68" s="128"/>
      <c r="P68" s="128" t="s">
        <v>245</v>
      </c>
      <c r="Q68" s="210"/>
      <c r="R68" s="128" t="s">
        <v>252</v>
      </c>
      <c r="S68" s="128" t="s">
        <v>232</v>
      </c>
      <c r="T68" s="213"/>
      <c r="U68" s="225" t="s">
        <v>239</v>
      </c>
      <c r="V68" s="45"/>
      <c r="W68" s="214"/>
      <c r="X68" s="197"/>
      <c r="Y68" s="197"/>
      <c r="Z68" s="188"/>
      <c r="AA68" s="188"/>
      <c r="AB68" s="188"/>
      <c r="AC68" s="197"/>
      <c r="AD68" s="188"/>
      <c r="AE68" s="188"/>
      <c r="AF68" s="188"/>
      <c r="AG68" s="197"/>
      <c r="AH68" s="198"/>
      <c r="AI68" s="188" t="s">
        <v>258</v>
      </c>
      <c r="AJ68" s="188"/>
      <c r="AK68" s="188"/>
      <c r="AL68" s="189"/>
      <c r="AM68" s="230">
        <f>PRODUCT(AM67/AL67)</f>
        <v>0</v>
      </c>
      <c r="AN68" s="230">
        <f>PRODUCT(AN67/AL67)</f>
        <v>0.5</v>
      </c>
      <c r="AO68" s="188"/>
      <c r="AP68" s="128"/>
      <c r="AQ68" s="198"/>
      <c r="AR68" s="22"/>
      <c r="AS68" s="22"/>
    </row>
    <row r="69" spans="1:45" ht="15" customHeight="1" x14ac:dyDescent="0.25">
      <c r="A69" s="133"/>
      <c r="B69" s="209">
        <v>2018</v>
      </c>
      <c r="C69" s="128" t="s">
        <v>97</v>
      </c>
      <c r="D69" s="188" t="s">
        <v>148</v>
      </c>
      <c r="E69" s="128"/>
      <c r="F69" s="128">
        <v>30</v>
      </c>
      <c r="G69" s="128">
        <v>2</v>
      </c>
      <c r="H69" s="210">
        <f t="shared" si="10"/>
        <v>0</v>
      </c>
      <c r="I69" s="210">
        <f t="shared" si="11"/>
        <v>0.5</v>
      </c>
      <c r="J69" s="210">
        <f t="shared" si="12"/>
        <v>0.5</v>
      </c>
      <c r="K69" s="211">
        <f t="shared" si="13"/>
        <v>2</v>
      </c>
      <c r="L69" s="45"/>
      <c r="M69" s="199" t="s">
        <v>186</v>
      </c>
      <c r="N69" s="128"/>
      <c r="O69" s="128"/>
      <c r="P69" s="103" t="s">
        <v>246</v>
      </c>
      <c r="Q69" s="210"/>
      <c r="R69" s="128" t="s">
        <v>253</v>
      </c>
      <c r="S69" s="128" t="s">
        <v>233</v>
      </c>
      <c r="T69" s="213"/>
      <c r="U69" s="225" t="s">
        <v>240</v>
      </c>
      <c r="V69" s="45"/>
      <c r="W69" s="214"/>
      <c r="X69" s="197"/>
      <c r="Y69" s="197"/>
      <c r="Z69" s="188"/>
      <c r="AA69" s="188"/>
      <c r="AB69" s="188"/>
      <c r="AC69" s="197"/>
      <c r="AD69" s="188"/>
      <c r="AE69" s="188"/>
      <c r="AF69" s="188"/>
      <c r="AG69" s="197"/>
      <c r="AH69" s="198"/>
      <c r="AI69" s="188"/>
      <c r="AJ69" s="188"/>
      <c r="AK69" s="188"/>
      <c r="AL69" s="189"/>
      <c r="AM69" s="189"/>
      <c r="AN69" s="189"/>
      <c r="AO69" s="188"/>
      <c r="AP69" s="188"/>
      <c r="AQ69" s="198"/>
      <c r="AR69" s="22"/>
      <c r="AS69" s="22"/>
    </row>
    <row r="70" spans="1:45" ht="15" customHeight="1" x14ac:dyDescent="0.25">
      <c r="A70" s="133"/>
      <c r="B70" s="209">
        <v>2019</v>
      </c>
      <c r="C70" s="128" t="s">
        <v>162</v>
      </c>
      <c r="D70" s="188" t="s">
        <v>159</v>
      </c>
      <c r="E70" s="128"/>
      <c r="F70" s="128">
        <v>31</v>
      </c>
      <c r="G70" s="128"/>
      <c r="H70" s="210"/>
      <c r="I70" s="210"/>
      <c r="J70" s="210"/>
      <c r="K70" s="211"/>
      <c r="L70" s="45"/>
      <c r="M70" s="199" t="s">
        <v>187</v>
      </c>
      <c r="N70" s="128"/>
      <c r="O70" s="128"/>
      <c r="P70" s="128" t="s">
        <v>247</v>
      </c>
      <c r="Q70" s="210"/>
      <c r="R70" s="128" t="s">
        <v>254</v>
      </c>
      <c r="S70" s="128" t="s">
        <v>234</v>
      </c>
      <c r="T70" s="213"/>
      <c r="U70" s="225" t="s">
        <v>239</v>
      </c>
      <c r="V70" s="45"/>
      <c r="W70" s="214"/>
      <c r="X70" s="197"/>
      <c r="Y70" s="197"/>
      <c r="Z70" s="188"/>
      <c r="AA70" s="188"/>
      <c r="AB70" s="188"/>
      <c r="AC70" s="197"/>
      <c r="AD70" s="188"/>
      <c r="AE70" s="188"/>
      <c r="AF70" s="188"/>
      <c r="AG70" s="197"/>
      <c r="AH70" s="198"/>
      <c r="AI70" s="188" t="s">
        <v>7</v>
      </c>
      <c r="AJ70" s="188"/>
      <c r="AK70" s="188"/>
      <c r="AL70" s="189">
        <f>PRODUCT(AL64+AL67)</f>
        <v>12</v>
      </c>
      <c r="AM70" s="189">
        <f>PRODUCT(AM64+AM67)</f>
        <v>0</v>
      </c>
      <c r="AN70" s="189">
        <f>PRODUCT(AN64+AN67)</f>
        <v>12</v>
      </c>
      <c r="AO70" s="188"/>
      <c r="AP70" s="188"/>
      <c r="AQ70" s="198"/>
      <c r="AR70" s="22"/>
      <c r="AS70" s="22"/>
    </row>
    <row r="71" spans="1:45" ht="15" customHeight="1" x14ac:dyDescent="0.25">
      <c r="A71" s="133"/>
      <c r="B71" s="209"/>
      <c r="C71" s="128"/>
      <c r="D71" s="188"/>
      <c r="E71" s="128"/>
      <c r="F71" s="128"/>
      <c r="G71" s="128"/>
      <c r="H71" s="210"/>
      <c r="I71" s="210"/>
      <c r="J71" s="210"/>
      <c r="K71" s="211"/>
      <c r="L71" s="45"/>
      <c r="M71" s="199"/>
      <c r="N71" s="128"/>
      <c r="O71" s="128"/>
      <c r="P71" s="128"/>
      <c r="Q71" s="210"/>
      <c r="R71" s="128"/>
      <c r="S71" s="128"/>
      <c r="T71" s="213"/>
      <c r="U71" s="225"/>
      <c r="V71" s="45"/>
      <c r="W71" s="214"/>
      <c r="X71" s="197"/>
      <c r="Y71" s="197"/>
      <c r="Z71" s="188"/>
      <c r="AA71" s="188"/>
      <c r="AB71" s="188"/>
      <c r="AC71" s="197"/>
      <c r="AD71" s="188"/>
      <c r="AE71" s="188"/>
      <c r="AF71" s="188"/>
      <c r="AG71" s="197"/>
      <c r="AH71" s="198"/>
      <c r="AI71" s="188" t="s">
        <v>258</v>
      </c>
      <c r="AJ71" s="188"/>
      <c r="AK71" s="188"/>
      <c r="AL71" s="189"/>
      <c r="AM71" s="230">
        <f>PRODUCT(AM70/AL70)</f>
        <v>0</v>
      </c>
      <c r="AN71" s="230">
        <f>PRODUCT(AN70/AL70)</f>
        <v>1</v>
      </c>
      <c r="AO71" s="188"/>
      <c r="AP71" s="188"/>
      <c r="AQ71" s="198"/>
      <c r="AR71" s="22"/>
      <c r="AS71" s="22"/>
    </row>
    <row r="72" spans="1:45" ht="15" customHeight="1" x14ac:dyDescent="0.25">
      <c r="A72" s="133"/>
      <c r="B72" s="209"/>
      <c r="C72" s="128"/>
      <c r="D72" s="188"/>
      <c r="E72" s="128"/>
      <c r="F72" s="128"/>
      <c r="G72" s="128"/>
      <c r="H72" s="210"/>
      <c r="I72" s="210"/>
      <c r="J72" s="210"/>
      <c r="K72" s="211"/>
      <c r="L72" s="45"/>
      <c r="M72" s="199"/>
      <c r="N72" s="128"/>
      <c r="O72" s="128"/>
      <c r="P72" s="128"/>
      <c r="Q72" s="210"/>
      <c r="R72" s="128"/>
      <c r="S72" s="128"/>
      <c r="T72" s="213"/>
      <c r="U72" s="225"/>
      <c r="V72" s="45"/>
      <c r="W72" s="214"/>
      <c r="X72" s="197"/>
      <c r="Y72" s="197"/>
      <c r="Z72" s="188"/>
      <c r="AA72" s="188"/>
      <c r="AB72" s="188"/>
      <c r="AC72" s="197"/>
      <c r="AD72" s="188"/>
      <c r="AE72" s="188"/>
      <c r="AF72" s="188"/>
      <c r="AG72" s="197"/>
      <c r="AH72" s="198"/>
      <c r="AI72" s="188"/>
      <c r="AJ72" s="188"/>
      <c r="AK72" s="188"/>
      <c r="AL72" s="188"/>
      <c r="AM72" s="197"/>
      <c r="AN72" s="188"/>
      <c r="AO72" s="188"/>
      <c r="AP72" s="188"/>
      <c r="AQ72" s="198"/>
      <c r="AR72" s="22"/>
      <c r="AS72" s="22"/>
    </row>
    <row r="73" spans="1:45" ht="15" customHeight="1" x14ac:dyDescent="0.25">
      <c r="A73" s="133"/>
      <c r="B73" s="209"/>
      <c r="C73" s="128"/>
      <c r="D73" s="188"/>
      <c r="E73" s="128"/>
      <c r="F73" s="128"/>
      <c r="G73" s="128"/>
      <c r="H73" s="210"/>
      <c r="I73" s="210"/>
      <c r="J73" s="210"/>
      <c r="K73" s="211"/>
      <c r="L73" s="45"/>
      <c r="M73" s="199"/>
      <c r="N73" s="128"/>
      <c r="O73" s="128"/>
      <c r="P73" s="128"/>
      <c r="Q73" s="210"/>
      <c r="R73" s="128"/>
      <c r="S73" s="128"/>
      <c r="T73" s="213"/>
      <c r="U73" s="225"/>
      <c r="V73" s="45"/>
      <c r="W73" s="214"/>
      <c r="X73" s="197"/>
      <c r="Y73" s="197"/>
      <c r="Z73" s="188"/>
      <c r="AA73" s="188"/>
      <c r="AB73" s="188"/>
      <c r="AC73" s="197"/>
      <c r="AD73" s="188"/>
      <c r="AE73" s="188"/>
      <c r="AF73" s="188"/>
      <c r="AG73" s="197"/>
      <c r="AH73" s="198"/>
      <c r="AI73" s="188"/>
      <c r="AJ73" s="188"/>
      <c r="AK73" s="188"/>
      <c r="AL73" s="188"/>
      <c r="AM73" s="197"/>
      <c r="AN73" s="188"/>
      <c r="AO73" s="188"/>
      <c r="AP73" s="188"/>
      <c r="AQ73" s="198"/>
      <c r="AR73" s="22"/>
      <c r="AS73" s="22"/>
    </row>
    <row r="74" spans="1:45" ht="15" customHeight="1" x14ac:dyDescent="0.25">
      <c r="A74" s="133"/>
      <c r="B74" s="209"/>
      <c r="C74" s="128"/>
      <c r="D74" s="188"/>
      <c r="E74" s="128"/>
      <c r="F74" s="128"/>
      <c r="G74" s="128"/>
      <c r="H74" s="210"/>
      <c r="I74" s="210"/>
      <c r="J74" s="210"/>
      <c r="K74" s="211"/>
      <c r="L74" s="45"/>
      <c r="M74" s="199"/>
      <c r="N74" s="128"/>
      <c r="O74" s="128"/>
      <c r="P74" s="128"/>
      <c r="Q74" s="210"/>
      <c r="R74" s="128"/>
      <c r="S74" s="128"/>
      <c r="T74" s="213"/>
      <c r="U74" s="225"/>
      <c r="V74" s="45"/>
      <c r="W74" s="214"/>
      <c r="X74" s="197"/>
      <c r="Y74" s="197"/>
      <c r="Z74" s="188"/>
      <c r="AA74" s="188"/>
      <c r="AB74" s="188"/>
      <c r="AC74" s="197"/>
      <c r="AD74" s="188"/>
      <c r="AE74" s="188"/>
      <c r="AF74" s="188"/>
      <c r="AG74" s="197"/>
      <c r="AH74" s="198"/>
      <c r="AI74" s="188"/>
      <c r="AJ74" s="188"/>
      <c r="AK74" s="188"/>
      <c r="AL74" s="188"/>
      <c r="AM74" s="197"/>
      <c r="AN74" s="188"/>
      <c r="AO74" s="188"/>
      <c r="AP74" s="188"/>
      <c r="AQ74" s="198"/>
      <c r="AR74" s="22"/>
      <c r="AS74" s="22"/>
    </row>
    <row r="75" spans="1:45" ht="15" customHeight="1" x14ac:dyDescent="0.25">
      <c r="A75" s="133"/>
      <c r="B75" s="209"/>
      <c r="C75" s="128"/>
      <c r="D75" s="188"/>
      <c r="E75" s="128"/>
      <c r="F75" s="128"/>
      <c r="G75" s="128"/>
      <c r="H75" s="210"/>
      <c r="I75" s="210"/>
      <c r="J75" s="210"/>
      <c r="K75" s="211"/>
      <c r="L75" s="45"/>
      <c r="M75" s="199"/>
      <c r="N75" s="128"/>
      <c r="O75" s="128"/>
      <c r="P75" s="128"/>
      <c r="Q75" s="210"/>
      <c r="R75" s="128"/>
      <c r="S75" s="128"/>
      <c r="T75" s="213"/>
      <c r="U75" s="225"/>
      <c r="V75" s="45"/>
      <c r="W75" s="214"/>
      <c r="X75" s="197"/>
      <c r="Y75" s="197"/>
      <c r="Z75" s="188"/>
      <c r="AA75" s="188"/>
      <c r="AB75" s="188"/>
      <c r="AC75" s="197"/>
      <c r="AD75" s="188"/>
      <c r="AE75" s="188"/>
      <c r="AF75" s="188"/>
      <c r="AG75" s="197"/>
      <c r="AH75" s="198"/>
      <c r="AI75" s="188"/>
      <c r="AJ75" s="188"/>
      <c r="AK75" s="188"/>
      <c r="AL75" s="188"/>
      <c r="AM75" s="197"/>
      <c r="AN75" s="188"/>
      <c r="AO75" s="188"/>
      <c r="AP75" s="188"/>
      <c r="AQ75" s="198"/>
      <c r="AR75" s="22"/>
      <c r="AS75" s="22"/>
    </row>
    <row r="76" spans="1:45" ht="15" customHeight="1" x14ac:dyDescent="0.25">
      <c r="A76" s="133"/>
      <c r="B76" s="209"/>
      <c r="C76" s="128"/>
      <c r="D76" s="188"/>
      <c r="E76" s="128"/>
      <c r="F76" s="128"/>
      <c r="G76" s="128"/>
      <c r="H76" s="210"/>
      <c r="I76" s="210"/>
      <c r="J76" s="210"/>
      <c r="K76" s="211"/>
      <c r="L76" s="45"/>
      <c r="M76" s="199"/>
      <c r="N76" s="128"/>
      <c r="O76" s="128"/>
      <c r="P76" s="128"/>
      <c r="Q76" s="210"/>
      <c r="R76" s="128"/>
      <c r="S76" s="128"/>
      <c r="T76" s="213"/>
      <c r="U76" s="225"/>
      <c r="V76" s="45"/>
      <c r="W76" s="214"/>
      <c r="X76" s="197"/>
      <c r="Y76" s="197"/>
      <c r="Z76" s="188"/>
      <c r="AA76" s="188"/>
      <c r="AB76" s="188"/>
      <c r="AC76" s="197"/>
      <c r="AD76" s="188"/>
      <c r="AE76" s="188"/>
      <c r="AF76" s="188"/>
      <c r="AG76" s="197"/>
      <c r="AH76" s="198"/>
      <c r="AI76" s="188"/>
      <c r="AJ76" s="188"/>
      <c r="AK76" s="188"/>
      <c r="AL76" s="188"/>
      <c r="AM76" s="197"/>
      <c r="AN76" s="188"/>
      <c r="AO76" s="188"/>
      <c r="AP76" s="188"/>
      <c r="AQ76" s="198"/>
      <c r="AR76" s="22"/>
      <c r="AS76" s="22"/>
    </row>
    <row r="77" spans="1:45" ht="15" customHeight="1" x14ac:dyDescent="0.25">
      <c r="A77" s="133"/>
      <c r="B77" s="209"/>
      <c r="C77" s="128"/>
      <c r="D77" s="188"/>
      <c r="E77" s="128"/>
      <c r="F77" s="128"/>
      <c r="G77" s="128"/>
      <c r="H77" s="210"/>
      <c r="I77" s="210"/>
      <c r="J77" s="210"/>
      <c r="K77" s="211"/>
      <c r="L77" s="45"/>
      <c r="M77" s="199"/>
      <c r="N77" s="128"/>
      <c r="O77" s="128"/>
      <c r="P77" s="128"/>
      <c r="Q77" s="210"/>
      <c r="R77" s="128"/>
      <c r="S77" s="128"/>
      <c r="T77" s="213"/>
      <c r="U77" s="225"/>
      <c r="V77" s="45"/>
      <c r="W77" s="214"/>
      <c r="X77" s="197"/>
      <c r="Y77" s="197"/>
      <c r="Z77" s="188"/>
      <c r="AA77" s="188"/>
      <c r="AB77" s="188"/>
      <c r="AC77" s="197"/>
      <c r="AD77" s="188"/>
      <c r="AE77" s="188"/>
      <c r="AF77" s="188"/>
      <c r="AG77" s="197"/>
      <c r="AH77" s="198"/>
      <c r="AI77" s="188"/>
      <c r="AJ77" s="188"/>
      <c r="AK77" s="188"/>
      <c r="AL77" s="188"/>
      <c r="AM77" s="197"/>
      <c r="AN77" s="188"/>
      <c r="AO77" s="188"/>
      <c r="AP77" s="188"/>
      <c r="AQ77" s="198"/>
      <c r="AR77" s="22"/>
      <c r="AS77" s="22"/>
    </row>
    <row r="78" spans="1:45" s="7" customFormat="1" ht="15" customHeight="1" x14ac:dyDescent="0.25">
      <c r="A78" s="8"/>
      <c r="B78" s="191"/>
      <c r="C78" s="193"/>
      <c r="D78" s="193"/>
      <c r="E78" s="193"/>
      <c r="F78" s="193"/>
      <c r="G78" s="193"/>
      <c r="H78" s="219"/>
      <c r="I78" s="219"/>
      <c r="J78" s="219"/>
      <c r="K78" s="220"/>
      <c r="L78" s="45"/>
      <c r="M78" s="191"/>
      <c r="N78" s="193"/>
      <c r="O78" s="193"/>
      <c r="P78" s="193"/>
      <c r="Q78" s="193"/>
      <c r="R78" s="193"/>
      <c r="S78" s="193"/>
      <c r="T78" s="193"/>
      <c r="U78" s="220"/>
      <c r="V78" s="45"/>
      <c r="W78" s="191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202"/>
      <c r="AI78" s="193"/>
      <c r="AJ78" s="193"/>
      <c r="AK78" s="193"/>
      <c r="AL78" s="193"/>
      <c r="AM78" s="193"/>
      <c r="AN78" s="193"/>
      <c r="AO78" s="193"/>
      <c r="AP78" s="193"/>
      <c r="AQ78" s="202"/>
      <c r="AR78" s="41"/>
      <c r="AS78" s="46"/>
    </row>
    <row r="79" spans="1:45" s="7" customFormat="1" ht="15" customHeight="1" x14ac:dyDescent="0.25">
      <c r="A79" s="8"/>
      <c r="B79" s="41"/>
      <c r="C79" s="41"/>
      <c r="D79" s="41"/>
      <c r="E79" s="41"/>
      <c r="F79" s="128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22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6"/>
    </row>
    <row r="80" spans="1:45" s="7" customFormat="1" ht="15" customHeight="1" x14ac:dyDescent="0.25">
      <c r="A80" s="8"/>
      <c r="B80" s="28">
        <v>2012</v>
      </c>
      <c r="C80" s="28" t="s">
        <v>56</v>
      </c>
      <c r="D80" s="37" t="s">
        <v>42</v>
      </c>
      <c r="E80" s="28">
        <v>23</v>
      </c>
      <c r="F80" s="28">
        <v>2</v>
      </c>
      <c r="G80" s="29">
        <v>8</v>
      </c>
      <c r="H80" s="28">
        <v>60</v>
      </c>
      <c r="I80" s="28">
        <v>30</v>
      </c>
      <c r="J80" s="28">
        <v>21</v>
      </c>
      <c r="K80" s="28">
        <v>7</v>
      </c>
      <c r="L80" s="28">
        <v>7</v>
      </c>
      <c r="M80" s="28">
        <v>2</v>
      </c>
      <c r="N80" s="38">
        <v>0.47599999999999998</v>
      </c>
      <c r="O80" s="22">
        <f>PRODUCT(I80/N80)</f>
        <v>63.025210084033617</v>
      </c>
      <c r="P80" s="17"/>
      <c r="Q80" s="17"/>
      <c r="R80" s="17"/>
      <c r="S80" s="17"/>
      <c r="T80" s="22"/>
      <c r="U80" s="27"/>
      <c r="V80" s="28"/>
      <c r="W80" s="29"/>
      <c r="X80" s="28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22"/>
      <c r="AM80" s="22"/>
      <c r="AN80" s="22"/>
      <c r="AO80" s="41"/>
      <c r="AP80" s="41"/>
      <c r="AQ80" s="41"/>
      <c r="AR80" s="46"/>
      <c r="AS80" s="46"/>
    </row>
    <row r="81" spans="1:45" s="7" customFormat="1" ht="15" customHeight="1" x14ac:dyDescent="0.25">
      <c r="A81" s="8"/>
      <c r="B81" s="28"/>
      <c r="C81" s="28"/>
      <c r="D81" s="37"/>
      <c r="E81" s="28"/>
      <c r="F81" s="28"/>
      <c r="G81" s="29"/>
      <c r="H81" s="28"/>
      <c r="I81" s="28"/>
      <c r="J81" s="28"/>
      <c r="K81" s="28"/>
      <c r="L81" s="28"/>
      <c r="M81" s="28"/>
      <c r="N81" s="38"/>
      <c r="O81" s="22"/>
      <c r="P81" s="17"/>
      <c r="Q81" s="17"/>
      <c r="R81" s="17"/>
      <c r="S81" s="17"/>
      <c r="T81" s="22"/>
      <c r="U81" s="27"/>
      <c r="V81" s="28"/>
      <c r="W81" s="29"/>
      <c r="X81" s="28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22"/>
      <c r="AM81" s="22"/>
      <c r="AN81" s="22"/>
      <c r="AO81" s="41"/>
      <c r="AP81" s="41"/>
      <c r="AQ81" s="41"/>
      <c r="AR81" s="46"/>
      <c r="AS81" s="46"/>
    </row>
    <row r="82" spans="1:45" s="7" customFormat="1" ht="15" customHeight="1" x14ac:dyDescent="0.25">
      <c r="A82" s="8"/>
      <c r="B82" s="28">
        <v>2013</v>
      </c>
      <c r="C82" s="28" t="s">
        <v>35</v>
      </c>
      <c r="D82" s="37" t="s">
        <v>58</v>
      </c>
      <c r="E82" s="28">
        <v>25</v>
      </c>
      <c r="F82" s="28">
        <v>2</v>
      </c>
      <c r="G82" s="29">
        <v>29</v>
      </c>
      <c r="H82" s="28">
        <v>100</v>
      </c>
      <c r="I82" s="28">
        <v>88</v>
      </c>
      <c r="J82" s="28">
        <v>8</v>
      </c>
      <c r="K82" s="28">
        <v>2</v>
      </c>
      <c r="L82" s="28">
        <v>2</v>
      </c>
      <c r="M82" s="28">
        <v>2</v>
      </c>
      <c r="N82" s="38">
        <v>0.68489999999999995</v>
      </c>
      <c r="O82" s="78">
        <f>PRODUCT(I82/N82)</f>
        <v>128.48591035187619</v>
      </c>
      <c r="P82" s="17"/>
      <c r="Q82" s="17" t="s">
        <v>143</v>
      </c>
      <c r="R82" s="17"/>
      <c r="S82" s="17"/>
      <c r="T82" s="22"/>
      <c r="U82" s="28">
        <v>2</v>
      </c>
      <c r="V82" s="28">
        <v>0</v>
      </c>
      <c r="W82" s="29">
        <v>0</v>
      </c>
      <c r="X82" s="28">
        <v>2</v>
      </c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22"/>
      <c r="AM82" s="22"/>
      <c r="AN82" s="22"/>
      <c r="AO82" s="41"/>
      <c r="AP82" s="41"/>
      <c r="AQ82" s="41"/>
      <c r="AR82" s="46"/>
      <c r="AS82" s="46"/>
    </row>
    <row r="83" spans="1:45" s="7" customFormat="1" ht="15" customHeight="1" x14ac:dyDescent="0.25">
      <c r="A83" s="8"/>
      <c r="B83" s="28">
        <v>2014</v>
      </c>
      <c r="C83" s="28" t="s">
        <v>99</v>
      </c>
      <c r="D83" s="37" t="s">
        <v>58</v>
      </c>
      <c r="E83" s="28">
        <v>30</v>
      </c>
      <c r="F83" s="28">
        <v>5</v>
      </c>
      <c r="G83" s="28">
        <v>57</v>
      </c>
      <c r="H83" s="28">
        <v>170</v>
      </c>
      <c r="I83" s="28">
        <v>82</v>
      </c>
      <c r="J83" s="28">
        <v>75</v>
      </c>
      <c r="K83" s="28">
        <v>8</v>
      </c>
      <c r="L83" s="28">
        <v>8</v>
      </c>
      <c r="M83" s="28">
        <v>5</v>
      </c>
      <c r="N83" s="127">
        <v>0.73299999999999998</v>
      </c>
      <c r="O83" s="78">
        <f>PRODUCT(I83/N83)</f>
        <v>111.86903137789905</v>
      </c>
      <c r="P83" s="17"/>
      <c r="Q83" s="29" t="s">
        <v>97</v>
      </c>
      <c r="R83" s="17" t="s">
        <v>144</v>
      </c>
      <c r="S83" s="17" t="s">
        <v>98</v>
      </c>
      <c r="T83" s="22"/>
      <c r="U83" s="28">
        <v>3</v>
      </c>
      <c r="V83" s="28">
        <v>0</v>
      </c>
      <c r="W83" s="29">
        <v>0</v>
      </c>
      <c r="X83" s="28">
        <v>3</v>
      </c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22"/>
      <c r="AM83" s="22"/>
      <c r="AN83" s="22"/>
      <c r="AO83" s="41"/>
      <c r="AP83" s="41"/>
      <c r="AQ83" s="41"/>
      <c r="AR83" s="46"/>
      <c r="AS83" s="46"/>
    </row>
    <row r="84" spans="1:45" s="7" customFormat="1" ht="15" customHeight="1" x14ac:dyDescent="0.25">
      <c r="A84" s="8"/>
      <c r="B84" s="28">
        <v>2015</v>
      </c>
      <c r="C84" s="28" t="s">
        <v>56</v>
      </c>
      <c r="D84" s="37" t="s">
        <v>58</v>
      </c>
      <c r="E84" s="28">
        <v>26</v>
      </c>
      <c r="F84" s="28">
        <v>3</v>
      </c>
      <c r="G84" s="28">
        <v>44</v>
      </c>
      <c r="H84" s="28">
        <v>135</v>
      </c>
      <c r="I84" s="28">
        <v>68</v>
      </c>
      <c r="J84" s="28">
        <v>53</v>
      </c>
      <c r="K84" s="28">
        <v>11</v>
      </c>
      <c r="L84" s="28">
        <v>11</v>
      </c>
      <c r="M84" s="28">
        <v>3</v>
      </c>
      <c r="N84" s="131">
        <v>0.67500000000000004</v>
      </c>
      <c r="O84" s="78">
        <v>200</v>
      </c>
      <c r="P84" s="17"/>
      <c r="Q84" s="14" t="s">
        <v>45</v>
      </c>
      <c r="R84" s="17"/>
      <c r="S84" s="17"/>
      <c r="T84" s="22"/>
      <c r="U84" s="28"/>
      <c r="V84" s="28"/>
      <c r="W84" s="29"/>
      <c r="X84" s="28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22"/>
      <c r="AM84" s="22"/>
      <c r="AN84" s="22"/>
      <c r="AO84" s="41"/>
      <c r="AP84" s="41"/>
      <c r="AQ84" s="41"/>
      <c r="AR84" s="46"/>
      <c r="AS84" s="46"/>
    </row>
    <row r="85" spans="1:45" s="7" customFormat="1" ht="15" customHeight="1" x14ac:dyDescent="0.25">
      <c r="A85" s="8"/>
      <c r="B85" s="28">
        <v>2016</v>
      </c>
      <c r="C85" s="28" t="s">
        <v>99</v>
      </c>
      <c r="D85" s="37" t="s">
        <v>58</v>
      </c>
      <c r="E85" s="28">
        <v>28</v>
      </c>
      <c r="F85" s="28">
        <v>2</v>
      </c>
      <c r="G85" s="28">
        <v>42</v>
      </c>
      <c r="H85" s="28">
        <v>173</v>
      </c>
      <c r="I85" s="28">
        <v>52</v>
      </c>
      <c r="J85" s="28">
        <v>106</v>
      </c>
      <c r="K85" s="28">
        <v>13</v>
      </c>
      <c r="L85" s="28">
        <v>13</v>
      </c>
      <c r="M85" s="28">
        <v>2</v>
      </c>
      <c r="N85" s="38">
        <v>0.72099999999999997</v>
      </c>
      <c r="O85" s="129">
        <v>240</v>
      </c>
      <c r="P85" s="17"/>
      <c r="Q85" s="14" t="s">
        <v>144</v>
      </c>
      <c r="R85" s="17"/>
      <c r="S85" s="17" t="s">
        <v>40</v>
      </c>
      <c r="T85" s="22"/>
      <c r="U85" s="28">
        <v>5</v>
      </c>
      <c r="V85" s="28">
        <v>0</v>
      </c>
      <c r="W85" s="29">
        <v>0</v>
      </c>
      <c r="X85" s="28">
        <v>6</v>
      </c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22"/>
      <c r="AM85" s="22"/>
      <c r="AN85" s="22"/>
      <c r="AO85" s="41"/>
      <c r="AP85" s="41"/>
      <c r="AQ85" s="41"/>
      <c r="AR85" s="46"/>
      <c r="AS85" s="46"/>
    </row>
    <row r="86" spans="1:45" s="7" customFormat="1" ht="15" customHeight="1" x14ac:dyDescent="0.25">
      <c r="A86" s="8"/>
      <c r="B86" s="28">
        <v>2017</v>
      </c>
      <c r="C86" s="28" t="s">
        <v>98</v>
      </c>
      <c r="D86" s="37" t="s">
        <v>58</v>
      </c>
      <c r="E86" s="28">
        <v>16</v>
      </c>
      <c r="F86" s="28">
        <v>3</v>
      </c>
      <c r="G86" s="28">
        <v>15</v>
      </c>
      <c r="H86" s="28">
        <v>81</v>
      </c>
      <c r="I86" s="28">
        <v>29</v>
      </c>
      <c r="J86" s="28">
        <v>38</v>
      </c>
      <c r="K86" s="28">
        <v>11</v>
      </c>
      <c r="L86" s="28">
        <v>11</v>
      </c>
      <c r="M86" s="28">
        <v>3</v>
      </c>
      <c r="N86" s="52">
        <v>0.66100000000000003</v>
      </c>
      <c r="O86" s="129">
        <v>122</v>
      </c>
      <c r="P86" s="17"/>
      <c r="Q86" s="14"/>
      <c r="R86" s="17"/>
      <c r="S86" s="17"/>
      <c r="T86" s="22"/>
      <c r="U86" s="28"/>
      <c r="V86" s="29"/>
      <c r="W86" s="29"/>
      <c r="X86" s="28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22"/>
      <c r="AM86" s="22"/>
      <c r="AN86" s="22"/>
      <c r="AO86" s="41"/>
      <c r="AP86" s="41"/>
      <c r="AQ86" s="41"/>
      <c r="AR86" s="46"/>
      <c r="AS86" s="46"/>
    </row>
    <row r="87" spans="1:45" s="7" customFormat="1" ht="15" customHeight="1" x14ac:dyDescent="0.25">
      <c r="A87" s="8"/>
      <c r="B87" s="28"/>
      <c r="C87" s="28"/>
      <c r="D87" s="37"/>
      <c r="E87" s="28">
        <f t="shared" ref="E87:X87" si="14">SUM(E82:E86)</f>
        <v>125</v>
      </c>
      <c r="F87" s="28">
        <f t="shared" si="14"/>
        <v>15</v>
      </c>
      <c r="G87" s="28">
        <f t="shared" si="14"/>
        <v>187</v>
      </c>
      <c r="H87" s="28">
        <f t="shared" si="14"/>
        <v>659</v>
      </c>
      <c r="I87" s="28">
        <f t="shared" si="14"/>
        <v>319</v>
      </c>
      <c r="J87" s="28">
        <f t="shared" si="14"/>
        <v>280</v>
      </c>
      <c r="K87" s="28">
        <f t="shared" si="14"/>
        <v>45</v>
      </c>
      <c r="L87" s="28">
        <f t="shared" si="14"/>
        <v>45</v>
      </c>
      <c r="M87" s="28">
        <f t="shared" si="14"/>
        <v>15</v>
      </c>
      <c r="N87" s="52">
        <f t="shared" si="14"/>
        <v>3.4749000000000003</v>
      </c>
      <c r="O87" s="129">
        <f t="shared" si="14"/>
        <v>802.35494172977519</v>
      </c>
      <c r="P87" s="17">
        <f t="shared" si="14"/>
        <v>0</v>
      </c>
      <c r="Q87" s="14">
        <f t="shared" si="14"/>
        <v>0</v>
      </c>
      <c r="R87" s="17">
        <f t="shared" si="14"/>
        <v>0</v>
      </c>
      <c r="S87" s="17">
        <f t="shared" si="14"/>
        <v>0</v>
      </c>
      <c r="T87" s="22">
        <f t="shared" si="14"/>
        <v>0</v>
      </c>
      <c r="U87" s="28">
        <f t="shared" si="14"/>
        <v>10</v>
      </c>
      <c r="V87" s="29">
        <f t="shared" si="14"/>
        <v>0</v>
      </c>
      <c r="W87" s="29">
        <f t="shared" si="14"/>
        <v>0</v>
      </c>
      <c r="X87" s="28">
        <f t="shared" si="14"/>
        <v>11</v>
      </c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22"/>
      <c r="AM87" s="22"/>
      <c r="AN87" s="22"/>
      <c r="AO87" s="41"/>
      <c r="AP87" s="41"/>
      <c r="AQ87" s="41"/>
      <c r="AR87" s="46"/>
      <c r="AS87" s="46"/>
    </row>
    <row r="88" spans="1:45" s="7" customFormat="1" ht="15" customHeight="1" x14ac:dyDescent="0.25">
      <c r="A88" s="8"/>
      <c r="B88" s="28">
        <v>2018</v>
      </c>
      <c r="C88" s="28" t="s">
        <v>97</v>
      </c>
      <c r="D88" s="37" t="s">
        <v>148</v>
      </c>
      <c r="E88" s="28">
        <v>11</v>
      </c>
      <c r="F88" s="28">
        <v>2</v>
      </c>
      <c r="G88" s="28">
        <v>9</v>
      </c>
      <c r="H88" s="28">
        <v>44</v>
      </c>
      <c r="I88" s="28">
        <v>38</v>
      </c>
      <c r="J88" s="28">
        <v>4</v>
      </c>
      <c r="K88" s="28">
        <v>0</v>
      </c>
      <c r="L88" s="28">
        <v>0</v>
      </c>
      <c r="M88" s="28">
        <v>2</v>
      </c>
      <c r="N88" s="38">
        <v>0.62849999999999995</v>
      </c>
      <c r="O88" s="129">
        <v>70.007955449482907</v>
      </c>
      <c r="P88" s="17"/>
      <c r="Q88" s="14"/>
      <c r="R88" s="17"/>
      <c r="S88" s="17"/>
      <c r="T88" s="22"/>
      <c r="U88" s="28">
        <v>2</v>
      </c>
      <c r="V88" s="29">
        <v>0</v>
      </c>
      <c r="W88" s="29">
        <v>0</v>
      </c>
      <c r="X88" s="28">
        <v>1</v>
      </c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2"/>
      <c r="AM88" s="22"/>
      <c r="AN88" s="22"/>
      <c r="AO88" s="41"/>
      <c r="AP88" s="41"/>
      <c r="AQ88" s="41"/>
      <c r="AR88" s="46"/>
      <c r="AS88" s="46"/>
    </row>
    <row r="89" spans="1:45" s="7" customFormat="1" ht="15" customHeight="1" x14ac:dyDescent="0.25">
      <c r="A89" s="8"/>
      <c r="B89" s="28"/>
      <c r="C89" s="28"/>
      <c r="D89" s="37"/>
      <c r="E89" s="28"/>
      <c r="F89" s="28"/>
      <c r="G89" s="28"/>
      <c r="H89" s="28"/>
      <c r="I89" s="28"/>
      <c r="J89" s="28"/>
      <c r="K89" s="28"/>
      <c r="L89" s="28"/>
      <c r="M89" s="28"/>
      <c r="N89" s="182"/>
      <c r="O89" s="129"/>
      <c r="P89" s="17"/>
      <c r="Q89" s="14"/>
      <c r="R89" s="17"/>
      <c r="S89" s="17"/>
      <c r="T89" s="22"/>
      <c r="U89" s="28"/>
      <c r="V89" s="29"/>
      <c r="W89" s="29"/>
      <c r="X89" s="28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22"/>
      <c r="AM89" s="22"/>
      <c r="AN89" s="22"/>
      <c r="AO89" s="41"/>
      <c r="AP89" s="41"/>
      <c r="AQ89" s="41"/>
      <c r="AR89" s="46"/>
      <c r="AS89" s="46"/>
    </row>
    <row r="90" spans="1:45" s="7" customFormat="1" ht="15" customHeight="1" x14ac:dyDescent="0.25">
      <c r="A90" s="8"/>
      <c r="B90" s="28">
        <v>2019</v>
      </c>
      <c r="C90" s="28" t="s">
        <v>162</v>
      </c>
      <c r="D90" s="37" t="s">
        <v>159</v>
      </c>
      <c r="E90" s="28">
        <v>28</v>
      </c>
      <c r="F90" s="28">
        <v>2</v>
      </c>
      <c r="G90" s="28">
        <v>25</v>
      </c>
      <c r="H90" s="28">
        <v>142</v>
      </c>
      <c r="I90" s="28">
        <v>34</v>
      </c>
      <c r="J90" s="28">
        <v>95</v>
      </c>
      <c r="K90" s="28">
        <v>11</v>
      </c>
      <c r="L90" s="28">
        <v>11</v>
      </c>
      <c r="M90" s="28">
        <v>2</v>
      </c>
      <c r="N90" s="182">
        <v>0.6794</v>
      </c>
      <c r="O90" s="129">
        <v>209</v>
      </c>
      <c r="P90" s="17"/>
      <c r="Q90" s="17"/>
      <c r="R90" s="17"/>
      <c r="S90" s="17" t="s">
        <v>161</v>
      </c>
      <c r="T90" s="22"/>
      <c r="U90" s="28"/>
      <c r="V90" s="29"/>
      <c r="W90" s="28"/>
      <c r="X90" s="28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22"/>
      <c r="AM90" s="22"/>
      <c r="AN90" s="22"/>
      <c r="AO90" s="41"/>
      <c r="AP90" s="41"/>
      <c r="AQ90" s="41"/>
      <c r="AR90" s="46"/>
      <c r="AS90" s="46"/>
    </row>
    <row r="91" spans="1:45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22"/>
      <c r="AM91" s="22"/>
      <c r="AN91" s="22"/>
      <c r="AO91" s="41"/>
      <c r="AP91" s="41"/>
      <c r="AQ91" s="41"/>
      <c r="AR91" s="46"/>
      <c r="AS91" s="46"/>
    </row>
    <row r="92" spans="1:45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2"/>
      <c r="AM92" s="22"/>
      <c r="AN92" s="22"/>
      <c r="AO92" s="41"/>
      <c r="AP92" s="41"/>
      <c r="AQ92" s="41"/>
      <c r="AR92" s="46"/>
      <c r="AS92" s="46"/>
    </row>
    <row r="93" spans="1:45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2"/>
      <c r="AM93" s="22"/>
      <c r="AN93" s="22"/>
      <c r="AO93" s="41"/>
      <c r="AP93" s="41"/>
      <c r="AQ93" s="41"/>
      <c r="AR93" s="46"/>
      <c r="AS93" s="46"/>
    </row>
    <row r="94" spans="1:45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2"/>
      <c r="AM94" s="22"/>
      <c r="AN94" s="22"/>
      <c r="AO94" s="41"/>
      <c r="AP94" s="41"/>
      <c r="AQ94" s="41"/>
      <c r="AR94" s="46"/>
      <c r="AS94" s="46"/>
    </row>
    <row r="95" spans="1:45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2"/>
      <c r="AM95" s="22"/>
      <c r="AN95" s="22"/>
      <c r="AO95" s="41"/>
      <c r="AP95" s="41"/>
      <c r="AQ95" s="41"/>
      <c r="AR95" s="46"/>
      <c r="AS95" s="46"/>
    </row>
    <row r="96" spans="1:45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2"/>
      <c r="AM96" s="22"/>
      <c r="AN96" s="22"/>
      <c r="AO96" s="41"/>
      <c r="AP96" s="41"/>
      <c r="AQ96" s="41"/>
      <c r="AR96" s="46"/>
      <c r="AS96" s="46"/>
    </row>
    <row r="97" spans="1:45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2"/>
      <c r="AM97" s="22"/>
      <c r="AN97" s="22"/>
      <c r="AO97" s="41"/>
      <c r="AP97" s="41"/>
      <c r="AQ97" s="41"/>
      <c r="AR97" s="46"/>
      <c r="AS97" s="46"/>
    </row>
    <row r="98" spans="1:45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2"/>
      <c r="AM98" s="22"/>
      <c r="AN98" s="22"/>
      <c r="AO98" s="41"/>
      <c r="AP98" s="41"/>
      <c r="AQ98" s="41"/>
      <c r="AR98" s="46"/>
      <c r="AS98" s="46"/>
    </row>
    <row r="99" spans="1:45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2"/>
      <c r="AM99" s="22"/>
      <c r="AN99" s="22"/>
      <c r="AO99" s="41"/>
      <c r="AP99" s="41"/>
      <c r="AQ99" s="41"/>
      <c r="AR99" s="46"/>
      <c r="AS99" s="46"/>
    </row>
    <row r="100" spans="1:45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2"/>
      <c r="AM100" s="22"/>
      <c r="AN100" s="22"/>
      <c r="AO100" s="41"/>
      <c r="AP100" s="41"/>
      <c r="AQ100" s="41"/>
      <c r="AR100" s="46"/>
      <c r="AS100" s="46"/>
    </row>
    <row r="101" spans="1:45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2"/>
      <c r="AM101" s="22"/>
      <c r="AN101" s="22"/>
      <c r="AO101" s="41"/>
      <c r="AP101" s="41"/>
      <c r="AQ101" s="41"/>
      <c r="AR101" s="46"/>
      <c r="AS101" s="46"/>
    </row>
    <row r="102" spans="1:45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2"/>
      <c r="AM102" s="22"/>
      <c r="AN102" s="22"/>
      <c r="AO102" s="41"/>
      <c r="AP102" s="41"/>
      <c r="AQ102" s="41"/>
      <c r="AR102" s="46"/>
      <c r="AS102" s="46"/>
    </row>
    <row r="103" spans="1:45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2"/>
      <c r="AM103" s="22"/>
      <c r="AN103" s="22"/>
      <c r="AO103" s="41"/>
      <c r="AP103" s="41"/>
      <c r="AQ103" s="41"/>
      <c r="AR103" s="46"/>
      <c r="AS103" s="46"/>
    </row>
    <row r="104" spans="1:45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2"/>
      <c r="AM104" s="22"/>
      <c r="AN104" s="22"/>
      <c r="AO104" s="41"/>
      <c r="AP104" s="41"/>
      <c r="AQ104" s="41"/>
      <c r="AR104" s="46"/>
      <c r="AS104" s="46"/>
    </row>
    <row r="105" spans="1:45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2"/>
      <c r="AM105" s="22"/>
      <c r="AN105" s="22"/>
      <c r="AO105" s="41"/>
      <c r="AP105" s="41"/>
      <c r="AQ105" s="41"/>
      <c r="AR105" s="46"/>
      <c r="AS105" s="46"/>
    </row>
    <row r="106" spans="1:45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2"/>
      <c r="AM106" s="22"/>
      <c r="AN106" s="22"/>
      <c r="AO106" s="41"/>
      <c r="AP106" s="41"/>
      <c r="AQ106" s="41"/>
      <c r="AR106" s="46"/>
      <c r="AS106" s="46"/>
    </row>
    <row r="107" spans="1:45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2"/>
      <c r="AM107" s="22"/>
      <c r="AN107" s="22"/>
      <c r="AO107" s="41"/>
      <c r="AP107" s="41"/>
      <c r="AQ107" s="41"/>
      <c r="AR107" s="46"/>
      <c r="AS107" s="46"/>
    </row>
    <row r="108" spans="1:45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2"/>
      <c r="AM108" s="22"/>
      <c r="AN108" s="22"/>
      <c r="AO108" s="41"/>
      <c r="AP108" s="41"/>
      <c r="AQ108" s="41"/>
      <c r="AR108" s="46"/>
      <c r="AS108" s="46"/>
    </row>
    <row r="109" spans="1:45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2"/>
      <c r="AM109" s="22"/>
      <c r="AN109" s="22"/>
      <c r="AO109" s="41"/>
      <c r="AP109" s="41"/>
      <c r="AQ109" s="41"/>
      <c r="AR109" s="46"/>
      <c r="AS109" s="46"/>
    </row>
    <row r="110" spans="1:45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2"/>
      <c r="AM110" s="22"/>
      <c r="AN110" s="22"/>
      <c r="AO110" s="41"/>
      <c r="AP110" s="41"/>
      <c r="AQ110" s="41"/>
      <c r="AR110" s="46"/>
      <c r="AS110" s="46"/>
    </row>
    <row r="111" spans="1:45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2"/>
      <c r="AM111" s="22"/>
      <c r="AN111" s="22"/>
      <c r="AO111" s="41"/>
      <c r="AP111" s="41"/>
      <c r="AQ111" s="41"/>
      <c r="AR111" s="46"/>
      <c r="AS111" s="46"/>
    </row>
    <row r="112" spans="1:45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2"/>
      <c r="AM112" s="22"/>
      <c r="AN112" s="22"/>
      <c r="AO112" s="41"/>
      <c r="AP112" s="41"/>
      <c r="AQ112" s="41"/>
      <c r="AR112" s="46"/>
      <c r="AS112" s="46"/>
    </row>
    <row r="113" spans="1:45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2"/>
      <c r="AM113" s="22"/>
      <c r="AN113" s="22"/>
      <c r="AO113" s="41"/>
      <c r="AP113" s="41"/>
      <c r="AQ113" s="41"/>
      <c r="AR113" s="46"/>
      <c r="AS113" s="46"/>
    </row>
    <row r="114" spans="1:45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2"/>
      <c r="AM114" s="22"/>
      <c r="AN114" s="22"/>
      <c r="AO114" s="41"/>
      <c r="AP114" s="41"/>
      <c r="AQ114" s="41"/>
      <c r="AR114" s="46"/>
      <c r="AS114" s="46"/>
    </row>
    <row r="115" spans="1:45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2"/>
      <c r="AM115" s="22"/>
      <c r="AN115" s="22"/>
      <c r="AO115" s="41"/>
      <c r="AP115" s="41"/>
      <c r="AQ115" s="41"/>
      <c r="AR115" s="46"/>
      <c r="AS115" s="46"/>
    </row>
    <row r="116" spans="1:45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2"/>
      <c r="AM116" s="22"/>
      <c r="AN116" s="22"/>
      <c r="AO116" s="41"/>
      <c r="AP116" s="41"/>
      <c r="AQ116" s="41"/>
      <c r="AR116" s="46"/>
      <c r="AS116" s="46"/>
    </row>
    <row r="117" spans="1:45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2"/>
      <c r="AM117" s="22"/>
      <c r="AN117" s="22"/>
      <c r="AO117" s="41"/>
      <c r="AP117" s="41"/>
      <c r="AQ117" s="41"/>
      <c r="AR117" s="46"/>
      <c r="AS117" s="46"/>
    </row>
    <row r="118" spans="1:45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2"/>
      <c r="AM118" s="22"/>
      <c r="AN118" s="22"/>
      <c r="AO118" s="41"/>
      <c r="AP118" s="41"/>
      <c r="AQ118" s="41"/>
      <c r="AR118" s="46"/>
      <c r="AS118" s="46"/>
    </row>
    <row r="119" spans="1:45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2"/>
      <c r="AM119" s="22"/>
      <c r="AN119" s="22"/>
      <c r="AO119" s="41"/>
      <c r="AP119" s="41"/>
      <c r="AQ119" s="41"/>
      <c r="AR119" s="46"/>
      <c r="AS119" s="46"/>
    </row>
    <row r="120" spans="1:45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2"/>
      <c r="AM120" s="22"/>
      <c r="AN120" s="22"/>
      <c r="AO120" s="41"/>
      <c r="AP120" s="41"/>
      <c r="AQ120" s="41"/>
      <c r="AR120" s="46"/>
      <c r="AS120" s="46"/>
    </row>
    <row r="121" spans="1:45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2"/>
      <c r="AM121" s="22"/>
      <c r="AN121" s="22"/>
      <c r="AO121" s="41"/>
      <c r="AP121" s="41"/>
      <c r="AQ121" s="41"/>
      <c r="AR121" s="46"/>
      <c r="AS121" s="46"/>
    </row>
    <row r="122" spans="1:45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2"/>
      <c r="AM122" s="22"/>
      <c r="AN122" s="22"/>
      <c r="AO122" s="41"/>
      <c r="AP122" s="41"/>
      <c r="AQ122" s="41"/>
      <c r="AR122" s="46"/>
      <c r="AS122" s="46"/>
    </row>
    <row r="123" spans="1:45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2"/>
      <c r="AM123" s="22"/>
      <c r="AN123" s="22"/>
      <c r="AO123" s="41"/>
      <c r="AP123" s="41"/>
      <c r="AQ123" s="41"/>
      <c r="AR123" s="46"/>
      <c r="AS123" s="46"/>
    </row>
    <row r="124" spans="1:45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2"/>
      <c r="AM124" s="22"/>
      <c r="AN124" s="22"/>
      <c r="AO124" s="41"/>
      <c r="AP124" s="41"/>
      <c r="AQ124" s="41"/>
      <c r="AR124" s="46"/>
      <c r="AS124" s="46"/>
    </row>
    <row r="125" spans="1:45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2"/>
      <c r="AM125" s="22"/>
      <c r="AN125" s="22"/>
      <c r="AO125" s="41"/>
      <c r="AP125" s="41"/>
      <c r="AQ125" s="41"/>
      <c r="AR125" s="46"/>
      <c r="AS125" s="46"/>
    </row>
    <row r="126" spans="1:45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2"/>
      <c r="AM126" s="22"/>
      <c r="AN126" s="22"/>
      <c r="AO126" s="41"/>
      <c r="AP126" s="41"/>
      <c r="AQ126" s="41"/>
      <c r="AR126" s="46"/>
      <c r="AS126" s="46"/>
    </row>
    <row r="127" spans="1:45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2"/>
      <c r="AM127" s="22"/>
      <c r="AN127" s="22"/>
      <c r="AO127" s="41"/>
      <c r="AP127" s="41"/>
      <c r="AQ127" s="41"/>
      <c r="AR127" s="46"/>
      <c r="AS127" s="46"/>
    </row>
    <row r="128" spans="1:45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2"/>
      <c r="AM128" s="22"/>
      <c r="AN128" s="22"/>
      <c r="AO128" s="41"/>
      <c r="AP128" s="41"/>
      <c r="AQ128" s="41"/>
      <c r="AR128" s="46"/>
      <c r="AS128" s="46"/>
    </row>
    <row r="129" spans="1:45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2"/>
      <c r="AM129" s="22"/>
      <c r="AN129" s="22"/>
      <c r="AO129" s="41"/>
      <c r="AP129" s="41"/>
      <c r="AQ129" s="41"/>
      <c r="AR129" s="46"/>
      <c r="AS129" s="46"/>
    </row>
    <row r="130" spans="1:45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2"/>
      <c r="AM130" s="22"/>
      <c r="AN130" s="22"/>
      <c r="AO130" s="41"/>
      <c r="AP130" s="41"/>
      <c r="AQ130" s="41"/>
      <c r="AR130" s="46"/>
      <c r="AS130" s="46"/>
    </row>
    <row r="131" spans="1:45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2"/>
      <c r="AM131" s="22"/>
      <c r="AN131" s="22"/>
      <c r="AO131" s="41"/>
      <c r="AP131" s="41"/>
      <c r="AQ131" s="41"/>
      <c r="AR131" s="46"/>
      <c r="AS131" s="46"/>
    </row>
    <row r="132" spans="1:45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2"/>
      <c r="AM132" s="22"/>
      <c r="AN132" s="22"/>
      <c r="AO132" s="41"/>
      <c r="AP132" s="41"/>
      <c r="AQ132" s="41"/>
      <c r="AR132" s="46"/>
      <c r="AS132" s="46"/>
    </row>
    <row r="133" spans="1:45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2"/>
      <c r="AM133" s="22"/>
      <c r="AN133" s="22"/>
      <c r="AO133" s="41"/>
      <c r="AP133" s="41"/>
      <c r="AQ133" s="41"/>
      <c r="AR133" s="46"/>
      <c r="AS133" s="46"/>
    </row>
    <row r="134" spans="1:45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2"/>
      <c r="AM134" s="22"/>
      <c r="AN134" s="22"/>
      <c r="AO134" s="41"/>
      <c r="AP134" s="41"/>
      <c r="AQ134" s="41"/>
      <c r="AR134" s="46"/>
      <c r="AS134" s="46"/>
    </row>
    <row r="135" spans="1:45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2"/>
      <c r="AM135" s="22"/>
      <c r="AN135" s="22"/>
      <c r="AO135" s="41"/>
      <c r="AP135" s="41"/>
      <c r="AQ135" s="41"/>
      <c r="AR135" s="46"/>
      <c r="AS135" s="46"/>
    </row>
    <row r="136" spans="1:45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2"/>
      <c r="AM136" s="22"/>
      <c r="AN136" s="22"/>
      <c r="AO136" s="41"/>
      <c r="AP136" s="41"/>
      <c r="AQ136" s="41"/>
      <c r="AR136" s="46"/>
      <c r="AS136" s="46"/>
    </row>
    <row r="137" spans="1:45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2"/>
      <c r="AM137" s="22"/>
      <c r="AN137" s="22"/>
      <c r="AO137" s="41"/>
      <c r="AP137" s="41"/>
      <c r="AQ137" s="41"/>
      <c r="AR137" s="46"/>
      <c r="AS137" s="46"/>
    </row>
    <row r="138" spans="1:45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2"/>
      <c r="AM138" s="22"/>
      <c r="AN138" s="22"/>
      <c r="AO138" s="41"/>
      <c r="AP138" s="41"/>
      <c r="AQ138" s="41"/>
      <c r="AR138" s="46"/>
      <c r="AS138" s="46"/>
    </row>
    <row r="139" spans="1:45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2"/>
      <c r="AM139" s="22"/>
      <c r="AN139" s="22"/>
      <c r="AO139" s="41"/>
      <c r="AP139" s="41"/>
      <c r="AQ139" s="41"/>
      <c r="AR139" s="46"/>
      <c r="AS139" s="46"/>
    </row>
    <row r="140" spans="1:45" s="7" customFormat="1" ht="15" customHeight="1" x14ac:dyDescent="0.3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118"/>
    </row>
    <row r="141" spans="1:45" s="7" customFormat="1" ht="15" customHeight="1" x14ac:dyDescent="0.3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118"/>
    </row>
    <row r="142" spans="1:45" s="7" customFormat="1" ht="15" customHeight="1" x14ac:dyDescent="0.3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118"/>
    </row>
    <row r="143" spans="1:45" s="7" customFormat="1" ht="15" customHeight="1" x14ac:dyDescent="0.3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118"/>
    </row>
    <row r="144" spans="1:45" s="7" customFormat="1" ht="15" customHeight="1" x14ac:dyDescent="0.3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118"/>
    </row>
    <row r="145" spans="1:44" s="7" customFormat="1" ht="15" customHeight="1" x14ac:dyDescent="0.3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118"/>
    </row>
    <row r="146" spans="1:44" s="7" customFormat="1" ht="15" customHeight="1" x14ac:dyDescent="0.3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118"/>
    </row>
    <row r="147" spans="1:44" s="7" customFormat="1" ht="15" customHeight="1" x14ac:dyDescent="0.3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118"/>
    </row>
    <row r="148" spans="1:44" s="7" customFormat="1" ht="15" customHeight="1" x14ac:dyDescent="0.3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118"/>
    </row>
    <row r="149" spans="1:44" s="7" customFormat="1" ht="15" customHeight="1" x14ac:dyDescent="0.3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118"/>
    </row>
    <row r="150" spans="1:44" s="7" customFormat="1" ht="15" customHeight="1" x14ac:dyDescent="0.3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118"/>
    </row>
    <row r="151" spans="1:44" s="7" customFormat="1" ht="15" customHeight="1" x14ac:dyDescent="0.3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118"/>
    </row>
    <row r="152" spans="1:44" s="7" customFormat="1" ht="15" customHeight="1" x14ac:dyDescent="0.3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118"/>
    </row>
    <row r="153" spans="1:44" s="7" customFormat="1" ht="15" customHeight="1" x14ac:dyDescent="0.3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118"/>
    </row>
    <row r="154" spans="1:44" s="7" customFormat="1" ht="15" customHeight="1" x14ac:dyDescent="0.3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118"/>
    </row>
    <row r="155" spans="1:44" s="7" customFormat="1" ht="15" customHeight="1" x14ac:dyDescent="0.3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118"/>
    </row>
    <row r="156" spans="1:44" s="7" customFormat="1" ht="15" customHeight="1" x14ac:dyDescent="0.3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118"/>
    </row>
    <row r="157" spans="1:44" s="7" customFormat="1" ht="15" customHeight="1" x14ac:dyDescent="0.3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118"/>
    </row>
    <row r="158" spans="1:44" s="7" customFormat="1" ht="15" customHeight="1" x14ac:dyDescent="0.3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118"/>
    </row>
    <row r="159" spans="1:44" s="7" customFormat="1" ht="15" customHeight="1" x14ac:dyDescent="0.3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118"/>
    </row>
    <row r="160" spans="1:44" s="7" customFormat="1" ht="15" customHeight="1" x14ac:dyDescent="0.3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118"/>
    </row>
    <row r="161" spans="1:44" s="7" customFormat="1" ht="15" customHeight="1" x14ac:dyDescent="0.3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118"/>
    </row>
    <row r="162" spans="1:44" s="7" customFormat="1" ht="15" customHeight="1" x14ac:dyDescent="0.3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118"/>
    </row>
    <row r="163" spans="1:44" s="7" customFormat="1" ht="15" customHeight="1" x14ac:dyDescent="0.3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118"/>
    </row>
    <row r="164" spans="1:44" s="7" customFormat="1" ht="15" customHeight="1" x14ac:dyDescent="0.3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118"/>
    </row>
    <row r="165" spans="1:44" s="7" customFormat="1" ht="15" customHeight="1" x14ac:dyDescent="0.3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118"/>
    </row>
    <row r="166" spans="1:44" s="7" customFormat="1" ht="15" customHeight="1" x14ac:dyDescent="0.3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118"/>
    </row>
    <row r="167" spans="1:44" s="7" customFormat="1" ht="15" customHeight="1" x14ac:dyDescent="0.3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118"/>
    </row>
    <row r="168" spans="1:44" s="7" customFormat="1" ht="15" customHeight="1" x14ac:dyDescent="0.3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118"/>
    </row>
    <row r="169" spans="1:44" s="7" customFormat="1" ht="15" customHeight="1" x14ac:dyDescent="0.3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118"/>
    </row>
    <row r="170" spans="1:44" s="7" customFormat="1" ht="15" customHeight="1" x14ac:dyDescent="0.3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118"/>
    </row>
    <row r="171" spans="1:44" s="7" customFormat="1" ht="15" customHeight="1" x14ac:dyDescent="0.3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118"/>
    </row>
    <row r="172" spans="1:44" s="7" customFormat="1" ht="15" customHeight="1" x14ac:dyDescent="0.3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118"/>
    </row>
    <row r="173" spans="1:44" s="7" customFormat="1" ht="15" customHeight="1" x14ac:dyDescent="0.3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118"/>
    </row>
    <row r="174" spans="1:44" s="7" customFormat="1" ht="15" customHeight="1" x14ac:dyDescent="0.3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118"/>
    </row>
    <row r="175" spans="1:44" s="7" customFormat="1" ht="15" customHeight="1" x14ac:dyDescent="0.3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118"/>
    </row>
    <row r="176" spans="1:44" s="7" customFormat="1" ht="15" customHeight="1" x14ac:dyDescent="0.3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118"/>
    </row>
    <row r="177" spans="1:44" s="7" customFormat="1" ht="15" customHeight="1" x14ac:dyDescent="0.3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118"/>
    </row>
    <row r="178" spans="1:44" s="7" customFormat="1" ht="15" customHeight="1" x14ac:dyDescent="0.3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118"/>
    </row>
    <row r="179" spans="1:44" s="7" customFormat="1" ht="15" customHeight="1" x14ac:dyDescent="0.3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3"/>
      <c r="AI179" s="41"/>
      <c r="AJ179" s="41"/>
      <c r="AK179" s="22"/>
      <c r="AL179" s="22"/>
      <c r="AM179" s="22"/>
      <c r="AN179" s="22"/>
      <c r="AO179" s="22"/>
      <c r="AP179" s="22"/>
      <c r="AQ179" s="22"/>
      <c r="AR179" s="118"/>
    </row>
    <row r="180" spans="1:44" s="7" customFormat="1" ht="15" customHeight="1" x14ac:dyDescent="0.3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3"/>
      <c r="AI180" s="41"/>
      <c r="AJ180" s="41"/>
      <c r="AK180" s="22"/>
      <c r="AL180" s="22"/>
      <c r="AM180" s="22"/>
      <c r="AN180" s="22"/>
      <c r="AO180" s="22"/>
      <c r="AP180" s="22"/>
      <c r="AQ180" s="22"/>
      <c r="AR180" s="118"/>
    </row>
    <row r="181" spans="1:44" s="7" customFormat="1" ht="15" customHeight="1" x14ac:dyDescent="0.3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63"/>
      <c r="AI181" s="41"/>
      <c r="AJ181" s="41"/>
      <c r="AK181" s="22"/>
      <c r="AL181" s="22"/>
      <c r="AM181" s="22"/>
      <c r="AN181" s="22"/>
      <c r="AO181" s="22"/>
      <c r="AP181" s="22"/>
      <c r="AQ181" s="22"/>
      <c r="AR181" s="118"/>
    </row>
    <row r="182" spans="1:44" s="7" customFormat="1" ht="15" customHeight="1" x14ac:dyDescent="0.3">
      <c r="A182" s="8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2"/>
      <c r="P182" s="22"/>
      <c r="Q182" s="22"/>
      <c r="R182" s="22"/>
      <c r="S182" s="22"/>
      <c r="T182" s="22"/>
      <c r="U182" s="41"/>
      <c r="V182" s="45"/>
      <c r="W182" s="41"/>
      <c r="X182" s="41"/>
      <c r="Y182" s="22"/>
      <c r="Z182" s="22"/>
      <c r="AA182" s="22"/>
      <c r="AB182" s="22"/>
      <c r="AC182" s="22"/>
      <c r="AD182" s="22"/>
      <c r="AE182" s="22"/>
      <c r="AF182" s="22"/>
      <c r="AG182" s="22"/>
      <c r="AH182" s="63"/>
      <c r="AI182" s="41"/>
      <c r="AJ182" s="41"/>
      <c r="AK182" s="22"/>
      <c r="AL182" s="22"/>
      <c r="AM182" s="22"/>
      <c r="AN182" s="22"/>
      <c r="AO182" s="22"/>
      <c r="AP182" s="22"/>
      <c r="AQ182" s="22"/>
      <c r="AR182" s="118"/>
    </row>
    <row r="183" spans="1:44" s="7" customFormat="1" ht="15" customHeight="1" x14ac:dyDescent="0.3">
      <c r="A183" s="8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2"/>
      <c r="P183" s="22"/>
      <c r="Q183" s="22"/>
      <c r="R183" s="22"/>
      <c r="S183" s="22"/>
      <c r="T183" s="22"/>
      <c r="U183" s="41"/>
      <c r="V183" s="45"/>
      <c r="W183" s="41"/>
      <c r="X183" s="41"/>
      <c r="Y183" s="22"/>
      <c r="Z183" s="22"/>
      <c r="AA183" s="22"/>
      <c r="AB183" s="22"/>
      <c r="AC183" s="22"/>
      <c r="AD183" s="22"/>
      <c r="AE183" s="22"/>
      <c r="AF183" s="22"/>
      <c r="AG183" s="22"/>
      <c r="AH183" s="63"/>
      <c r="AI183" s="41"/>
      <c r="AJ183" s="41"/>
      <c r="AK183" s="22"/>
      <c r="AL183" s="22"/>
      <c r="AM183" s="22"/>
      <c r="AN183" s="22"/>
      <c r="AO183" s="22"/>
      <c r="AP183" s="22"/>
      <c r="AQ183" s="22"/>
      <c r="AR183" s="118"/>
    </row>
    <row r="184" spans="1:44" s="7" customFormat="1" ht="15" customHeight="1" x14ac:dyDescent="0.3">
      <c r="A184" s="8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2"/>
      <c r="P184" s="22"/>
      <c r="Q184" s="22"/>
      <c r="R184" s="22"/>
      <c r="S184" s="22"/>
      <c r="T184" s="22"/>
      <c r="U184" s="41"/>
      <c r="V184" s="45"/>
      <c r="W184" s="41"/>
      <c r="X184" s="41"/>
      <c r="Y184" s="22"/>
      <c r="Z184" s="22"/>
      <c r="AA184" s="22"/>
      <c r="AB184" s="22"/>
      <c r="AC184" s="22"/>
      <c r="AD184" s="22"/>
      <c r="AE184" s="22"/>
      <c r="AF184" s="22"/>
      <c r="AG184" s="22"/>
      <c r="AH184" s="63"/>
      <c r="AI184" s="41"/>
      <c r="AJ184" s="41"/>
      <c r="AK184" s="22"/>
      <c r="AL184" s="22"/>
      <c r="AM184" s="22"/>
      <c r="AN184" s="22"/>
      <c r="AO184" s="22"/>
      <c r="AP184" s="22"/>
      <c r="AQ184" s="22"/>
      <c r="AR184" s="118"/>
    </row>
    <row r="185" spans="1:44" s="7" customFormat="1" ht="15" customHeight="1" x14ac:dyDescent="0.3">
      <c r="A185" s="8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2"/>
      <c r="P185" s="22"/>
      <c r="Q185" s="22"/>
      <c r="R185" s="22"/>
      <c r="S185" s="22"/>
      <c r="T185" s="22"/>
      <c r="U185" s="41"/>
      <c r="V185" s="45"/>
      <c r="W185" s="41"/>
      <c r="X185" s="41"/>
      <c r="Y185" s="22"/>
      <c r="Z185" s="22"/>
      <c r="AA185" s="22"/>
      <c r="AB185" s="22"/>
      <c r="AC185" s="22"/>
      <c r="AD185" s="22"/>
      <c r="AE185" s="22"/>
      <c r="AF185" s="22"/>
      <c r="AG185" s="22"/>
      <c r="AH185" s="63"/>
      <c r="AI185" s="41"/>
      <c r="AJ185" s="41"/>
      <c r="AK185" s="22"/>
      <c r="AL185" s="22"/>
      <c r="AM185" s="22"/>
      <c r="AN185" s="22"/>
      <c r="AO185" s="22"/>
      <c r="AP185" s="22"/>
      <c r="AQ185" s="22"/>
      <c r="AR185" s="118"/>
    </row>
    <row r="186" spans="1:44" s="7" customFormat="1" ht="15" customHeight="1" x14ac:dyDescent="0.3">
      <c r="A186" s="8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2"/>
      <c r="P186" s="22"/>
      <c r="Q186" s="22"/>
      <c r="R186" s="22"/>
      <c r="S186" s="22"/>
      <c r="T186" s="22"/>
      <c r="U186" s="41"/>
      <c r="V186" s="45"/>
      <c r="W186" s="41"/>
      <c r="X186" s="41"/>
      <c r="Y186" s="22"/>
      <c r="Z186" s="22"/>
      <c r="AA186" s="22"/>
      <c r="AB186" s="22"/>
      <c r="AC186" s="22"/>
      <c r="AD186" s="22"/>
      <c r="AE186" s="22"/>
      <c r="AF186" s="22"/>
      <c r="AG186" s="22"/>
      <c r="AH186" s="63"/>
      <c r="AI186" s="41"/>
      <c r="AJ186" s="41"/>
      <c r="AK186" s="22"/>
      <c r="AL186" s="22"/>
      <c r="AM186" s="22"/>
      <c r="AN186" s="22"/>
      <c r="AO186" s="22"/>
      <c r="AP186" s="22"/>
      <c r="AQ186" s="22"/>
      <c r="AR186" s="118"/>
    </row>
    <row r="187" spans="1:44" s="7" customFormat="1" ht="15" customHeight="1" x14ac:dyDescent="0.3">
      <c r="A187" s="8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2"/>
      <c r="P187" s="22"/>
      <c r="Q187" s="22"/>
      <c r="R187" s="22"/>
      <c r="S187" s="22"/>
      <c r="T187" s="22"/>
      <c r="U187" s="41"/>
      <c r="V187" s="45"/>
      <c r="W187" s="41"/>
      <c r="X187" s="41"/>
      <c r="Y187" s="22"/>
      <c r="Z187" s="22"/>
      <c r="AA187" s="22"/>
      <c r="AB187" s="22"/>
      <c r="AC187" s="22"/>
      <c r="AD187" s="22"/>
      <c r="AE187" s="22"/>
      <c r="AF187" s="22"/>
      <c r="AG187" s="22"/>
      <c r="AH187" s="63"/>
      <c r="AI187" s="41"/>
      <c r="AJ187" s="41"/>
      <c r="AK187" s="22"/>
      <c r="AL187" s="22"/>
      <c r="AM187" s="22"/>
      <c r="AN187" s="22"/>
      <c r="AO187" s="22"/>
      <c r="AP187" s="22"/>
      <c r="AQ187" s="22"/>
      <c r="AR187" s="118"/>
    </row>
    <row r="188" spans="1:44" s="7" customFormat="1" ht="15" customHeight="1" x14ac:dyDescent="0.3">
      <c r="A188" s="8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2"/>
      <c r="P188" s="22"/>
      <c r="Q188" s="22"/>
      <c r="R188" s="22"/>
      <c r="S188" s="22"/>
      <c r="T188" s="22"/>
      <c r="U188" s="41"/>
      <c r="V188" s="45"/>
      <c r="W188" s="41"/>
      <c r="X188" s="41"/>
      <c r="Y188" s="22"/>
      <c r="Z188" s="22"/>
      <c r="AA188" s="22"/>
      <c r="AB188" s="22"/>
      <c r="AC188" s="22"/>
      <c r="AD188" s="22"/>
      <c r="AE188" s="22"/>
      <c r="AF188" s="22"/>
      <c r="AG188" s="22"/>
      <c r="AH188" s="63"/>
      <c r="AI188" s="41"/>
      <c r="AJ188" s="41"/>
      <c r="AK188" s="22"/>
      <c r="AL188" s="22"/>
      <c r="AM188" s="22"/>
      <c r="AN188" s="22"/>
      <c r="AO188" s="22"/>
      <c r="AP188" s="22"/>
      <c r="AQ188" s="22"/>
      <c r="AR188" s="118"/>
    </row>
    <row r="189" spans="1:44" s="7" customFormat="1" ht="15" customHeight="1" x14ac:dyDescent="0.3">
      <c r="A189" s="8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2"/>
      <c r="P189" s="22"/>
      <c r="Q189" s="22"/>
      <c r="R189" s="22"/>
      <c r="S189" s="22"/>
      <c r="T189" s="22"/>
      <c r="U189" s="41"/>
      <c r="V189" s="45"/>
      <c r="W189" s="41"/>
      <c r="X189" s="41"/>
      <c r="Y189" s="22"/>
      <c r="Z189" s="22"/>
      <c r="AA189" s="22"/>
      <c r="AB189" s="22"/>
      <c r="AC189" s="22"/>
      <c r="AD189" s="22"/>
      <c r="AE189" s="22"/>
      <c r="AF189" s="22"/>
      <c r="AG189" s="22"/>
      <c r="AH189" s="63"/>
      <c r="AI189" s="41"/>
      <c r="AJ189" s="41"/>
      <c r="AK189" s="22"/>
      <c r="AL189" s="22"/>
      <c r="AM189" s="22"/>
      <c r="AN189" s="22"/>
      <c r="AO189" s="22"/>
      <c r="AP189" s="22"/>
      <c r="AQ189" s="22"/>
      <c r="AR189" s="118"/>
    </row>
    <row r="190" spans="1:44" s="7" customFormat="1" ht="15" customHeight="1" x14ac:dyDescent="0.3">
      <c r="A190" s="8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2"/>
      <c r="P190" s="22"/>
      <c r="Q190" s="22"/>
      <c r="R190" s="22"/>
      <c r="S190" s="22"/>
      <c r="T190" s="22"/>
      <c r="U190" s="41"/>
      <c r="V190" s="45"/>
      <c r="W190" s="41"/>
      <c r="X190" s="41"/>
      <c r="Y190" s="22"/>
      <c r="Z190" s="22"/>
      <c r="AA190" s="22"/>
      <c r="AB190" s="22"/>
      <c r="AC190" s="22"/>
      <c r="AD190" s="22"/>
      <c r="AE190" s="22"/>
      <c r="AF190" s="22"/>
      <c r="AG190" s="22"/>
      <c r="AH190" s="63"/>
      <c r="AI190" s="41"/>
      <c r="AJ190" s="41"/>
      <c r="AK190" s="22"/>
      <c r="AL190" s="22"/>
      <c r="AM190" s="22"/>
      <c r="AN190" s="22"/>
      <c r="AO190" s="22"/>
      <c r="AP190" s="22"/>
      <c r="AQ190" s="22"/>
      <c r="AR190" s="118"/>
    </row>
    <row r="191" spans="1:44" s="7" customFormat="1" ht="15" customHeight="1" x14ac:dyDescent="0.3">
      <c r="A191" s="8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2"/>
      <c r="P191" s="22"/>
      <c r="Q191" s="22"/>
      <c r="R191" s="22"/>
      <c r="S191" s="22"/>
      <c r="T191" s="22"/>
      <c r="U191" s="41"/>
      <c r="V191" s="45"/>
      <c r="W191" s="41"/>
      <c r="X191" s="41"/>
      <c r="Y191" s="22"/>
      <c r="Z191" s="22"/>
      <c r="AA191" s="22"/>
      <c r="AB191" s="22"/>
      <c r="AC191" s="22"/>
      <c r="AD191" s="22"/>
      <c r="AE191" s="22"/>
      <c r="AF191" s="22"/>
      <c r="AG191" s="22"/>
      <c r="AH191" s="63"/>
      <c r="AI191" s="41"/>
      <c r="AJ191" s="41"/>
      <c r="AK191" s="22"/>
      <c r="AL191" s="22"/>
      <c r="AM191" s="22"/>
      <c r="AN191" s="22"/>
      <c r="AO191" s="22"/>
      <c r="AP191" s="22"/>
      <c r="AQ191" s="22"/>
      <c r="AR191" s="118"/>
    </row>
    <row r="192" spans="1:44" s="7" customFormat="1" ht="15" customHeight="1" x14ac:dyDescent="0.3">
      <c r="A192" s="8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2"/>
      <c r="P192" s="22"/>
      <c r="Q192" s="22"/>
      <c r="R192" s="22"/>
      <c r="S192" s="22"/>
      <c r="T192" s="22"/>
      <c r="U192" s="41"/>
      <c r="V192" s="45"/>
      <c r="W192" s="41"/>
      <c r="X192" s="41"/>
      <c r="Y192" s="22"/>
      <c r="Z192" s="22"/>
      <c r="AA192" s="22"/>
      <c r="AB192" s="22"/>
      <c r="AC192" s="22"/>
      <c r="AD192" s="22"/>
      <c r="AE192" s="22"/>
      <c r="AF192" s="22"/>
      <c r="AG192" s="22"/>
      <c r="AH192" s="63"/>
      <c r="AI192" s="41"/>
      <c r="AJ192" s="41"/>
      <c r="AK192" s="22"/>
      <c r="AL192" s="22"/>
      <c r="AM192" s="22"/>
      <c r="AN192" s="22"/>
      <c r="AO192" s="22"/>
      <c r="AP192" s="22"/>
      <c r="AQ192" s="22"/>
      <c r="AR192" s="118"/>
    </row>
    <row r="193" spans="1:44" s="7" customFormat="1" ht="15" customHeight="1" x14ac:dyDescent="0.3">
      <c r="A193" s="8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2"/>
      <c r="P193" s="22"/>
      <c r="Q193" s="22"/>
      <c r="R193" s="22"/>
      <c r="S193" s="22"/>
      <c r="T193" s="22"/>
      <c r="U193" s="41"/>
      <c r="V193" s="45"/>
      <c r="W193" s="41"/>
      <c r="X193" s="41"/>
      <c r="Y193" s="22"/>
      <c r="Z193" s="22"/>
      <c r="AA193" s="22"/>
      <c r="AB193" s="22"/>
      <c r="AC193" s="22"/>
      <c r="AD193" s="22"/>
      <c r="AE193" s="22"/>
      <c r="AF193" s="22"/>
      <c r="AG193" s="22"/>
      <c r="AH193" s="63"/>
      <c r="AI193" s="41"/>
      <c r="AJ193" s="41"/>
      <c r="AK193" s="22"/>
      <c r="AL193" s="22"/>
      <c r="AM193" s="22"/>
      <c r="AN193" s="22"/>
      <c r="AO193" s="22"/>
      <c r="AP193" s="22"/>
      <c r="AQ193" s="22"/>
      <c r="AR193" s="118"/>
    </row>
    <row r="194" spans="1:44" s="7" customFormat="1" ht="15" customHeight="1" x14ac:dyDescent="0.3">
      <c r="A194" s="8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2"/>
      <c r="P194" s="22"/>
      <c r="Q194" s="22"/>
      <c r="R194" s="22"/>
      <c r="S194" s="22"/>
      <c r="T194" s="22"/>
      <c r="U194" s="41"/>
      <c r="V194" s="45"/>
      <c r="W194" s="41"/>
      <c r="X194" s="41"/>
      <c r="Y194" s="22"/>
      <c r="Z194" s="22"/>
      <c r="AA194" s="22"/>
      <c r="AB194" s="22"/>
      <c r="AC194" s="22"/>
      <c r="AD194" s="22"/>
      <c r="AE194" s="22"/>
      <c r="AF194" s="22"/>
      <c r="AG194" s="22"/>
      <c r="AH194" s="63"/>
      <c r="AI194" s="41"/>
      <c r="AJ194" s="41"/>
      <c r="AK194" s="22"/>
      <c r="AL194" s="22"/>
      <c r="AM194" s="22"/>
      <c r="AN194" s="22"/>
      <c r="AO194" s="22"/>
      <c r="AP194" s="22"/>
      <c r="AQ194" s="22"/>
      <c r="AR194" s="118"/>
    </row>
    <row r="195" spans="1:44" s="7" customFormat="1" ht="15" customHeight="1" x14ac:dyDescent="0.3">
      <c r="A195" s="8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2"/>
      <c r="P195" s="22"/>
      <c r="Q195" s="22"/>
      <c r="R195" s="22"/>
      <c r="S195" s="22"/>
      <c r="T195" s="22"/>
      <c r="U195" s="41"/>
      <c r="V195" s="45"/>
      <c r="W195" s="41"/>
      <c r="X195" s="41"/>
      <c r="Y195" s="22"/>
      <c r="Z195" s="22"/>
      <c r="AA195" s="22"/>
      <c r="AB195" s="22"/>
      <c r="AC195" s="22"/>
      <c r="AD195" s="22"/>
      <c r="AE195" s="22"/>
      <c r="AF195" s="22"/>
      <c r="AG195" s="22"/>
      <c r="AH195" s="63"/>
      <c r="AI195" s="41"/>
      <c r="AJ195" s="41"/>
      <c r="AK195" s="22"/>
      <c r="AL195" s="22"/>
      <c r="AM195" s="22"/>
      <c r="AN195" s="22"/>
      <c r="AO195" s="22"/>
      <c r="AP195" s="22"/>
      <c r="AQ195" s="22"/>
      <c r="AR195" s="118"/>
    </row>
    <row r="196" spans="1:44" s="7" customFormat="1" ht="15" customHeight="1" x14ac:dyDescent="0.3">
      <c r="A196" s="8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2"/>
      <c r="P196" s="22"/>
      <c r="Q196" s="22"/>
      <c r="R196" s="22"/>
      <c r="S196" s="22"/>
      <c r="T196" s="22"/>
      <c r="U196" s="41"/>
      <c r="V196" s="45"/>
      <c r="W196" s="41"/>
      <c r="X196" s="41"/>
      <c r="Y196" s="22"/>
      <c r="Z196" s="22"/>
      <c r="AA196" s="22"/>
      <c r="AB196" s="22"/>
      <c r="AC196" s="22"/>
      <c r="AD196" s="22"/>
      <c r="AE196" s="22"/>
      <c r="AF196" s="22"/>
      <c r="AG196" s="22"/>
      <c r="AH196" s="63"/>
      <c r="AI196" s="41"/>
      <c r="AJ196" s="41"/>
      <c r="AK196" s="22"/>
      <c r="AL196" s="22"/>
      <c r="AM196" s="22"/>
      <c r="AN196" s="22"/>
      <c r="AO196" s="22"/>
      <c r="AP196" s="22"/>
      <c r="AQ196" s="22"/>
      <c r="AR196" s="118"/>
    </row>
    <row r="197" spans="1:44" ht="15" customHeight="1" x14ac:dyDescent="0.3">
      <c r="AG197" s="22"/>
      <c r="AH197" s="63"/>
      <c r="AI197" s="41"/>
      <c r="AJ197" s="41"/>
    </row>
    <row r="198" spans="1:44" ht="15" customHeight="1" x14ac:dyDescent="0.3">
      <c r="AG198" s="22"/>
      <c r="AH198" s="63"/>
      <c r="AI198" s="41"/>
      <c r="AJ198" s="41"/>
    </row>
    <row r="199" spans="1:44" ht="15" customHeight="1" x14ac:dyDescent="0.3">
      <c r="AG199" s="22"/>
      <c r="AH199" s="63"/>
      <c r="AI199" s="41"/>
      <c r="AJ199" s="41"/>
    </row>
    <row r="200" spans="1:44" ht="15" customHeight="1" x14ac:dyDescent="0.3">
      <c r="AG200" s="22"/>
      <c r="AH200" s="63"/>
      <c r="AI200" s="41"/>
      <c r="AJ200" s="41"/>
    </row>
    <row r="201" spans="1:44" ht="15" customHeight="1" x14ac:dyDescent="0.3">
      <c r="AG201" s="22"/>
      <c r="AH201" s="63"/>
      <c r="AI201" s="41"/>
      <c r="AJ201" s="41"/>
    </row>
    <row r="202" spans="1:44" ht="15" customHeight="1" x14ac:dyDescent="0.3">
      <c r="AG202" s="22"/>
      <c r="AH202" s="63"/>
      <c r="AI202" s="41"/>
      <c r="AJ202" s="41"/>
    </row>
    <row r="203" spans="1:44" ht="15" customHeight="1" x14ac:dyDescent="0.3">
      <c r="AG203" s="22"/>
      <c r="AH203" s="63"/>
      <c r="AI203" s="41"/>
      <c r="AJ203" s="41"/>
    </row>
  </sheetData>
  <sortState xmlns:xlrd2="http://schemas.microsoft.com/office/spreadsheetml/2017/richdata2" ref="B16:AQ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4"/>
  <sheetViews>
    <sheetView zoomScale="93" zoomScaleNormal="93" workbookViewId="0"/>
  </sheetViews>
  <sheetFormatPr defaultRowHeight="13.8" x14ac:dyDescent="0.25"/>
  <cols>
    <col min="1" max="1" width="0.88671875" customWidth="1"/>
    <col min="2" max="2" width="6.5546875" customWidth="1"/>
    <col min="3" max="3" width="6.44140625" customWidth="1"/>
    <col min="4" max="4" width="8.109375" customWidth="1"/>
    <col min="5" max="9" width="5.44140625" customWidth="1"/>
    <col min="10" max="10" width="8.6640625" customWidth="1"/>
    <col min="11" max="11" width="0.6640625" customWidth="1"/>
    <col min="12" max="12" width="6.109375" style="44" customWidth="1"/>
    <col min="13" max="13" width="6.33203125" style="44" customWidth="1"/>
    <col min="14" max="14" width="6.109375" style="44" customWidth="1"/>
    <col min="15" max="15" width="6.33203125" style="44" customWidth="1"/>
    <col min="16" max="16" width="0.6640625" style="44" customWidth="1"/>
    <col min="17" max="21" width="5.44140625" customWidth="1"/>
    <col min="22" max="22" width="8.33203125" customWidth="1"/>
    <col min="23" max="23" width="0.6640625" customWidth="1"/>
    <col min="24" max="24" width="6.5546875" customWidth="1"/>
    <col min="25" max="25" width="6" customWidth="1"/>
    <col min="26" max="26" width="8.6640625" customWidth="1"/>
    <col min="27" max="31" width="5.44140625" customWidth="1"/>
    <col min="32" max="32" width="8.6640625" customWidth="1"/>
    <col min="33" max="33" width="0.6640625" customWidth="1"/>
    <col min="34" max="37" width="5.6640625" style="44" customWidth="1"/>
    <col min="38" max="38" width="0.6640625" style="44" customWidth="1"/>
    <col min="39" max="43" width="5.44140625" customWidth="1"/>
    <col min="44" max="44" width="8.109375" customWidth="1"/>
    <col min="45" max="45" width="0.6640625" customWidth="1"/>
  </cols>
  <sheetData>
    <row r="1" spans="1:57" x14ac:dyDescent="0.25">
      <c r="A1" s="41"/>
      <c r="B1" s="2" t="s">
        <v>48</v>
      </c>
      <c r="C1" s="3"/>
      <c r="D1" s="4"/>
      <c r="E1" s="5" t="s">
        <v>49</v>
      </c>
      <c r="F1" s="157"/>
      <c r="G1" s="81"/>
      <c r="H1" s="8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7"/>
      <c r="AB1" s="157"/>
      <c r="AC1" s="81"/>
      <c r="AD1" s="8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x14ac:dyDescent="0.25">
      <c r="A2" s="41"/>
      <c r="B2" s="72" t="s">
        <v>57</v>
      </c>
      <c r="C2" s="73"/>
      <c r="D2" s="158"/>
      <c r="E2" s="12" t="s">
        <v>13</v>
      </c>
      <c r="F2" s="13"/>
      <c r="G2" s="13"/>
      <c r="H2" s="13"/>
      <c r="I2" s="19"/>
      <c r="J2" s="14"/>
      <c r="K2" s="129"/>
      <c r="L2" s="21" t="s">
        <v>151</v>
      </c>
      <c r="M2" s="13"/>
      <c r="N2" s="13"/>
      <c r="O2" s="20"/>
      <c r="P2" s="18"/>
      <c r="Q2" s="21" t="s">
        <v>152</v>
      </c>
      <c r="R2" s="13"/>
      <c r="S2" s="13"/>
      <c r="T2" s="13"/>
      <c r="U2" s="19"/>
      <c r="V2" s="20"/>
      <c r="W2" s="18"/>
      <c r="X2" s="159" t="s">
        <v>153</v>
      </c>
      <c r="Y2" s="160"/>
      <c r="Z2" s="161"/>
      <c r="AA2" s="12" t="s">
        <v>13</v>
      </c>
      <c r="AB2" s="13"/>
      <c r="AC2" s="13"/>
      <c r="AD2" s="13"/>
      <c r="AE2" s="19"/>
      <c r="AF2" s="14"/>
      <c r="AG2" s="129"/>
      <c r="AH2" s="21" t="s">
        <v>154</v>
      </c>
      <c r="AI2" s="13"/>
      <c r="AJ2" s="13"/>
      <c r="AK2" s="20"/>
      <c r="AL2" s="18"/>
      <c r="AM2" s="21" t="s">
        <v>152</v>
      </c>
      <c r="AN2" s="13"/>
      <c r="AO2" s="13"/>
      <c r="AP2" s="13"/>
      <c r="AQ2" s="19"/>
      <c r="AR2" s="20"/>
      <c r="AS2" s="16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x14ac:dyDescent="0.25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62"/>
      <c r="L3" s="17" t="s">
        <v>5</v>
      </c>
      <c r="M3" s="17" t="s">
        <v>6</v>
      </c>
      <c r="N3" s="17" t="s">
        <v>96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6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62"/>
      <c r="AH3" s="17" t="s">
        <v>5</v>
      </c>
      <c r="AI3" s="17" t="s">
        <v>6</v>
      </c>
      <c r="AJ3" s="17" t="s">
        <v>96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6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>
        <v>2006</v>
      </c>
      <c r="C4" s="32" t="s">
        <v>50</v>
      </c>
      <c r="D4" s="37" t="s">
        <v>46</v>
      </c>
      <c r="E4" s="28">
        <v>9</v>
      </c>
      <c r="F4" s="28">
        <v>0</v>
      </c>
      <c r="G4" s="28">
        <v>0</v>
      </c>
      <c r="H4" s="29">
        <v>2</v>
      </c>
      <c r="I4" s="28">
        <v>13</v>
      </c>
      <c r="J4" s="38">
        <v>0.35099999999999998</v>
      </c>
      <c r="K4" s="44">
        <v>37</v>
      </c>
      <c r="L4" s="98"/>
      <c r="M4" s="17"/>
      <c r="N4" s="17"/>
      <c r="O4" s="17"/>
      <c r="P4" s="22"/>
      <c r="Q4" s="28"/>
      <c r="R4" s="28"/>
      <c r="S4" s="29"/>
      <c r="T4" s="28"/>
      <c r="U4" s="28"/>
      <c r="V4" s="163"/>
      <c r="W4" s="44"/>
      <c r="X4" s="28"/>
      <c r="Y4" s="32"/>
      <c r="Z4" s="37"/>
      <c r="AA4" s="28"/>
      <c r="AB4" s="28"/>
      <c r="AC4" s="28"/>
      <c r="AD4" s="29"/>
      <c r="AE4" s="28"/>
      <c r="AF4" s="38"/>
      <c r="AG4" s="44"/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64"/>
      <c r="AS4" s="13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>
        <v>2007</v>
      </c>
      <c r="C5" s="32" t="s">
        <v>45</v>
      </c>
      <c r="D5" s="37" t="s">
        <v>46</v>
      </c>
      <c r="E5" s="28">
        <v>14</v>
      </c>
      <c r="F5" s="28">
        <v>0</v>
      </c>
      <c r="G5" s="28">
        <v>0</v>
      </c>
      <c r="H5" s="29">
        <v>5</v>
      </c>
      <c r="I5" s="28">
        <v>24</v>
      </c>
      <c r="J5" s="38">
        <v>0.36399999999999999</v>
      </c>
      <c r="K5" s="44">
        <v>66</v>
      </c>
      <c r="L5" s="98"/>
      <c r="M5" s="17"/>
      <c r="N5" s="17"/>
      <c r="O5" s="17"/>
      <c r="P5" s="22"/>
      <c r="Q5" s="28"/>
      <c r="R5" s="28"/>
      <c r="S5" s="29"/>
      <c r="T5" s="28"/>
      <c r="U5" s="28"/>
      <c r="V5" s="163"/>
      <c r="W5" s="44"/>
      <c r="X5" s="28"/>
      <c r="Y5" s="32"/>
      <c r="Z5" s="37"/>
      <c r="AA5" s="28"/>
      <c r="AB5" s="28"/>
      <c r="AC5" s="28"/>
      <c r="AD5" s="29"/>
      <c r="AE5" s="28"/>
      <c r="AF5" s="38"/>
      <c r="AG5" s="44"/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64"/>
      <c r="AS5" s="13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7"/>
      <c r="E6" s="28"/>
      <c r="F6" s="28"/>
      <c r="G6" s="28"/>
      <c r="H6" s="29"/>
      <c r="I6" s="28"/>
      <c r="J6" s="38"/>
      <c r="K6" s="44"/>
      <c r="L6" s="98"/>
      <c r="M6" s="17"/>
      <c r="N6" s="17"/>
      <c r="O6" s="17"/>
      <c r="P6" s="22"/>
      <c r="Q6" s="28"/>
      <c r="R6" s="28"/>
      <c r="S6" s="29"/>
      <c r="T6" s="28"/>
      <c r="U6" s="28"/>
      <c r="V6" s="163"/>
      <c r="W6" s="44"/>
      <c r="X6" s="28">
        <v>2008</v>
      </c>
      <c r="Y6" s="28" t="s">
        <v>35</v>
      </c>
      <c r="Z6" s="37" t="s">
        <v>39</v>
      </c>
      <c r="AA6" s="28">
        <v>9</v>
      </c>
      <c r="AB6" s="28">
        <v>0</v>
      </c>
      <c r="AC6" s="28">
        <v>4</v>
      </c>
      <c r="AD6" s="28">
        <v>7</v>
      </c>
      <c r="AE6" s="28">
        <v>27</v>
      </c>
      <c r="AF6" s="52">
        <v>0.54</v>
      </c>
      <c r="AG6" s="180">
        <v>50</v>
      </c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64"/>
      <c r="AS6" s="13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7"/>
      <c r="E7" s="28"/>
      <c r="F7" s="28"/>
      <c r="G7" s="28"/>
      <c r="H7" s="29"/>
      <c r="I7" s="28"/>
      <c r="J7" s="38"/>
      <c r="K7" s="44"/>
      <c r="L7" s="98"/>
      <c r="M7" s="17"/>
      <c r="N7" s="17"/>
      <c r="O7" s="17"/>
      <c r="P7" s="22"/>
      <c r="Q7" s="28"/>
      <c r="R7" s="28"/>
      <c r="S7" s="29"/>
      <c r="T7" s="28"/>
      <c r="U7" s="28"/>
      <c r="V7" s="163"/>
      <c r="W7" s="44"/>
      <c r="X7" s="28">
        <v>2009</v>
      </c>
      <c r="Y7" s="28" t="s">
        <v>37</v>
      </c>
      <c r="Z7" s="37" t="s">
        <v>39</v>
      </c>
      <c r="AA7" s="28">
        <v>14</v>
      </c>
      <c r="AB7" s="28">
        <v>1</v>
      </c>
      <c r="AC7" s="28">
        <v>21</v>
      </c>
      <c r="AD7" s="28">
        <v>16</v>
      </c>
      <c r="AE7" s="28">
        <v>65</v>
      </c>
      <c r="AF7" s="52">
        <v>0.67010000000000003</v>
      </c>
      <c r="AG7" s="180">
        <v>97</v>
      </c>
      <c r="AH7" s="17"/>
      <c r="AI7" s="17"/>
      <c r="AJ7" s="17"/>
      <c r="AK7" s="17"/>
      <c r="AL7" s="22"/>
      <c r="AM7" s="28">
        <v>7</v>
      </c>
      <c r="AN7" s="28">
        <v>1</v>
      </c>
      <c r="AO7" s="28">
        <v>7</v>
      </c>
      <c r="AP7" s="28">
        <v>5</v>
      </c>
      <c r="AQ7" s="28">
        <v>38</v>
      </c>
      <c r="AR7" s="164">
        <v>0.65510000000000002</v>
      </c>
      <c r="AS7" s="181">
        <v>58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>
        <v>2010</v>
      </c>
      <c r="C8" s="32" t="s">
        <v>40</v>
      </c>
      <c r="D8" s="37" t="s">
        <v>39</v>
      </c>
      <c r="E8" s="28">
        <v>22</v>
      </c>
      <c r="F8" s="28">
        <v>1</v>
      </c>
      <c r="G8" s="28">
        <v>26</v>
      </c>
      <c r="H8" s="29">
        <v>26</v>
      </c>
      <c r="I8" s="28">
        <v>99</v>
      </c>
      <c r="J8" s="38">
        <v>0.61899999999999999</v>
      </c>
      <c r="K8" s="44">
        <v>160</v>
      </c>
      <c r="L8" s="98"/>
      <c r="M8" s="17"/>
      <c r="N8" s="17"/>
      <c r="O8" s="17"/>
      <c r="P8" s="22"/>
      <c r="Q8" s="28"/>
      <c r="R8" s="28"/>
      <c r="S8" s="29"/>
      <c r="T8" s="28"/>
      <c r="U8" s="28"/>
      <c r="V8" s="163"/>
      <c r="W8" s="44"/>
      <c r="X8" s="28"/>
      <c r="Y8" s="32"/>
      <c r="Z8" s="37"/>
      <c r="AA8" s="28"/>
      <c r="AB8" s="28"/>
      <c r="AC8" s="28"/>
      <c r="AD8" s="29"/>
      <c r="AE8" s="28"/>
      <c r="AF8" s="38"/>
      <c r="AG8" s="44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64"/>
      <c r="AS8" s="13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2011</v>
      </c>
      <c r="C9" s="32" t="s">
        <v>41</v>
      </c>
      <c r="D9" s="37" t="s">
        <v>39</v>
      </c>
      <c r="E9" s="28">
        <v>20</v>
      </c>
      <c r="F9" s="28">
        <v>1</v>
      </c>
      <c r="G9" s="28">
        <v>5</v>
      </c>
      <c r="H9" s="29">
        <v>30</v>
      </c>
      <c r="I9" s="28">
        <v>116</v>
      </c>
      <c r="J9" s="38">
        <v>0.77300000000000002</v>
      </c>
      <c r="K9" s="44">
        <v>150</v>
      </c>
      <c r="L9" s="98"/>
      <c r="M9" s="17" t="s">
        <v>98</v>
      </c>
      <c r="N9" s="17"/>
      <c r="O9" s="17" t="s">
        <v>40</v>
      </c>
      <c r="P9" s="22"/>
      <c r="Q9" s="28">
        <v>7</v>
      </c>
      <c r="R9" s="28">
        <v>0</v>
      </c>
      <c r="S9" s="29">
        <v>1</v>
      </c>
      <c r="T9" s="28">
        <v>7</v>
      </c>
      <c r="U9" s="28">
        <v>31</v>
      </c>
      <c r="V9" s="163">
        <v>0.68899999999999995</v>
      </c>
      <c r="W9" s="44">
        <v>45</v>
      </c>
      <c r="X9" s="28"/>
      <c r="Y9" s="32"/>
      <c r="Z9" s="37"/>
      <c r="AA9" s="28"/>
      <c r="AB9" s="28"/>
      <c r="AC9" s="28"/>
      <c r="AD9" s="29"/>
      <c r="AE9" s="28"/>
      <c r="AF9" s="38"/>
      <c r="AG9" s="44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64"/>
      <c r="AS9" s="13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84" t="s">
        <v>155</v>
      </c>
      <c r="C10" s="77"/>
      <c r="D10" s="76"/>
      <c r="E10" s="75">
        <f>SUM(E4:E9)</f>
        <v>65</v>
      </c>
      <c r="F10" s="75">
        <f>SUM(F4:F9)</f>
        <v>2</v>
      </c>
      <c r="G10" s="75">
        <f>SUM(G4:G9)</f>
        <v>31</v>
      </c>
      <c r="H10" s="75">
        <f>SUM(H4:H9)</f>
        <v>63</v>
      </c>
      <c r="I10" s="75">
        <f>SUM(I4:I9)</f>
        <v>252</v>
      </c>
      <c r="J10" s="165">
        <f>PRODUCT(I10/K10)</f>
        <v>0.61016949152542377</v>
      </c>
      <c r="K10" s="129">
        <f>SUM(K4:K9)</f>
        <v>413</v>
      </c>
      <c r="L10" s="21"/>
      <c r="M10" s="19"/>
      <c r="N10" s="138"/>
      <c r="O10" s="139"/>
      <c r="P10" s="22"/>
      <c r="Q10" s="75">
        <f>SUM(Q4:Q9)</f>
        <v>7</v>
      </c>
      <c r="R10" s="75">
        <f>SUM(R4:R9)</f>
        <v>0</v>
      </c>
      <c r="S10" s="75">
        <f>SUM(S4:S9)</f>
        <v>1</v>
      </c>
      <c r="T10" s="75">
        <f>SUM(T4:T9)</f>
        <v>7</v>
      </c>
      <c r="U10" s="75">
        <f>SUM(U4:U9)</f>
        <v>31</v>
      </c>
      <c r="V10" s="165">
        <f>PRODUCT(U10/W10)</f>
        <v>0.68888888888888888</v>
      </c>
      <c r="W10" s="129">
        <f>SUM(W4:W9)</f>
        <v>45</v>
      </c>
      <c r="X10" s="15" t="s">
        <v>155</v>
      </c>
      <c r="Y10" s="16"/>
      <c r="Z10" s="14"/>
      <c r="AA10" s="75">
        <f>SUM(AA4:AA9)</f>
        <v>23</v>
      </c>
      <c r="AB10" s="75">
        <f>SUM(AB4:AB9)</f>
        <v>1</v>
      </c>
      <c r="AC10" s="75">
        <f>SUM(AC4:AC9)</f>
        <v>25</v>
      </c>
      <c r="AD10" s="75">
        <f>SUM(AD4:AD9)</f>
        <v>23</v>
      </c>
      <c r="AE10" s="75">
        <f>SUM(AE4:AE9)</f>
        <v>92</v>
      </c>
      <c r="AF10" s="165">
        <f>PRODUCT(AE10/AG10)</f>
        <v>0.62585034013605445</v>
      </c>
      <c r="AG10" s="129">
        <f>SUM(AG4:AG9)</f>
        <v>147</v>
      </c>
      <c r="AH10" s="21"/>
      <c r="AI10" s="19"/>
      <c r="AJ10" s="138"/>
      <c r="AK10" s="139"/>
      <c r="AL10" s="22"/>
      <c r="AM10" s="75">
        <f>SUM(AM4:AM9)</f>
        <v>7</v>
      </c>
      <c r="AN10" s="75">
        <f>SUM(AN4:AN9)</f>
        <v>1</v>
      </c>
      <c r="AO10" s="75">
        <f>SUM(AO4:AO9)</f>
        <v>7</v>
      </c>
      <c r="AP10" s="75">
        <f>SUM(AP4:AP9)</f>
        <v>5</v>
      </c>
      <c r="AQ10" s="75">
        <f>SUM(AQ4:AQ9)</f>
        <v>38</v>
      </c>
      <c r="AR10" s="165">
        <f>PRODUCT(AQ10/AS10)</f>
        <v>0.65517241379310343</v>
      </c>
      <c r="AS10" s="162">
        <f>SUM(AS4:AS9)</f>
        <v>58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44"/>
      <c r="L11" s="22"/>
      <c r="M11" s="22"/>
      <c r="N11" s="22"/>
      <c r="O11" s="22"/>
      <c r="P11" s="41"/>
      <c r="Q11" s="41"/>
      <c r="R11" s="45"/>
      <c r="S11" s="41"/>
      <c r="T11" s="41"/>
      <c r="U11" s="22"/>
      <c r="V11" s="22"/>
      <c r="W11" s="44"/>
      <c r="X11" s="41"/>
      <c r="Y11" s="41"/>
      <c r="Z11" s="41"/>
      <c r="AA11" s="41"/>
      <c r="AB11" s="41"/>
      <c r="AC11" s="41"/>
      <c r="AD11" s="41"/>
      <c r="AE11" s="41"/>
      <c r="AF11" s="42"/>
      <c r="AG11" s="44"/>
      <c r="AH11" s="22"/>
      <c r="AI11" s="22"/>
      <c r="AJ11" s="22"/>
      <c r="AK11" s="22"/>
      <c r="AL11" s="41"/>
      <c r="AM11" s="41"/>
      <c r="AN11" s="45"/>
      <c r="AO11" s="41"/>
      <c r="AP11" s="41"/>
      <c r="AQ11" s="22"/>
      <c r="AR11" s="22"/>
      <c r="AS11" s="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66" t="s">
        <v>156</v>
      </c>
      <c r="C12" s="167"/>
      <c r="D12" s="168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157</v>
      </c>
      <c r="O12" s="17" t="s">
        <v>158</v>
      </c>
      <c r="Q12" s="45"/>
      <c r="R12" s="45" t="s">
        <v>38</v>
      </c>
      <c r="S12" s="45"/>
      <c r="T12" s="41" t="s">
        <v>43</v>
      </c>
      <c r="U12" s="22"/>
      <c r="V12" s="44"/>
      <c r="W12" s="44"/>
      <c r="X12" s="169"/>
      <c r="Y12" s="169"/>
      <c r="Z12" s="169"/>
      <c r="AA12" s="169"/>
      <c r="AB12" s="169"/>
      <c r="AC12" s="45"/>
      <c r="AD12" s="45"/>
      <c r="AE12" s="45"/>
      <c r="AF12" s="41"/>
      <c r="AG12" s="41"/>
      <c r="AH12" s="41"/>
      <c r="AI12" s="41"/>
      <c r="AJ12" s="41"/>
      <c r="AK12" s="41"/>
      <c r="AM12" s="44"/>
      <c r="AN12" s="169"/>
      <c r="AO12" s="169"/>
      <c r="AP12" s="169"/>
      <c r="AQ12" s="169"/>
      <c r="AR12" s="169"/>
      <c r="AS12" s="169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8" t="s">
        <v>12</v>
      </c>
      <c r="C13" s="11"/>
      <c r="D13" s="50"/>
      <c r="E13" s="170">
        <v>208</v>
      </c>
      <c r="F13" s="170">
        <v>6</v>
      </c>
      <c r="G13" s="170">
        <v>15</v>
      </c>
      <c r="H13" s="170">
        <v>245</v>
      </c>
      <c r="I13" s="170">
        <v>988</v>
      </c>
      <c r="J13" s="171">
        <v>0.66900000000000004</v>
      </c>
      <c r="K13" s="41">
        <f>PRODUCT(I13/J13)</f>
        <v>1476.8310911808669</v>
      </c>
      <c r="L13" s="172">
        <f>PRODUCT((F13+G13)/E13)</f>
        <v>0.10096153846153846</v>
      </c>
      <c r="M13" s="172">
        <f>PRODUCT(H13/E13)</f>
        <v>1.1778846153846154</v>
      </c>
      <c r="N13" s="172">
        <f>PRODUCT((F13+G13+H13)/E13)</f>
        <v>1.2788461538461537</v>
      </c>
      <c r="O13" s="172">
        <f>PRODUCT(I13/E13)</f>
        <v>4.75</v>
      </c>
      <c r="Q13" s="45"/>
      <c r="R13" s="45"/>
      <c r="S13" s="45"/>
      <c r="T13" s="41" t="s">
        <v>47</v>
      </c>
      <c r="U13" s="41"/>
      <c r="V13" s="41"/>
      <c r="W13" s="41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1"/>
      <c r="AL13" s="41"/>
      <c r="AM13" s="41"/>
      <c r="AN13" s="45"/>
      <c r="AO13" s="45"/>
      <c r="AP13" s="45"/>
      <c r="AQ13" s="45"/>
      <c r="AR13" s="45"/>
      <c r="AS13" s="45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73" t="s">
        <v>57</v>
      </c>
      <c r="C14" s="174"/>
      <c r="D14" s="175"/>
      <c r="E14" s="170">
        <f>PRODUCT(E10+Q10)</f>
        <v>72</v>
      </c>
      <c r="F14" s="170">
        <f>PRODUCT(F10+R10)</f>
        <v>2</v>
      </c>
      <c r="G14" s="170">
        <f>PRODUCT(G10+S10)</f>
        <v>32</v>
      </c>
      <c r="H14" s="170">
        <f>PRODUCT(H10+T10)</f>
        <v>70</v>
      </c>
      <c r="I14" s="170">
        <f>PRODUCT(I10+U10)</f>
        <v>283</v>
      </c>
      <c r="J14" s="171">
        <f>PRODUCT(I14/K14)</f>
        <v>0.61790393013100442</v>
      </c>
      <c r="K14" s="41">
        <f>PRODUCT(K10+W10)</f>
        <v>458</v>
      </c>
      <c r="L14" s="172">
        <f>PRODUCT((F14+G14)/E14)</f>
        <v>0.47222222222222221</v>
      </c>
      <c r="M14" s="172">
        <f>PRODUCT(H14/E14)</f>
        <v>0.97222222222222221</v>
      </c>
      <c r="N14" s="172">
        <f>PRODUCT((F14+G14+H14)/E14)</f>
        <v>1.4444444444444444</v>
      </c>
      <c r="O14" s="172">
        <f>PRODUCT(I14/E14)</f>
        <v>3.9305555555555554</v>
      </c>
      <c r="Q14" s="45"/>
      <c r="R14" s="45"/>
      <c r="S14" s="45"/>
      <c r="T14" s="41" t="s">
        <v>44</v>
      </c>
      <c r="U14" s="41"/>
      <c r="V14" s="41"/>
      <c r="W14" s="41"/>
      <c r="X14" s="41"/>
      <c r="Y14" s="41"/>
      <c r="Z14" s="41"/>
      <c r="AA14" s="41"/>
      <c r="AB14" s="41"/>
      <c r="AC14" s="45"/>
      <c r="AD14" s="45"/>
      <c r="AE14" s="45"/>
      <c r="AF14" s="45"/>
      <c r="AG14" s="45"/>
      <c r="AH14" s="45"/>
      <c r="AI14" s="45"/>
      <c r="AJ14" s="45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5" t="s">
        <v>153</v>
      </c>
      <c r="C15" s="176"/>
      <c r="D15" s="177"/>
      <c r="E15" s="170">
        <f>PRODUCT(AA10+AM10)</f>
        <v>30</v>
      </c>
      <c r="F15" s="170">
        <f>PRODUCT(AB10+AN10)</f>
        <v>2</v>
      </c>
      <c r="G15" s="170">
        <f>PRODUCT(AC10+AO10)</f>
        <v>32</v>
      </c>
      <c r="H15" s="170">
        <f>PRODUCT(AD10+AP10)</f>
        <v>28</v>
      </c>
      <c r="I15" s="170">
        <f>PRODUCT(AE10+AQ10)</f>
        <v>130</v>
      </c>
      <c r="J15" s="171">
        <f>PRODUCT(I15/K15)</f>
        <v>0.63414634146341464</v>
      </c>
      <c r="K15" s="22">
        <f>PRODUCT(AG10+AS10)</f>
        <v>205</v>
      </c>
      <c r="L15" s="172">
        <f>PRODUCT((F15+G15)/E15)</f>
        <v>1.1333333333333333</v>
      </c>
      <c r="M15" s="172">
        <f>PRODUCT(H15/E15)</f>
        <v>0.93333333333333335</v>
      </c>
      <c r="N15" s="172">
        <f>PRODUCT((F15+G15+H15)/E15)</f>
        <v>2.0666666666666669</v>
      </c>
      <c r="O15" s="172">
        <f>PRODUCT(I15/E15)</f>
        <v>4.333333333333333</v>
      </c>
      <c r="Q15" s="45"/>
      <c r="R15" s="45"/>
      <c r="S15" s="41"/>
      <c r="T15" s="41" t="s">
        <v>59</v>
      </c>
      <c r="U15" s="22"/>
      <c r="V15" s="22"/>
      <c r="W15" s="41"/>
      <c r="X15" s="41"/>
      <c r="Y15" s="41"/>
      <c r="Z15" s="41"/>
      <c r="AA15" s="41"/>
      <c r="AB15" s="41"/>
      <c r="AC15" s="45"/>
      <c r="AD15" s="45"/>
      <c r="AE15" s="45"/>
      <c r="AF15" s="45"/>
      <c r="AG15" s="45"/>
      <c r="AH15" s="45"/>
      <c r="AI15" s="45"/>
      <c r="AJ15" s="45"/>
      <c r="AK15" s="41"/>
      <c r="AL15" s="22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78" t="s">
        <v>155</v>
      </c>
      <c r="C16" s="111"/>
      <c r="D16" s="179"/>
      <c r="E16" s="170">
        <f>SUM(E13:E15)</f>
        <v>310</v>
      </c>
      <c r="F16" s="170">
        <f t="shared" ref="F16:I16" si="0">SUM(F13:F15)</f>
        <v>10</v>
      </c>
      <c r="G16" s="170">
        <f t="shared" si="0"/>
        <v>79</v>
      </c>
      <c r="H16" s="170">
        <f t="shared" si="0"/>
        <v>343</v>
      </c>
      <c r="I16" s="170">
        <f t="shared" si="0"/>
        <v>1401</v>
      </c>
      <c r="J16" s="171">
        <f>PRODUCT(I16/K16)</f>
        <v>0.65472457418443131</v>
      </c>
      <c r="K16" s="41">
        <f>SUM(K13:K15)</f>
        <v>2139.8310911808667</v>
      </c>
      <c r="L16" s="172">
        <f>PRODUCT((F16+G16)/E16)</f>
        <v>0.2870967741935484</v>
      </c>
      <c r="M16" s="172">
        <f>PRODUCT(H16/E16)</f>
        <v>1.1064516129032258</v>
      </c>
      <c r="N16" s="172">
        <f>PRODUCT((F16+G16+H16)/E16)</f>
        <v>1.3935483870967742</v>
      </c>
      <c r="O16" s="172">
        <f>PRODUCT(I16/E16)</f>
        <v>4.5193548387096776</v>
      </c>
      <c r="Q16" s="22"/>
      <c r="R16" s="22"/>
      <c r="S16" s="22"/>
      <c r="T16" s="41" t="s">
        <v>147</v>
      </c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5"/>
      <c r="AF16" s="45"/>
      <c r="AG16" s="45"/>
      <c r="AH16" s="45"/>
      <c r="AI16" s="45"/>
      <c r="AJ16" s="45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41"/>
      <c r="C17" s="41"/>
      <c r="D17" s="41"/>
      <c r="E17" s="22"/>
      <c r="F17" s="22"/>
      <c r="G17" s="22"/>
      <c r="H17" s="22"/>
      <c r="I17" s="22"/>
      <c r="J17" s="41"/>
      <c r="K17" s="41"/>
      <c r="L17" s="22"/>
      <c r="M17" s="22"/>
      <c r="N17" s="22"/>
      <c r="O17" s="22"/>
      <c r="P17" s="41"/>
      <c r="Q17" s="41"/>
      <c r="R17" s="41"/>
      <c r="S17" s="41"/>
      <c r="T17" s="45" t="s">
        <v>160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x14ac:dyDescent="0.2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x14ac:dyDescent="0.2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x14ac:dyDescent="0.2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x14ac:dyDescent="0.2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x14ac:dyDescent="0.2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x14ac:dyDescent="0.2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x14ac:dyDescent="0.2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x14ac:dyDescent="0.2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x14ac:dyDescent="0.2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x14ac:dyDescent="0.25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x14ac:dyDescent="0.25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x14ac:dyDescent="0.25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x14ac:dyDescent="0.25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x14ac:dyDescent="0.25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x14ac:dyDescent="0.25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x14ac:dyDescent="0.25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x14ac:dyDescent="0.25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x14ac:dyDescent="0.25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x14ac:dyDescent="0.25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x14ac:dyDescent="0.25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x14ac:dyDescent="0.25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x14ac:dyDescent="0.25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x14ac:dyDescent="0.25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x14ac:dyDescent="0.25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x14ac:dyDescent="0.25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x14ac:dyDescent="0.25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x14ac:dyDescent="0.25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x14ac:dyDescent="0.25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x14ac:dyDescent="0.25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x14ac:dyDescent="0.25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x14ac:dyDescent="0.25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x14ac:dyDescent="0.25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x14ac:dyDescent="0.25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x14ac:dyDescent="0.25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x14ac:dyDescent="0.25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x14ac:dyDescent="0.25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x14ac:dyDescent="0.25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x14ac:dyDescent="0.25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x14ac:dyDescent="0.25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x14ac:dyDescent="0.25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x14ac:dyDescent="0.25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x14ac:dyDescent="0.25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x14ac:dyDescent="0.25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x14ac:dyDescent="0.25">
      <c r="A89" s="41"/>
      <c r="B89" s="41"/>
      <c r="C89" s="41"/>
      <c r="D89" s="41"/>
      <c r="L89"/>
      <c r="M89"/>
      <c r="N89"/>
      <c r="O89"/>
      <c r="P89"/>
      <c r="Q89" s="22"/>
      <c r="R89" s="22"/>
      <c r="S89" s="2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1"/>
      <c r="AL89" s="22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x14ac:dyDescent="0.25">
      <c r="A90" s="41"/>
      <c r="B90" s="41"/>
      <c r="C90" s="41"/>
      <c r="D90" s="41"/>
      <c r="L90"/>
      <c r="M90"/>
      <c r="N90"/>
      <c r="O90"/>
      <c r="P90"/>
      <c r="Q90" s="22"/>
      <c r="R90" s="22"/>
      <c r="S90" s="2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1"/>
      <c r="AL90" s="22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x14ac:dyDescent="0.25">
      <c r="A91" s="41"/>
      <c r="B91" s="41"/>
      <c r="C91" s="41"/>
      <c r="D91" s="41"/>
      <c r="L91"/>
      <c r="M91"/>
      <c r="N91"/>
      <c r="O91"/>
      <c r="P91"/>
      <c r="Q91" s="22"/>
      <c r="R91" s="22"/>
      <c r="S91" s="2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1"/>
      <c r="AL91" s="22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x14ac:dyDescent="0.25">
      <c r="A92" s="41"/>
      <c r="B92" s="41"/>
      <c r="C92" s="41"/>
      <c r="D92" s="41"/>
      <c r="L92"/>
      <c r="M92"/>
      <c r="N92"/>
      <c r="O92"/>
      <c r="P92"/>
      <c r="Q92" s="22"/>
      <c r="R92" s="22"/>
      <c r="S92" s="2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1"/>
      <c r="AL92" s="22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x14ac:dyDescent="0.25">
      <c r="A93" s="41"/>
      <c r="B93" s="41"/>
      <c r="C93" s="41"/>
      <c r="D93" s="41"/>
      <c r="L93"/>
      <c r="M93"/>
      <c r="N93"/>
      <c r="O93"/>
      <c r="P93"/>
      <c r="Q93" s="22"/>
      <c r="R93" s="22"/>
      <c r="S93" s="2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1"/>
      <c r="AL93" s="22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x14ac:dyDescent="0.25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x14ac:dyDescent="0.25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x14ac:dyDescent="0.25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x14ac:dyDescent="0.25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x14ac:dyDescent="0.25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x14ac:dyDescent="0.25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x14ac:dyDescent="0.25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x14ac:dyDescent="0.25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x14ac:dyDescent="0.25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x14ac:dyDescent="0.25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x14ac:dyDescent="0.25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x14ac:dyDescent="0.25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x14ac:dyDescent="0.25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x14ac:dyDescent="0.25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x14ac:dyDescent="0.25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x14ac:dyDescent="0.25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x14ac:dyDescent="0.25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x14ac:dyDescent="0.25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x14ac:dyDescent="0.25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x14ac:dyDescent="0.25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x14ac:dyDescent="0.25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x14ac:dyDescent="0.25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x14ac:dyDescent="0.25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x14ac:dyDescent="0.25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x14ac:dyDescent="0.25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x14ac:dyDescent="0.25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x14ac:dyDescent="0.25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x14ac:dyDescent="0.25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x14ac:dyDescent="0.25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x14ac:dyDescent="0.25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x14ac:dyDescent="0.25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x14ac:dyDescent="0.25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x14ac:dyDescent="0.25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x14ac:dyDescent="0.25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x14ac:dyDescent="0.25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x14ac:dyDescent="0.25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x14ac:dyDescent="0.25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x14ac:dyDescent="0.25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x14ac:dyDescent="0.25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x14ac:dyDescent="0.25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x14ac:dyDescent="0.25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x14ac:dyDescent="0.25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x14ac:dyDescent="0.25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x14ac:dyDescent="0.25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x14ac:dyDescent="0.25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x14ac:dyDescent="0.25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x14ac:dyDescent="0.25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x14ac:dyDescent="0.25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x14ac:dyDescent="0.25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x14ac:dyDescent="0.25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x14ac:dyDescent="0.25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x14ac:dyDescent="0.25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x14ac:dyDescent="0.25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x14ac:dyDescent="0.25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x14ac:dyDescent="0.25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x14ac:dyDescent="0.25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x14ac:dyDescent="0.25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x14ac:dyDescent="0.25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x14ac:dyDescent="0.25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x14ac:dyDescent="0.25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x14ac:dyDescent="0.25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x14ac:dyDescent="0.25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x14ac:dyDescent="0.25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x14ac:dyDescent="0.25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x14ac:dyDescent="0.25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x14ac:dyDescent="0.25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x14ac:dyDescent="0.25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x14ac:dyDescent="0.25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x14ac:dyDescent="0.25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x14ac:dyDescent="0.25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x14ac:dyDescent="0.25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x14ac:dyDescent="0.25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x14ac:dyDescent="0.25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x14ac:dyDescent="0.25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x14ac:dyDescent="0.25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x14ac:dyDescent="0.25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x14ac:dyDescent="0.25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x14ac:dyDescent="0.25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x14ac:dyDescent="0.25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x14ac:dyDescent="0.25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x14ac:dyDescent="0.25">
      <c r="L174"/>
      <c r="M174"/>
      <c r="N174"/>
      <c r="O174"/>
      <c r="P174"/>
      <c r="Q174" s="22"/>
      <c r="R174" s="22"/>
      <c r="S174" s="22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x14ac:dyDescent="0.25">
      <c r="L175"/>
      <c r="M175"/>
      <c r="N175"/>
      <c r="O175"/>
      <c r="P175"/>
      <c r="Q175" s="22"/>
      <c r="R175" s="22"/>
      <c r="S175" s="22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1"/>
      <c r="AL175" s="22"/>
    </row>
    <row r="176" spans="1:57" x14ac:dyDescent="0.25">
      <c r="L176"/>
      <c r="M176"/>
      <c r="N176"/>
      <c r="O176"/>
      <c r="P176"/>
      <c r="Q176" s="22"/>
      <c r="R176" s="22"/>
      <c r="S176" s="22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1"/>
      <c r="AL176" s="22"/>
    </row>
    <row r="177" spans="12:38" x14ac:dyDescent="0.25">
      <c r="L177"/>
      <c r="M177"/>
      <c r="N177"/>
      <c r="O177"/>
      <c r="P177"/>
      <c r="Q177" s="22"/>
      <c r="R177" s="22"/>
      <c r="S177" s="22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1"/>
      <c r="AL177" s="22"/>
    </row>
    <row r="178" spans="12:38" x14ac:dyDescent="0.25">
      <c r="L178" s="22"/>
      <c r="M178" s="22"/>
      <c r="N178" s="22"/>
      <c r="O178" s="22"/>
      <c r="P178" s="22"/>
      <c r="R178" s="22"/>
      <c r="S178" s="22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1"/>
      <c r="AL178" s="22"/>
    </row>
    <row r="179" spans="12:38" x14ac:dyDescent="0.25">
      <c r="L179" s="22"/>
      <c r="M179" s="22"/>
      <c r="N179" s="22"/>
      <c r="O179" s="22"/>
      <c r="P179" s="22"/>
      <c r="R179" s="22"/>
      <c r="S179" s="22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1"/>
      <c r="AL179" s="22"/>
    </row>
    <row r="180" spans="12:38" x14ac:dyDescent="0.25">
      <c r="L180" s="22"/>
      <c r="M180" s="22"/>
      <c r="N180" s="22"/>
      <c r="O180" s="22"/>
      <c r="P180" s="22"/>
      <c r="R180" s="22"/>
      <c r="S180" s="22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1"/>
      <c r="AL180" s="22"/>
    </row>
    <row r="181" spans="12:38" x14ac:dyDescent="0.25">
      <c r="L181" s="22"/>
      <c r="M181" s="22"/>
      <c r="N181" s="22"/>
      <c r="O181" s="22"/>
      <c r="P181" s="22"/>
      <c r="R181" s="22"/>
      <c r="S181" s="22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2"/>
      <c r="AL181" s="22"/>
    </row>
    <row r="182" spans="12:38" x14ac:dyDescent="0.25">
      <c r="R182" s="44"/>
      <c r="S182" s="44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44"/>
      <c r="S183" s="44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44"/>
      <c r="S184" s="44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44"/>
      <c r="S185" s="44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44"/>
      <c r="S186" s="44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44"/>
      <c r="S187" s="44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44"/>
      <c r="S188" s="44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44"/>
      <c r="S189" s="44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44"/>
      <c r="S190" s="44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44"/>
      <c r="S191" s="44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44"/>
      <c r="S192" s="44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1"/>
  <sheetViews>
    <sheetView zoomScale="97" zoomScaleNormal="97" workbookViewId="0"/>
  </sheetViews>
  <sheetFormatPr defaultRowHeight="13.8" x14ac:dyDescent="0.25"/>
  <cols>
    <col min="1" max="1" width="0.6640625" style="7" customWidth="1"/>
    <col min="2" max="2" width="28.6640625" style="66" customWidth="1"/>
    <col min="3" max="3" width="25" style="65" customWidth="1"/>
    <col min="4" max="4" width="10.5546875" style="117" customWidth="1"/>
    <col min="5" max="5" width="8.88671875" style="117" customWidth="1"/>
    <col min="6" max="6" width="0.6640625" style="44" customWidth="1"/>
    <col min="7" max="16" width="5.33203125" style="65" customWidth="1"/>
    <col min="17" max="21" width="6.6640625" style="155" customWidth="1"/>
    <col min="22" max="22" width="10.5546875" style="65" customWidth="1"/>
    <col min="23" max="23" width="20.6640625" style="117" customWidth="1"/>
    <col min="24" max="24" width="9.6640625" style="65" customWidth="1"/>
    <col min="25" max="30" width="9.109375" style="118"/>
  </cols>
  <sheetData>
    <row r="1" spans="1:30" ht="17.399999999999999" x14ac:dyDescent="0.3">
      <c r="A1" s="1"/>
      <c r="B1" s="130" t="s">
        <v>103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145"/>
      <c r="R1" s="145"/>
      <c r="S1" s="145"/>
      <c r="T1" s="145"/>
      <c r="U1" s="145"/>
      <c r="V1" s="73"/>
      <c r="W1" s="79"/>
      <c r="X1" s="64"/>
      <c r="Y1" s="80"/>
      <c r="Z1" s="80"/>
      <c r="AA1" s="80"/>
      <c r="AB1" s="80"/>
      <c r="AC1" s="80"/>
      <c r="AD1" s="80"/>
    </row>
    <row r="2" spans="1:30" x14ac:dyDescent="0.25">
      <c r="A2" s="1"/>
      <c r="B2" s="9" t="s">
        <v>48</v>
      </c>
      <c r="C2" s="81" t="s">
        <v>49</v>
      </c>
      <c r="D2" s="10"/>
      <c r="E2" s="10"/>
      <c r="F2" s="82"/>
      <c r="G2" s="81"/>
      <c r="H2" s="10"/>
      <c r="I2" s="10"/>
      <c r="J2" s="10"/>
      <c r="K2" s="10"/>
      <c r="L2" s="10"/>
      <c r="M2" s="10"/>
      <c r="N2" s="10"/>
      <c r="O2" s="10"/>
      <c r="P2" s="10"/>
      <c r="Q2" s="146"/>
      <c r="R2" s="146"/>
      <c r="S2" s="146"/>
      <c r="T2" s="146"/>
      <c r="U2" s="146"/>
      <c r="V2" s="10"/>
      <c r="W2" s="81"/>
      <c r="X2" s="29"/>
      <c r="Y2" s="80"/>
      <c r="Z2" s="80"/>
      <c r="AA2" s="80"/>
      <c r="AB2" s="80"/>
      <c r="AC2" s="80"/>
      <c r="AD2" s="80"/>
    </row>
    <row r="3" spans="1:30" x14ac:dyDescent="0.25">
      <c r="A3" s="1"/>
      <c r="B3" s="83" t="s">
        <v>63</v>
      </c>
      <c r="C3" s="21" t="s">
        <v>64</v>
      </c>
      <c r="D3" s="84" t="s">
        <v>65</v>
      </c>
      <c r="E3" s="85" t="s">
        <v>1</v>
      </c>
      <c r="F3" s="22"/>
      <c r="G3" s="75" t="s">
        <v>66</v>
      </c>
      <c r="H3" s="76" t="s">
        <v>67</v>
      </c>
      <c r="I3" s="76" t="s">
        <v>32</v>
      </c>
      <c r="J3" s="16" t="s">
        <v>68</v>
      </c>
      <c r="K3" s="77" t="s">
        <v>69</v>
      </c>
      <c r="L3" s="77" t="s">
        <v>70</v>
      </c>
      <c r="M3" s="75" t="s">
        <v>71</v>
      </c>
      <c r="N3" s="75" t="s">
        <v>31</v>
      </c>
      <c r="O3" s="76" t="s">
        <v>72</v>
      </c>
      <c r="P3" s="75" t="s">
        <v>67</v>
      </c>
      <c r="Q3" s="147" t="s">
        <v>17</v>
      </c>
      <c r="R3" s="147">
        <v>1</v>
      </c>
      <c r="S3" s="147">
        <v>2</v>
      </c>
      <c r="T3" s="147">
        <v>3</v>
      </c>
      <c r="U3" s="147" t="s">
        <v>73</v>
      </c>
      <c r="V3" s="16" t="s">
        <v>22</v>
      </c>
      <c r="W3" s="15" t="s">
        <v>74</v>
      </c>
      <c r="X3" s="15" t="s">
        <v>75</v>
      </c>
      <c r="Y3" s="80"/>
      <c r="Z3" s="80"/>
      <c r="AA3" s="80"/>
      <c r="AB3" s="80"/>
      <c r="AC3" s="80"/>
      <c r="AD3" s="80"/>
    </row>
    <row r="4" spans="1:30" x14ac:dyDescent="0.25">
      <c r="A4" s="1"/>
      <c r="B4" s="86" t="s">
        <v>78</v>
      </c>
      <c r="C4" s="87" t="s">
        <v>93</v>
      </c>
      <c r="D4" s="88" t="s">
        <v>77</v>
      </c>
      <c r="E4" s="89" t="s">
        <v>58</v>
      </c>
      <c r="F4" s="41"/>
      <c r="G4" s="90"/>
      <c r="H4" s="91"/>
      <c r="I4" s="91">
        <v>1</v>
      </c>
      <c r="J4" s="92" t="s">
        <v>95</v>
      </c>
      <c r="K4" s="92">
        <v>1</v>
      </c>
      <c r="L4" s="92"/>
      <c r="M4" s="92">
        <v>1</v>
      </c>
      <c r="N4" s="92"/>
      <c r="O4" s="90"/>
      <c r="P4" s="91"/>
      <c r="Q4" s="94" t="s">
        <v>126</v>
      </c>
      <c r="R4" s="148" t="s">
        <v>127</v>
      </c>
      <c r="S4" s="148" t="s">
        <v>128</v>
      </c>
      <c r="T4" s="148"/>
      <c r="U4" s="148"/>
      <c r="V4" s="93">
        <v>0.57099999999999995</v>
      </c>
      <c r="W4" s="87" t="s">
        <v>79</v>
      </c>
      <c r="X4" s="94" t="s">
        <v>94</v>
      </c>
      <c r="Y4" s="80"/>
      <c r="Z4" s="80"/>
      <c r="AA4" s="80"/>
      <c r="AB4" s="80"/>
      <c r="AC4" s="80"/>
      <c r="AD4" s="80"/>
    </row>
    <row r="5" spans="1:30" x14ac:dyDescent="0.25">
      <c r="A5" s="1"/>
      <c r="B5" s="86" t="s">
        <v>100</v>
      </c>
      <c r="C5" s="87" t="s">
        <v>129</v>
      </c>
      <c r="D5" s="88" t="s">
        <v>77</v>
      </c>
      <c r="E5" s="89" t="s">
        <v>58</v>
      </c>
      <c r="F5" s="41"/>
      <c r="G5" s="90"/>
      <c r="H5" s="91"/>
      <c r="I5" s="91">
        <v>1</v>
      </c>
      <c r="J5" s="92" t="s">
        <v>95</v>
      </c>
      <c r="K5" s="92">
        <v>1</v>
      </c>
      <c r="L5" s="92"/>
      <c r="M5" s="92">
        <v>1</v>
      </c>
      <c r="N5" s="92"/>
      <c r="O5" s="90"/>
      <c r="P5" s="91"/>
      <c r="Q5" s="94" t="s">
        <v>127</v>
      </c>
      <c r="R5" s="148" t="s">
        <v>127</v>
      </c>
      <c r="S5" s="148"/>
      <c r="T5" s="148"/>
      <c r="U5" s="148"/>
      <c r="V5" s="93">
        <v>0.5</v>
      </c>
      <c r="W5" s="87" t="s">
        <v>101</v>
      </c>
      <c r="X5" s="94" t="s">
        <v>102</v>
      </c>
      <c r="Y5" s="80"/>
      <c r="Z5" s="80"/>
      <c r="AA5" s="80"/>
      <c r="AB5" s="80"/>
      <c r="AC5" s="80"/>
      <c r="AD5" s="80"/>
    </row>
    <row r="6" spans="1:30" x14ac:dyDescent="0.25">
      <c r="A6" s="1"/>
      <c r="B6" s="86" t="s">
        <v>104</v>
      </c>
      <c r="C6" s="87" t="s">
        <v>105</v>
      </c>
      <c r="D6" s="88" t="s">
        <v>77</v>
      </c>
      <c r="E6" s="89" t="s">
        <v>58</v>
      </c>
      <c r="F6" s="41"/>
      <c r="G6" s="90"/>
      <c r="H6" s="91"/>
      <c r="I6" s="91">
        <v>1</v>
      </c>
      <c r="J6" s="92" t="s">
        <v>95</v>
      </c>
      <c r="K6" s="92">
        <v>5</v>
      </c>
      <c r="L6" s="92"/>
      <c r="M6" s="92">
        <v>1</v>
      </c>
      <c r="N6" s="92"/>
      <c r="O6" s="90"/>
      <c r="P6" s="91">
        <v>1</v>
      </c>
      <c r="Q6" s="94" t="s">
        <v>130</v>
      </c>
      <c r="R6" s="148" t="s">
        <v>131</v>
      </c>
      <c r="S6" s="148" t="s">
        <v>132</v>
      </c>
      <c r="T6" s="148"/>
      <c r="U6" s="148"/>
      <c r="V6" s="93">
        <v>0.66700000000000004</v>
      </c>
      <c r="W6" s="87" t="s">
        <v>106</v>
      </c>
      <c r="X6" s="94" t="s">
        <v>107</v>
      </c>
      <c r="Y6" s="80"/>
      <c r="Z6" s="80"/>
      <c r="AA6" s="80"/>
      <c r="AB6" s="80"/>
      <c r="AC6" s="80"/>
      <c r="AD6" s="80"/>
    </row>
    <row r="7" spans="1:30" x14ac:dyDescent="0.25">
      <c r="A7" s="8"/>
      <c r="B7" s="21" t="s">
        <v>7</v>
      </c>
      <c r="C7" s="16"/>
      <c r="D7" s="15"/>
      <c r="E7" s="95"/>
      <c r="F7" s="96"/>
      <c r="G7" s="17"/>
      <c r="H7" s="17"/>
      <c r="I7" s="17">
        <f>SUM(I4:I6)</f>
        <v>3</v>
      </c>
      <c r="J7" s="16"/>
      <c r="K7" s="16"/>
      <c r="L7" s="16"/>
      <c r="M7" s="17">
        <f t="shared" ref="M7:P7" si="0">SUM(M4:M6)</f>
        <v>3</v>
      </c>
      <c r="N7" s="17"/>
      <c r="O7" s="17"/>
      <c r="P7" s="17">
        <f t="shared" si="0"/>
        <v>1</v>
      </c>
      <c r="Q7" s="98" t="s">
        <v>133</v>
      </c>
      <c r="R7" s="98" t="s">
        <v>134</v>
      </c>
      <c r="S7" s="98" t="s">
        <v>135</v>
      </c>
      <c r="T7" s="98"/>
      <c r="U7" s="98"/>
      <c r="V7" s="39">
        <v>0.57899999999999996</v>
      </c>
      <c r="W7" s="97"/>
      <c r="X7" s="98"/>
      <c r="Y7" s="80"/>
      <c r="Z7" s="80"/>
      <c r="AA7" s="80"/>
      <c r="AB7" s="80"/>
      <c r="AC7" s="80"/>
      <c r="AD7" s="80"/>
    </row>
    <row r="8" spans="1:30" ht="14.4" x14ac:dyDescent="0.3">
      <c r="A8" s="8"/>
      <c r="B8" s="99" t="s">
        <v>80</v>
      </c>
      <c r="C8" s="100" t="s">
        <v>91</v>
      </c>
      <c r="D8" s="101"/>
      <c r="E8" s="70"/>
      <c r="F8" s="71"/>
      <c r="G8" s="102"/>
      <c r="H8" s="103"/>
      <c r="I8" s="104"/>
      <c r="J8" s="103"/>
      <c r="K8" s="103"/>
      <c r="L8" s="103"/>
      <c r="M8" s="103"/>
      <c r="N8" s="103"/>
      <c r="O8" s="103"/>
      <c r="P8" s="103"/>
      <c r="Q8" s="149"/>
      <c r="R8" s="149"/>
      <c r="S8" s="149"/>
      <c r="T8" s="149"/>
      <c r="U8" s="149"/>
      <c r="V8" s="105"/>
      <c r="W8" s="103"/>
      <c r="X8" s="106"/>
      <c r="Y8" s="80"/>
      <c r="Z8" s="80"/>
      <c r="AA8" s="80"/>
      <c r="AB8" s="80"/>
      <c r="AC8" s="80"/>
      <c r="AD8" s="80"/>
    </row>
    <row r="9" spans="1:30" x14ac:dyDescent="0.25">
      <c r="A9" s="8"/>
      <c r="B9" s="107"/>
      <c r="C9" s="108"/>
      <c r="D9" s="109"/>
      <c r="E9" s="110"/>
      <c r="F9" s="111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50"/>
      <c r="R9" s="150"/>
      <c r="S9" s="150"/>
      <c r="T9" s="150"/>
      <c r="U9" s="150"/>
      <c r="V9" s="108"/>
      <c r="W9" s="108"/>
      <c r="X9" s="74"/>
      <c r="Y9" s="80"/>
      <c r="Z9" s="80"/>
      <c r="AA9" s="80"/>
      <c r="AB9" s="80"/>
      <c r="AC9" s="80"/>
      <c r="AD9" s="80"/>
    </row>
    <row r="10" spans="1:30" x14ac:dyDescent="0.25">
      <c r="A10" s="1"/>
      <c r="B10" s="21" t="s">
        <v>81</v>
      </c>
      <c r="C10" s="21" t="s">
        <v>64</v>
      </c>
      <c r="D10" s="15" t="s">
        <v>65</v>
      </c>
      <c r="E10" s="20" t="s">
        <v>1</v>
      </c>
      <c r="F10" s="22"/>
      <c r="G10" s="17" t="s">
        <v>66</v>
      </c>
      <c r="H10" s="14" t="s">
        <v>67</v>
      </c>
      <c r="I10" s="14" t="s">
        <v>32</v>
      </c>
      <c r="J10" s="16" t="s">
        <v>68</v>
      </c>
      <c r="K10" s="16" t="s">
        <v>69</v>
      </c>
      <c r="L10" s="16" t="s">
        <v>70</v>
      </c>
      <c r="M10" s="17" t="s">
        <v>71</v>
      </c>
      <c r="N10" s="17" t="s">
        <v>31</v>
      </c>
      <c r="O10" s="14" t="s">
        <v>72</v>
      </c>
      <c r="P10" s="17" t="s">
        <v>67</v>
      </c>
      <c r="Q10" s="98" t="s">
        <v>17</v>
      </c>
      <c r="R10" s="98">
        <v>1</v>
      </c>
      <c r="S10" s="98">
        <v>2</v>
      </c>
      <c r="T10" s="98">
        <v>3</v>
      </c>
      <c r="U10" s="98" t="s">
        <v>73</v>
      </c>
      <c r="V10" s="16" t="s">
        <v>22</v>
      </c>
      <c r="W10" s="15" t="s">
        <v>74</v>
      </c>
      <c r="X10" s="15" t="s">
        <v>75</v>
      </c>
      <c r="Y10" s="80"/>
      <c r="Z10" s="80"/>
      <c r="AA10" s="80"/>
      <c r="AB10" s="80"/>
      <c r="AC10" s="80"/>
      <c r="AD10" s="80"/>
    </row>
    <row r="11" spans="1:30" x14ac:dyDescent="0.25">
      <c r="A11" s="1"/>
      <c r="B11" s="119" t="s">
        <v>82</v>
      </c>
      <c r="C11" s="120" t="s">
        <v>83</v>
      </c>
      <c r="D11" s="121" t="s">
        <v>77</v>
      </c>
      <c r="E11" s="156" t="s">
        <v>39</v>
      </c>
      <c r="F11" s="78"/>
      <c r="G11" s="90">
        <v>1</v>
      </c>
      <c r="H11" s="123"/>
      <c r="I11" s="123"/>
      <c r="J11" s="124" t="s">
        <v>76</v>
      </c>
      <c r="K11" s="124">
        <v>4</v>
      </c>
      <c r="L11" s="92" t="s">
        <v>90</v>
      </c>
      <c r="M11" s="124">
        <v>1</v>
      </c>
      <c r="N11" s="122"/>
      <c r="O11" s="123">
        <v>2</v>
      </c>
      <c r="P11" s="123"/>
      <c r="Q11" s="151" t="s">
        <v>136</v>
      </c>
      <c r="R11" s="151" t="s">
        <v>137</v>
      </c>
      <c r="S11" s="151" t="s">
        <v>131</v>
      </c>
      <c r="T11" s="151" t="s">
        <v>137</v>
      </c>
      <c r="U11" s="151" t="s">
        <v>138</v>
      </c>
      <c r="V11" s="125">
        <v>0.28599999999999998</v>
      </c>
      <c r="W11" s="120" t="s">
        <v>84</v>
      </c>
      <c r="X11" s="126" t="s">
        <v>85</v>
      </c>
      <c r="Y11" s="80"/>
      <c r="Z11" s="80"/>
      <c r="AA11" s="80"/>
      <c r="AB11" s="80"/>
      <c r="AC11" s="80"/>
      <c r="AD11" s="80"/>
    </row>
    <row r="12" spans="1:30" x14ac:dyDescent="0.25">
      <c r="A12" s="1"/>
      <c r="B12" s="119" t="s">
        <v>86</v>
      </c>
      <c r="C12" s="120" t="s">
        <v>87</v>
      </c>
      <c r="D12" s="121" t="s">
        <v>77</v>
      </c>
      <c r="E12" s="156" t="s">
        <v>39</v>
      </c>
      <c r="F12" s="78"/>
      <c r="G12" s="90">
        <v>1</v>
      </c>
      <c r="H12" s="123"/>
      <c r="I12" s="123"/>
      <c r="J12" s="124" t="s">
        <v>92</v>
      </c>
      <c r="K12" s="124">
        <v>5</v>
      </c>
      <c r="L12" s="92"/>
      <c r="M12" s="124">
        <v>1</v>
      </c>
      <c r="N12" s="122"/>
      <c r="O12" s="123"/>
      <c r="P12" s="123"/>
      <c r="Q12" s="151" t="s">
        <v>139</v>
      </c>
      <c r="R12" s="151" t="s">
        <v>138</v>
      </c>
      <c r="S12" s="151" t="s">
        <v>131</v>
      </c>
      <c r="T12" s="151"/>
      <c r="U12" s="151" t="s">
        <v>131</v>
      </c>
      <c r="V12" s="125">
        <v>0.5</v>
      </c>
      <c r="W12" s="120" t="s">
        <v>88</v>
      </c>
      <c r="X12" s="126" t="s">
        <v>89</v>
      </c>
      <c r="Y12" s="80"/>
      <c r="Z12" s="80"/>
      <c r="AA12" s="80"/>
      <c r="AB12" s="80"/>
      <c r="AC12" s="80"/>
      <c r="AD12" s="80"/>
    </row>
    <row r="13" spans="1:30" x14ac:dyDescent="0.25">
      <c r="A13" s="8"/>
      <c r="B13" s="21" t="s">
        <v>7</v>
      </c>
      <c r="C13" s="16"/>
      <c r="D13" s="15"/>
      <c r="E13" s="95"/>
      <c r="F13" s="96"/>
      <c r="G13" s="17">
        <v>2</v>
      </c>
      <c r="H13" s="17"/>
      <c r="I13" s="17"/>
      <c r="J13" s="16"/>
      <c r="K13" s="16"/>
      <c r="L13" s="16"/>
      <c r="M13" s="17">
        <f t="shared" ref="M13" si="1">SUM(M10:M12)</f>
        <v>2</v>
      </c>
      <c r="N13" s="17"/>
      <c r="O13" s="17">
        <v>2</v>
      </c>
      <c r="P13" s="17"/>
      <c r="Q13" s="98" t="s">
        <v>140</v>
      </c>
      <c r="R13" s="98" t="s">
        <v>139</v>
      </c>
      <c r="S13" s="98" t="s">
        <v>137</v>
      </c>
      <c r="T13" s="98" t="s">
        <v>137</v>
      </c>
      <c r="U13" s="98" t="s">
        <v>141</v>
      </c>
      <c r="V13" s="39">
        <v>0.36399999999999999</v>
      </c>
      <c r="W13" s="97"/>
      <c r="X13" s="98"/>
      <c r="Y13" s="80"/>
      <c r="Z13" s="80"/>
      <c r="AA13" s="80"/>
      <c r="AB13" s="80"/>
      <c r="AC13" s="80"/>
      <c r="AD13" s="80"/>
    </row>
    <row r="14" spans="1:30" x14ac:dyDescent="0.25">
      <c r="A14" s="8"/>
      <c r="B14" s="107"/>
      <c r="C14" s="108"/>
      <c r="D14" s="109"/>
      <c r="E14" s="110"/>
      <c r="F14" s="111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50"/>
      <c r="R14" s="150"/>
      <c r="S14" s="150"/>
      <c r="T14" s="150"/>
      <c r="U14" s="150"/>
      <c r="V14" s="108"/>
      <c r="W14" s="108"/>
      <c r="X14" s="74"/>
      <c r="Y14" s="80"/>
      <c r="Z14" s="80"/>
      <c r="AA14" s="80"/>
      <c r="AB14" s="80"/>
      <c r="AC14" s="80"/>
      <c r="AD14" s="80"/>
    </row>
    <row r="15" spans="1:30" x14ac:dyDescent="0.25">
      <c r="A15" s="8"/>
      <c r="B15" s="112"/>
      <c r="C15" s="41"/>
      <c r="D15" s="112"/>
      <c r="E15" s="113"/>
      <c r="G15" s="41"/>
      <c r="H15" s="45"/>
      <c r="I15" s="41"/>
      <c r="J15" s="22"/>
      <c r="K15" s="22"/>
      <c r="L15" s="22"/>
      <c r="M15" s="41"/>
      <c r="N15" s="41"/>
      <c r="O15" s="41"/>
      <c r="P15" s="41"/>
      <c r="Q15" s="152"/>
      <c r="R15" s="152"/>
      <c r="S15" s="152"/>
      <c r="T15" s="152"/>
      <c r="U15" s="152"/>
      <c r="V15" s="41"/>
      <c r="W15" s="112"/>
      <c r="X15" s="41"/>
      <c r="Y15" s="80"/>
      <c r="Z15" s="80"/>
      <c r="AA15" s="80"/>
      <c r="AB15" s="80"/>
      <c r="AC15" s="80"/>
      <c r="AD15" s="80"/>
    </row>
    <row r="16" spans="1:30" x14ac:dyDescent="0.25">
      <c r="A16" s="8"/>
      <c r="B16" s="112"/>
      <c r="C16" s="41"/>
      <c r="D16" s="112"/>
      <c r="E16" s="113"/>
      <c r="G16" s="41"/>
      <c r="H16" s="45"/>
      <c r="I16" s="41"/>
      <c r="J16" s="22"/>
      <c r="K16" s="22"/>
      <c r="L16" s="22"/>
      <c r="M16" s="41"/>
      <c r="N16" s="41"/>
      <c r="O16" s="41"/>
      <c r="P16" s="41"/>
      <c r="Q16" s="152"/>
      <c r="R16" s="152"/>
      <c r="S16" s="152"/>
      <c r="T16" s="152"/>
      <c r="U16" s="152"/>
      <c r="V16" s="41"/>
      <c r="W16" s="112"/>
      <c r="X16" s="41"/>
      <c r="Y16" s="80"/>
      <c r="Z16" s="80"/>
      <c r="AA16" s="80"/>
      <c r="AB16" s="80"/>
      <c r="AC16" s="80"/>
      <c r="AD16" s="80"/>
    </row>
    <row r="17" spans="1:30" x14ac:dyDescent="0.25">
      <c r="A17" s="8"/>
      <c r="B17" s="112"/>
      <c r="C17" s="41"/>
      <c r="D17" s="112"/>
      <c r="E17" s="113"/>
      <c r="G17" s="41"/>
      <c r="H17" s="45"/>
      <c r="I17" s="41"/>
      <c r="J17" s="22"/>
      <c r="K17" s="22"/>
      <c r="L17" s="22"/>
      <c r="M17" s="41"/>
      <c r="N17" s="41"/>
      <c r="O17" s="41"/>
      <c r="P17" s="41"/>
      <c r="Q17" s="152"/>
      <c r="R17" s="152"/>
      <c r="S17" s="152"/>
      <c r="T17" s="152"/>
      <c r="U17" s="152"/>
      <c r="V17" s="41"/>
      <c r="W17" s="112"/>
      <c r="X17" s="41"/>
      <c r="Y17" s="80"/>
      <c r="Z17" s="80"/>
      <c r="AA17" s="80"/>
      <c r="AB17" s="80"/>
      <c r="AC17" s="80"/>
      <c r="AD17" s="80"/>
    </row>
    <row r="18" spans="1:30" x14ac:dyDescent="0.25">
      <c r="A18" s="8"/>
      <c r="B18" s="112"/>
      <c r="C18" s="41"/>
      <c r="D18" s="112"/>
      <c r="E18" s="113"/>
      <c r="G18" s="41"/>
      <c r="H18" s="45"/>
      <c r="I18" s="41"/>
      <c r="J18" s="22"/>
      <c r="K18" s="22"/>
      <c r="L18" s="22"/>
      <c r="M18" s="41"/>
      <c r="N18" s="41"/>
      <c r="O18" s="41"/>
      <c r="P18" s="41"/>
      <c r="Q18" s="152"/>
      <c r="R18" s="152"/>
      <c r="S18" s="152"/>
      <c r="T18" s="152"/>
      <c r="U18" s="152"/>
      <c r="V18" s="41"/>
      <c r="W18" s="112"/>
      <c r="X18" s="41"/>
      <c r="Y18" s="80"/>
      <c r="Z18" s="80"/>
      <c r="AA18" s="80"/>
      <c r="AB18" s="80"/>
      <c r="AC18" s="80"/>
      <c r="AD18" s="80"/>
    </row>
    <row r="19" spans="1:30" x14ac:dyDescent="0.25">
      <c r="A19" s="8"/>
      <c r="B19" s="112"/>
      <c r="C19" s="41"/>
      <c r="D19" s="112"/>
      <c r="E19" s="113"/>
      <c r="G19" s="41"/>
      <c r="H19" s="45"/>
      <c r="I19" s="41"/>
      <c r="J19" s="22"/>
      <c r="K19" s="22"/>
      <c r="L19" s="22"/>
      <c r="M19" s="41"/>
      <c r="N19" s="41"/>
      <c r="O19" s="41"/>
      <c r="P19" s="41"/>
      <c r="Q19" s="152"/>
      <c r="R19" s="152"/>
      <c r="S19" s="152"/>
      <c r="T19" s="152"/>
      <c r="U19" s="152"/>
      <c r="V19" s="41"/>
      <c r="W19" s="112"/>
      <c r="X19" s="41"/>
      <c r="Y19" s="80"/>
      <c r="Z19" s="80"/>
      <c r="AA19" s="80"/>
      <c r="AB19" s="80"/>
      <c r="AC19" s="80"/>
      <c r="AD19" s="80"/>
    </row>
    <row r="20" spans="1:30" x14ac:dyDescent="0.25">
      <c r="A20" s="8"/>
      <c r="B20" s="112"/>
      <c r="C20" s="41"/>
      <c r="D20" s="112"/>
      <c r="E20" s="113"/>
      <c r="G20" s="41"/>
      <c r="H20" s="45"/>
      <c r="I20" s="41"/>
      <c r="J20" s="22"/>
      <c r="K20" s="22"/>
      <c r="L20" s="22"/>
      <c r="M20" s="41"/>
      <c r="N20" s="41"/>
      <c r="O20" s="41"/>
      <c r="P20" s="41"/>
      <c r="Q20" s="152"/>
      <c r="R20" s="152"/>
      <c r="S20" s="152"/>
      <c r="T20" s="152"/>
      <c r="U20" s="152"/>
      <c r="V20" s="41"/>
      <c r="W20" s="112"/>
      <c r="X20" s="41"/>
      <c r="Y20" s="80"/>
      <c r="Z20" s="80"/>
      <c r="AA20" s="80"/>
      <c r="AB20" s="80"/>
      <c r="AC20" s="80"/>
      <c r="AD20" s="80"/>
    </row>
    <row r="21" spans="1:30" x14ac:dyDescent="0.25">
      <c r="A21" s="8"/>
      <c r="B21" s="112"/>
      <c r="C21" s="41"/>
      <c r="D21" s="112"/>
      <c r="E21" s="113"/>
      <c r="G21" s="41"/>
      <c r="H21" s="45"/>
      <c r="I21" s="41"/>
      <c r="J21" s="22"/>
      <c r="K21" s="22"/>
      <c r="L21" s="22"/>
      <c r="M21" s="41"/>
      <c r="N21" s="41"/>
      <c r="O21" s="41"/>
      <c r="P21" s="41"/>
      <c r="Q21" s="152"/>
      <c r="R21" s="152"/>
      <c r="S21" s="152"/>
      <c r="T21" s="152"/>
      <c r="U21" s="152"/>
      <c r="V21" s="41"/>
      <c r="W21" s="112"/>
      <c r="X21" s="41"/>
      <c r="Y21" s="80"/>
      <c r="Z21" s="80"/>
      <c r="AA21" s="80"/>
      <c r="AB21" s="80"/>
      <c r="AC21" s="80"/>
      <c r="AD21" s="80"/>
    </row>
    <row r="22" spans="1:30" x14ac:dyDescent="0.25">
      <c r="A22" s="8"/>
      <c r="B22" s="112"/>
      <c r="C22" s="41"/>
      <c r="D22" s="112"/>
      <c r="E22" s="113"/>
      <c r="G22" s="41"/>
      <c r="H22" s="45"/>
      <c r="I22" s="41"/>
      <c r="J22" s="22"/>
      <c r="K22" s="22"/>
      <c r="L22" s="22"/>
      <c r="M22" s="41"/>
      <c r="N22" s="41"/>
      <c r="O22" s="41"/>
      <c r="P22" s="41"/>
      <c r="Q22" s="152"/>
      <c r="R22" s="152"/>
      <c r="S22" s="152"/>
      <c r="T22" s="152"/>
      <c r="U22" s="152"/>
      <c r="V22" s="41"/>
      <c r="W22" s="112"/>
      <c r="X22" s="41"/>
      <c r="Y22" s="80"/>
      <c r="Z22" s="80"/>
      <c r="AA22" s="80"/>
      <c r="AB22" s="80"/>
      <c r="AC22" s="80"/>
      <c r="AD22" s="80"/>
    </row>
    <row r="23" spans="1:30" x14ac:dyDescent="0.25">
      <c r="A23" s="8"/>
      <c r="B23" s="112"/>
      <c r="C23" s="41"/>
      <c r="D23" s="112"/>
      <c r="E23" s="113"/>
      <c r="G23" s="41"/>
      <c r="H23" s="45"/>
      <c r="I23" s="41"/>
      <c r="J23" s="22"/>
      <c r="K23" s="22"/>
      <c r="L23" s="22"/>
      <c r="M23" s="41"/>
      <c r="N23" s="41"/>
      <c r="O23" s="41"/>
      <c r="P23" s="41"/>
      <c r="Q23" s="152"/>
      <c r="R23" s="152"/>
      <c r="S23" s="152"/>
      <c r="T23" s="152"/>
      <c r="U23" s="152"/>
      <c r="V23" s="41"/>
      <c r="W23" s="112"/>
      <c r="X23" s="41"/>
      <c r="Y23" s="80"/>
      <c r="Z23" s="80"/>
      <c r="AA23" s="80"/>
      <c r="AB23" s="80"/>
      <c r="AC23" s="80"/>
      <c r="AD23" s="80"/>
    </row>
    <row r="24" spans="1:30" x14ac:dyDescent="0.25">
      <c r="A24" s="8"/>
      <c r="B24" s="112"/>
      <c r="C24" s="41"/>
      <c r="D24" s="112"/>
      <c r="E24" s="113"/>
      <c r="G24" s="41"/>
      <c r="H24" s="45"/>
      <c r="I24" s="41"/>
      <c r="J24" s="22"/>
      <c r="K24" s="22"/>
      <c r="L24" s="22"/>
      <c r="M24" s="41"/>
      <c r="N24" s="41"/>
      <c r="O24" s="41"/>
      <c r="P24" s="41"/>
      <c r="Q24" s="152"/>
      <c r="R24" s="152"/>
      <c r="S24" s="152"/>
      <c r="T24" s="152"/>
      <c r="U24" s="152"/>
      <c r="V24" s="41"/>
      <c r="W24" s="112"/>
      <c r="X24" s="41"/>
      <c r="Y24" s="80"/>
      <c r="Z24" s="80"/>
      <c r="AA24" s="80"/>
      <c r="AB24" s="80"/>
      <c r="AC24" s="80"/>
      <c r="AD24" s="80"/>
    </row>
    <row r="25" spans="1:30" x14ac:dyDescent="0.25">
      <c r="A25" s="8"/>
      <c r="B25" s="41"/>
      <c r="C25" s="41"/>
      <c r="D25" s="112"/>
      <c r="E25" s="114"/>
      <c r="F25" s="112"/>
      <c r="G25" s="41"/>
      <c r="H25" s="45"/>
      <c r="I25" s="41"/>
      <c r="J25" s="22"/>
      <c r="K25" s="22"/>
      <c r="L25" s="22"/>
      <c r="M25" s="41"/>
      <c r="N25" s="41"/>
      <c r="O25" s="41"/>
      <c r="P25" s="41"/>
      <c r="Q25" s="152"/>
      <c r="R25" s="152"/>
      <c r="S25" s="152"/>
      <c r="T25" s="152"/>
      <c r="U25" s="152"/>
      <c r="V25" s="41"/>
      <c r="W25" s="112"/>
      <c r="X25" s="41"/>
      <c r="Y25" s="80"/>
      <c r="Z25" s="80"/>
      <c r="AA25" s="80"/>
      <c r="AB25" s="80"/>
      <c r="AC25" s="80"/>
      <c r="AD25" s="80"/>
    </row>
    <row r="26" spans="1:30" x14ac:dyDescent="0.25">
      <c r="A26" s="8"/>
      <c r="B26" s="41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53"/>
      <c r="R26" s="153"/>
      <c r="S26" s="153"/>
      <c r="T26" s="153"/>
      <c r="U26" s="153"/>
      <c r="V26" s="112"/>
      <c r="W26" s="112"/>
      <c r="X26" s="112"/>
      <c r="Y26" s="80"/>
      <c r="Z26" s="80"/>
      <c r="AA26" s="80"/>
      <c r="AB26" s="80"/>
      <c r="AC26" s="80"/>
      <c r="AD26" s="80"/>
    </row>
    <row r="27" spans="1:30" x14ac:dyDescent="0.25">
      <c r="A27" s="8"/>
      <c r="B27" s="41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53"/>
      <c r="R27" s="153"/>
      <c r="S27" s="153"/>
      <c r="T27" s="153"/>
      <c r="U27" s="153"/>
      <c r="V27" s="112"/>
      <c r="W27" s="112"/>
      <c r="X27" s="112"/>
      <c r="Y27" s="80"/>
      <c r="Z27" s="80"/>
      <c r="AA27" s="80"/>
      <c r="AB27" s="80"/>
      <c r="AC27" s="80"/>
      <c r="AD27" s="80"/>
    </row>
    <row r="28" spans="1:30" x14ac:dyDescent="0.25">
      <c r="A28" s="8"/>
      <c r="B28" s="41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53"/>
      <c r="R28" s="153"/>
      <c r="S28" s="153"/>
      <c r="T28" s="153"/>
      <c r="U28" s="153"/>
      <c r="V28" s="112"/>
      <c r="W28" s="112"/>
      <c r="X28" s="112"/>
      <c r="Y28" s="80"/>
      <c r="Z28" s="80"/>
      <c r="AA28" s="80"/>
      <c r="AB28" s="80"/>
      <c r="AC28" s="80"/>
      <c r="AD28" s="80"/>
    </row>
    <row r="29" spans="1:30" x14ac:dyDescent="0.25">
      <c r="A29" s="8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53"/>
      <c r="R29" s="153"/>
      <c r="S29" s="153"/>
      <c r="T29" s="153"/>
      <c r="U29" s="153"/>
      <c r="V29" s="112"/>
      <c r="W29" s="112"/>
      <c r="X29" s="112"/>
      <c r="Y29" s="80"/>
      <c r="Z29" s="80"/>
      <c r="AA29" s="80"/>
      <c r="AB29" s="80"/>
      <c r="AC29" s="80"/>
      <c r="AD29" s="80"/>
    </row>
    <row r="30" spans="1:30" x14ac:dyDescent="0.25">
      <c r="A30" s="8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53"/>
      <c r="R30" s="153"/>
      <c r="S30" s="153"/>
      <c r="T30" s="153"/>
      <c r="U30" s="153"/>
      <c r="V30" s="112"/>
      <c r="W30" s="112"/>
      <c r="X30" s="112"/>
      <c r="Y30" s="80"/>
      <c r="Z30" s="80"/>
      <c r="AA30" s="80"/>
      <c r="AB30" s="80"/>
      <c r="AC30" s="80"/>
      <c r="AD30" s="80"/>
    </row>
    <row r="31" spans="1:30" x14ac:dyDescent="0.25">
      <c r="A31" s="8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53"/>
      <c r="R31" s="153"/>
      <c r="S31" s="153"/>
      <c r="T31" s="153"/>
      <c r="U31" s="153"/>
      <c r="V31" s="112"/>
      <c r="W31" s="112"/>
      <c r="X31" s="112"/>
      <c r="Y31" s="80"/>
      <c r="Z31" s="80"/>
      <c r="AA31" s="80"/>
      <c r="AB31" s="80"/>
      <c r="AC31" s="80"/>
      <c r="AD31" s="80"/>
    </row>
    <row r="32" spans="1:30" x14ac:dyDescent="0.25">
      <c r="A32" s="8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53"/>
      <c r="R32" s="153"/>
      <c r="S32" s="153"/>
      <c r="T32" s="153"/>
      <c r="U32" s="153"/>
      <c r="V32" s="112"/>
      <c r="W32" s="112"/>
      <c r="X32" s="112"/>
      <c r="Y32" s="80"/>
      <c r="Z32" s="80"/>
      <c r="AA32" s="80"/>
      <c r="AB32" s="80"/>
      <c r="AC32" s="80"/>
      <c r="AD32" s="80"/>
    </row>
    <row r="33" spans="1:30" x14ac:dyDescent="0.25">
      <c r="A33" s="8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53"/>
      <c r="R33" s="153"/>
      <c r="S33" s="153"/>
      <c r="T33" s="153"/>
      <c r="U33" s="153"/>
      <c r="V33" s="112"/>
      <c r="W33" s="112"/>
      <c r="X33" s="112"/>
      <c r="Y33" s="80"/>
      <c r="Z33" s="80"/>
      <c r="AA33" s="80"/>
      <c r="AB33" s="80"/>
      <c r="AC33" s="80"/>
      <c r="AD33" s="80"/>
    </row>
    <row r="34" spans="1:30" x14ac:dyDescent="0.25">
      <c r="A34" s="8"/>
      <c r="B34" s="112"/>
      <c r="C34" s="41"/>
      <c r="D34" s="112"/>
      <c r="E34" s="113"/>
      <c r="G34" s="41"/>
      <c r="H34" s="45"/>
      <c r="I34" s="41"/>
      <c r="J34" s="22"/>
      <c r="K34" s="22"/>
      <c r="L34" s="22"/>
      <c r="M34" s="41"/>
      <c r="N34" s="41"/>
      <c r="O34" s="41"/>
      <c r="P34" s="41"/>
      <c r="Q34" s="152"/>
      <c r="R34" s="152"/>
      <c r="S34" s="152"/>
      <c r="T34" s="152"/>
      <c r="U34" s="152"/>
      <c r="V34" s="41"/>
      <c r="W34" s="112"/>
      <c r="X34" s="41"/>
      <c r="Y34" s="80"/>
      <c r="Z34" s="80"/>
      <c r="AA34" s="80"/>
      <c r="AB34" s="80"/>
      <c r="AC34" s="80"/>
      <c r="AD34" s="80"/>
    </row>
    <row r="35" spans="1:30" x14ac:dyDescent="0.25">
      <c r="A35" s="8"/>
      <c r="B35" s="112"/>
      <c r="C35" s="41"/>
      <c r="D35" s="112"/>
      <c r="E35" s="113"/>
      <c r="G35" s="41"/>
      <c r="H35" s="45"/>
      <c r="I35" s="41"/>
      <c r="J35" s="22"/>
      <c r="K35" s="22"/>
      <c r="L35" s="22"/>
      <c r="M35" s="41"/>
      <c r="N35" s="41"/>
      <c r="O35" s="41"/>
      <c r="P35" s="41"/>
      <c r="Q35" s="152"/>
      <c r="R35" s="152"/>
      <c r="S35" s="152"/>
      <c r="T35" s="152"/>
      <c r="U35" s="152"/>
      <c r="V35" s="41"/>
      <c r="W35" s="112"/>
      <c r="X35" s="41"/>
      <c r="Y35" s="80"/>
      <c r="Z35" s="80"/>
      <c r="AA35" s="80"/>
      <c r="AB35" s="80"/>
      <c r="AC35" s="80"/>
      <c r="AD35" s="80"/>
    </row>
    <row r="36" spans="1:30" ht="14.4" x14ac:dyDescent="0.3">
      <c r="A36" s="8"/>
      <c r="B36" s="112"/>
      <c r="C36" s="41"/>
      <c r="D36" s="112"/>
      <c r="E36" s="113"/>
      <c r="G36" s="41"/>
      <c r="H36" s="45"/>
      <c r="I36" s="41"/>
      <c r="J36" s="22"/>
      <c r="K36" s="22"/>
      <c r="L36" s="22"/>
      <c r="M36" s="41"/>
      <c r="N36" s="41"/>
      <c r="O36" s="41"/>
      <c r="P36" s="41"/>
      <c r="Q36" s="152"/>
      <c r="R36" s="152"/>
      <c r="S36" s="152"/>
      <c r="T36" s="152"/>
      <c r="U36" s="152"/>
      <c r="V36" s="41"/>
      <c r="W36" s="115"/>
      <c r="X36" s="41"/>
      <c r="Y36" s="80"/>
      <c r="Z36" s="80"/>
      <c r="AA36" s="80"/>
      <c r="AB36" s="80"/>
      <c r="AC36" s="80"/>
      <c r="AD36" s="80"/>
    </row>
    <row r="37" spans="1:30" x14ac:dyDescent="0.25">
      <c r="A37" s="8"/>
      <c r="B37" s="112"/>
      <c r="C37" s="41"/>
      <c r="D37" s="112"/>
      <c r="E37" s="113"/>
      <c r="G37" s="41"/>
      <c r="H37" s="45"/>
      <c r="I37" s="41"/>
      <c r="J37" s="22"/>
      <c r="K37" s="22"/>
      <c r="L37" s="22"/>
      <c r="M37" s="41"/>
      <c r="N37" s="41"/>
      <c r="O37" s="41"/>
      <c r="P37" s="41"/>
      <c r="Q37" s="152"/>
      <c r="R37" s="152"/>
      <c r="S37" s="152"/>
      <c r="T37" s="152"/>
      <c r="U37" s="152"/>
      <c r="V37" s="41"/>
      <c r="W37" s="41"/>
      <c r="X37" s="41"/>
      <c r="Y37" s="80"/>
      <c r="Z37" s="80"/>
      <c r="AA37" s="80"/>
      <c r="AB37" s="80"/>
      <c r="AC37" s="80"/>
      <c r="AD37" s="80"/>
    </row>
    <row r="38" spans="1:30" x14ac:dyDescent="0.25">
      <c r="A38" s="8"/>
      <c r="B38" s="112"/>
      <c r="C38" s="41"/>
      <c r="D38" s="112"/>
      <c r="E38" s="113"/>
      <c r="G38" s="41"/>
      <c r="H38" s="45"/>
      <c r="I38" s="41"/>
      <c r="J38" s="22"/>
      <c r="K38" s="22"/>
      <c r="L38" s="22"/>
      <c r="M38" s="41"/>
      <c r="N38" s="41"/>
      <c r="O38" s="41"/>
      <c r="P38" s="41"/>
      <c r="Q38" s="152"/>
      <c r="R38" s="152"/>
      <c r="S38" s="152"/>
      <c r="T38" s="152"/>
      <c r="U38" s="152"/>
      <c r="V38" s="41"/>
      <c r="W38" s="116"/>
      <c r="X38" s="41"/>
      <c r="Y38" s="80"/>
      <c r="Z38" s="80"/>
      <c r="AA38" s="80"/>
      <c r="AB38" s="80"/>
      <c r="AC38" s="80"/>
      <c r="AD38" s="80"/>
    </row>
    <row r="39" spans="1:30" x14ac:dyDescent="0.25">
      <c r="A39" s="8"/>
      <c r="B39" s="112"/>
      <c r="C39" s="41"/>
      <c r="D39" s="112"/>
      <c r="E39" s="113"/>
      <c r="G39" s="41"/>
      <c r="H39" s="45"/>
      <c r="I39" s="41"/>
      <c r="J39" s="22"/>
      <c r="K39" s="22"/>
      <c r="L39" s="22"/>
      <c r="M39" s="41"/>
      <c r="N39" s="41"/>
      <c r="O39" s="41"/>
      <c r="P39" s="41"/>
      <c r="Q39" s="152"/>
      <c r="R39" s="152"/>
      <c r="S39" s="152"/>
      <c r="T39" s="152"/>
      <c r="U39" s="152"/>
      <c r="V39" s="41"/>
      <c r="W39" s="112"/>
      <c r="X39" s="41"/>
      <c r="Y39" s="80"/>
      <c r="Z39" s="80"/>
      <c r="AA39" s="80"/>
      <c r="AB39" s="80"/>
      <c r="AC39" s="80"/>
      <c r="AD39" s="80"/>
    </row>
    <row r="40" spans="1:30" x14ac:dyDescent="0.25">
      <c r="A40" s="8"/>
      <c r="B40" s="112"/>
      <c r="C40" s="41"/>
      <c r="D40" s="112"/>
      <c r="E40" s="113"/>
      <c r="G40" s="41"/>
      <c r="H40" s="45"/>
      <c r="I40" s="41"/>
      <c r="J40" s="22"/>
      <c r="K40" s="22"/>
      <c r="L40" s="22"/>
      <c r="M40" s="41"/>
      <c r="N40" s="41"/>
      <c r="O40" s="41"/>
      <c r="P40" s="41"/>
      <c r="Q40" s="152"/>
      <c r="R40" s="152"/>
      <c r="S40" s="152"/>
      <c r="T40" s="152"/>
      <c r="U40" s="152"/>
      <c r="V40" s="41"/>
      <c r="W40" s="112"/>
      <c r="X40" s="41"/>
      <c r="Y40" s="80"/>
      <c r="Z40" s="80"/>
      <c r="AA40" s="80"/>
      <c r="AB40" s="80"/>
      <c r="AC40" s="80"/>
      <c r="AD40" s="80"/>
    </row>
    <row r="41" spans="1:30" x14ac:dyDescent="0.25">
      <c r="A41" s="8"/>
      <c r="B41" s="112"/>
      <c r="C41" s="41"/>
      <c r="D41" s="112"/>
      <c r="E41" s="113"/>
      <c r="G41" s="41"/>
      <c r="H41" s="45"/>
      <c r="I41" s="41"/>
      <c r="J41" s="22"/>
      <c r="K41" s="22"/>
      <c r="L41" s="22"/>
      <c r="M41" s="41"/>
      <c r="N41" s="41"/>
      <c r="O41" s="41"/>
      <c r="P41" s="41"/>
      <c r="Q41" s="152"/>
      <c r="R41" s="152"/>
      <c r="S41" s="152"/>
      <c r="T41" s="152"/>
      <c r="U41" s="152"/>
      <c r="V41" s="41"/>
      <c r="W41" s="112"/>
      <c r="X41" s="41"/>
      <c r="Y41" s="80"/>
      <c r="Z41" s="80"/>
      <c r="AA41" s="80"/>
      <c r="AB41" s="80"/>
      <c r="AC41" s="80"/>
      <c r="AD41" s="80"/>
    </row>
    <row r="42" spans="1:30" x14ac:dyDescent="0.25">
      <c r="A42" s="8"/>
      <c r="B42" s="112"/>
      <c r="C42" s="41"/>
      <c r="D42" s="112"/>
      <c r="E42" s="113"/>
      <c r="G42" s="41"/>
      <c r="H42" s="45"/>
      <c r="I42" s="41"/>
      <c r="J42" s="22"/>
      <c r="K42" s="22"/>
      <c r="L42" s="22"/>
      <c r="M42" s="41"/>
      <c r="N42" s="41"/>
      <c r="O42" s="41"/>
      <c r="P42" s="41"/>
      <c r="Q42" s="152"/>
      <c r="R42" s="152"/>
      <c r="S42" s="152"/>
      <c r="T42" s="152"/>
      <c r="U42" s="152"/>
      <c r="V42" s="41"/>
      <c r="W42" s="112"/>
      <c r="X42" s="41"/>
      <c r="Y42" s="80"/>
      <c r="Z42" s="80"/>
      <c r="AA42" s="80"/>
      <c r="AB42" s="80"/>
      <c r="AC42" s="80"/>
      <c r="AD42" s="80"/>
    </row>
    <row r="43" spans="1:30" x14ac:dyDescent="0.25">
      <c r="A43" s="8"/>
      <c r="B43" s="112"/>
      <c r="C43" s="41"/>
      <c r="D43" s="112"/>
      <c r="E43" s="113"/>
      <c r="G43" s="41"/>
      <c r="H43" s="45"/>
      <c r="I43" s="41"/>
      <c r="J43" s="22"/>
      <c r="K43" s="22"/>
      <c r="L43" s="22"/>
      <c r="M43" s="41"/>
      <c r="N43" s="41"/>
      <c r="O43" s="41"/>
      <c r="P43" s="41"/>
      <c r="Q43" s="152"/>
      <c r="R43" s="152"/>
      <c r="S43" s="152"/>
      <c r="T43" s="152"/>
      <c r="U43" s="152"/>
      <c r="V43" s="41"/>
      <c r="W43" s="112"/>
      <c r="X43" s="41"/>
      <c r="Y43" s="80"/>
      <c r="Z43" s="80"/>
      <c r="AA43" s="80"/>
      <c r="AB43" s="80"/>
      <c r="AC43" s="80"/>
      <c r="AD43" s="80"/>
    </row>
    <row r="44" spans="1:30" x14ac:dyDescent="0.25">
      <c r="A44" s="8"/>
      <c r="B44" s="112"/>
      <c r="C44" s="41"/>
      <c r="D44" s="112"/>
      <c r="E44" s="113"/>
      <c r="G44" s="41"/>
      <c r="H44" s="45"/>
      <c r="I44" s="41"/>
      <c r="J44" s="22"/>
      <c r="K44" s="22"/>
      <c r="L44" s="22"/>
      <c r="M44" s="41"/>
      <c r="N44" s="41"/>
      <c r="O44" s="41"/>
      <c r="P44" s="41"/>
      <c r="Q44" s="152"/>
      <c r="R44" s="152"/>
      <c r="S44" s="152"/>
      <c r="T44" s="152"/>
      <c r="U44" s="152"/>
      <c r="V44" s="41"/>
      <c r="W44" s="112"/>
      <c r="X44" s="41"/>
      <c r="Y44" s="80"/>
      <c r="Z44" s="80"/>
      <c r="AA44" s="80"/>
      <c r="AB44" s="80"/>
      <c r="AC44" s="80"/>
      <c r="AD44" s="80"/>
    </row>
    <row r="45" spans="1:30" x14ac:dyDescent="0.25">
      <c r="A45" s="8"/>
      <c r="B45" s="112"/>
      <c r="C45" s="41"/>
      <c r="D45" s="112"/>
      <c r="E45" s="113"/>
      <c r="G45" s="41"/>
      <c r="H45" s="45"/>
      <c r="I45" s="41"/>
      <c r="J45" s="22"/>
      <c r="K45" s="22"/>
      <c r="L45" s="22"/>
      <c r="M45" s="41"/>
      <c r="N45" s="41"/>
      <c r="O45" s="41"/>
      <c r="P45" s="41"/>
      <c r="Q45" s="152"/>
      <c r="R45" s="152"/>
      <c r="S45" s="152"/>
      <c r="T45" s="152"/>
      <c r="U45" s="152"/>
      <c r="V45" s="41"/>
      <c r="W45" s="112"/>
      <c r="X45" s="41"/>
      <c r="Y45" s="80"/>
      <c r="Z45" s="80"/>
      <c r="AA45" s="80"/>
      <c r="AB45" s="80"/>
      <c r="AC45" s="80"/>
      <c r="AD45" s="80"/>
    </row>
    <row r="46" spans="1:30" ht="14.4" x14ac:dyDescent="0.3">
      <c r="A46" s="8"/>
      <c r="B46" s="112"/>
      <c r="C46" s="41"/>
      <c r="D46" s="112"/>
      <c r="E46" s="112"/>
      <c r="F46" s="22"/>
      <c r="G46" s="41"/>
      <c r="H46" s="45"/>
      <c r="I46" s="41"/>
      <c r="J46" s="22"/>
      <c r="K46" s="22"/>
      <c r="L46" s="22"/>
      <c r="M46" s="22"/>
      <c r="N46" s="63"/>
      <c r="O46" s="63"/>
      <c r="P46" s="22"/>
      <c r="Q46" s="154"/>
      <c r="R46" s="154"/>
      <c r="S46" s="154"/>
      <c r="T46" s="154"/>
      <c r="U46" s="154"/>
      <c r="V46" s="22"/>
      <c r="W46" s="112"/>
      <c r="X46" s="22"/>
      <c r="Y46" s="80"/>
      <c r="Z46" s="80"/>
      <c r="AA46" s="80"/>
      <c r="AB46" s="80"/>
      <c r="AC46" s="80"/>
      <c r="AD46" s="80"/>
    </row>
    <row r="47" spans="1:30" ht="14.4" x14ac:dyDescent="0.3">
      <c r="A47" s="8"/>
      <c r="B47" s="112"/>
      <c r="C47" s="41"/>
      <c r="D47" s="112"/>
      <c r="E47" s="112"/>
      <c r="F47" s="22"/>
      <c r="G47" s="41"/>
      <c r="H47" s="45"/>
      <c r="I47" s="41"/>
      <c r="J47" s="22"/>
      <c r="K47" s="22"/>
      <c r="L47" s="22"/>
      <c r="M47" s="22"/>
      <c r="N47" s="63"/>
      <c r="O47" s="63"/>
      <c r="P47" s="22"/>
      <c r="Q47" s="154"/>
      <c r="R47" s="154"/>
      <c r="S47" s="154"/>
      <c r="T47" s="154"/>
      <c r="U47" s="154"/>
      <c r="V47" s="22"/>
      <c r="W47" s="112"/>
      <c r="X47" s="22"/>
      <c r="Y47" s="80"/>
      <c r="Z47" s="80"/>
      <c r="AA47" s="80"/>
      <c r="AB47" s="80"/>
      <c r="AC47" s="80"/>
      <c r="AD47" s="80"/>
    </row>
    <row r="48" spans="1:30" ht="14.4" x14ac:dyDescent="0.3">
      <c r="A48" s="8"/>
      <c r="B48" s="112"/>
      <c r="C48" s="41"/>
      <c r="D48" s="112"/>
      <c r="E48" s="112"/>
      <c r="F48" s="22"/>
      <c r="G48" s="41"/>
      <c r="H48" s="45"/>
      <c r="I48" s="41"/>
      <c r="J48" s="22"/>
      <c r="K48" s="22"/>
      <c r="L48" s="22"/>
      <c r="M48" s="22"/>
      <c r="N48" s="63"/>
      <c r="O48" s="63"/>
      <c r="P48" s="22"/>
      <c r="Q48" s="154"/>
      <c r="R48" s="154"/>
      <c r="S48" s="154"/>
      <c r="T48" s="154"/>
      <c r="U48" s="154"/>
      <c r="V48" s="22"/>
      <c r="W48" s="112"/>
      <c r="X48" s="22"/>
      <c r="Y48" s="80"/>
      <c r="Z48" s="80"/>
      <c r="AA48" s="80"/>
      <c r="AB48" s="80"/>
      <c r="AC48" s="80"/>
      <c r="AD48" s="80"/>
    </row>
    <row r="49" spans="1:30" ht="14.4" x14ac:dyDescent="0.3">
      <c r="A49" s="8"/>
      <c r="B49" s="112"/>
      <c r="C49" s="41"/>
      <c r="D49" s="112"/>
      <c r="E49" s="112"/>
      <c r="F49" s="22"/>
      <c r="G49" s="41"/>
      <c r="H49" s="45"/>
      <c r="I49" s="41"/>
      <c r="J49" s="22"/>
      <c r="K49" s="22"/>
      <c r="L49" s="22"/>
      <c r="M49" s="22"/>
      <c r="N49" s="63"/>
      <c r="O49" s="63"/>
      <c r="P49" s="22"/>
      <c r="Q49" s="154"/>
      <c r="R49" s="154"/>
      <c r="S49" s="154"/>
      <c r="T49" s="154"/>
      <c r="U49" s="154"/>
      <c r="V49" s="22"/>
      <c r="W49" s="112"/>
      <c r="X49" s="22"/>
      <c r="Y49" s="80"/>
      <c r="Z49" s="80"/>
      <c r="AA49" s="80"/>
      <c r="AB49" s="80"/>
      <c r="AC49" s="80"/>
      <c r="AD49" s="80"/>
    </row>
    <row r="50" spans="1:30" ht="14.4" x14ac:dyDescent="0.3">
      <c r="A50" s="8"/>
      <c r="B50" s="112"/>
      <c r="C50" s="41"/>
      <c r="D50" s="112"/>
      <c r="E50" s="112"/>
      <c r="F50" s="22"/>
      <c r="G50" s="41"/>
      <c r="H50" s="45"/>
      <c r="I50" s="41"/>
      <c r="J50" s="22"/>
      <c r="K50" s="22"/>
      <c r="L50" s="22"/>
      <c r="M50" s="22"/>
      <c r="N50" s="63"/>
      <c r="O50" s="63"/>
      <c r="P50" s="22"/>
      <c r="Q50" s="154"/>
      <c r="R50" s="154"/>
      <c r="S50" s="154"/>
      <c r="T50" s="154"/>
      <c r="U50" s="154"/>
      <c r="V50" s="22"/>
      <c r="W50" s="112"/>
      <c r="X50" s="22"/>
      <c r="Y50" s="80"/>
      <c r="Z50" s="80"/>
      <c r="AA50" s="80"/>
      <c r="AB50" s="80"/>
      <c r="AC50" s="80"/>
      <c r="AD50" s="80"/>
    </row>
    <row r="51" spans="1:30" ht="14.4" x14ac:dyDescent="0.3">
      <c r="A51" s="8"/>
      <c r="B51" s="112"/>
      <c r="C51" s="41"/>
      <c r="D51" s="112"/>
      <c r="E51" s="112"/>
      <c r="F51" s="22"/>
      <c r="G51" s="41"/>
      <c r="H51" s="45"/>
      <c r="I51" s="41"/>
      <c r="J51" s="22"/>
      <c r="K51" s="22"/>
      <c r="L51" s="22"/>
      <c r="M51" s="22"/>
      <c r="N51" s="63"/>
      <c r="O51" s="63"/>
      <c r="P51" s="22"/>
      <c r="Q51" s="154"/>
      <c r="R51" s="154"/>
      <c r="S51" s="154"/>
      <c r="T51" s="154"/>
      <c r="U51" s="154"/>
      <c r="V51" s="22"/>
      <c r="W51" s="112"/>
      <c r="X51" s="22"/>
      <c r="Y51" s="80"/>
      <c r="Z51" s="80"/>
      <c r="AA51" s="80"/>
      <c r="AB51" s="80"/>
      <c r="AC51" s="80"/>
      <c r="AD51" s="80"/>
    </row>
  </sheetData>
  <sortState xmlns:xlrd2="http://schemas.microsoft.com/office/spreadsheetml/2017/richdata2" ref="B5:X6">
    <sortCondition descending="1" ref="B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2006-03-10T11:22:12Z</cp:lastPrinted>
  <dcterms:created xsi:type="dcterms:W3CDTF">2000-09-25T22:23:29Z</dcterms:created>
  <dcterms:modified xsi:type="dcterms:W3CDTF">2020-10-26T14:22:27Z</dcterms:modified>
</cp:coreProperties>
</file>