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MSS'!$B$1:$AB$18</definedName>
  </definedNames>
  <calcPr calcId="145621"/>
</workbook>
</file>

<file path=xl/calcChain.xml><?xml version="1.0" encoding="utf-8"?>
<calcChain xmlns="http://schemas.openxmlformats.org/spreadsheetml/2006/main">
  <c r="K12" i="1" l="1"/>
  <c r="O12" i="1"/>
  <c r="N12" i="1"/>
  <c r="M12" i="1"/>
  <c r="L12" i="1"/>
  <c r="O18" i="2" l="1"/>
  <c r="AI11" i="2"/>
  <c r="AH11" i="2"/>
  <c r="AG11" i="2"/>
  <c r="AF11" i="2"/>
  <c r="AE11" i="2"/>
  <c r="AD11" i="2"/>
  <c r="AC11" i="2"/>
  <c r="AA11" i="2"/>
  <c r="I17" i="2" s="1"/>
  <c r="Z11" i="2"/>
  <c r="H17" i="2" s="1"/>
  <c r="Y11" i="2"/>
  <c r="G17" i="2" s="1"/>
  <c r="G18" i="2" s="1"/>
  <c r="X11" i="2"/>
  <c r="F17" i="2" s="1"/>
  <c r="W11" i="2"/>
  <c r="E17" i="2" s="1"/>
  <c r="E18" i="2" s="1"/>
  <c r="V11" i="2"/>
  <c r="T11" i="2"/>
  <c r="S11" i="2"/>
  <c r="R11" i="2"/>
  <c r="Q11" i="2"/>
  <c r="P11" i="2"/>
  <c r="O11" i="2"/>
  <c r="M11" i="2"/>
  <c r="L11" i="2"/>
  <c r="K11" i="2"/>
  <c r="J11" i="2"/>
  <c r="I11" i="2"/>
  <c r="H11" i="2"/>
  <c r="G11" i="2"/>
  <c r="F11" i="2"/>
  <c r="E11" i="2"/>
  <c r="D12" i="2" l="1"/>
  <c r="I18" i="2"/>
  <c r="M17" i="2"/>
  <c r="N17" i="2"/>
  <c r="AB11" i="2" s="1"/>
  <c r="K17" i="2"/>
  <c r="F18" i="2"/>
  <c r="K18" i="2" s="1"/>
  <c r="H18" i="2"/>
  <c r="L18" i="2" s="1"/>
  <c r="L17" i="2"/>
  <c r="N18" i="2" l="1"/>
  <c r="M18" i="2"/>
  <c r="AS9" i="1"/>
  <c r="AR9" i="1"/>
  <c r="AQ9" i="1"/>
  <c r="AP9" i="1"/>
  <c r="AO9" i="1"/>
  <c r="AN9" i="1"/>
  <c r="AM9" i="1"/>
  <c r="AG9" i="1"/>
  <c r="K14" i="1" s="1"/>
  <c r="AE9" i="1"/>
  <c r="I14" i="1" s="1"/>
  <c r="AD9" i="1"/>
  <c r="H14" i="1" s="1"/>
  <c r="M14" i="1" s="1"/>
  <c r="AC9" i="1"/>
  <c r="G14" i="1" s="1"/>
  <c r="AB9" i="1"/>
  <c r="F14" i="1" s="1"/>
  <c r="AA9" i="1"/>
  <c r="E14" i="1" s="1"/>
  <c r="W9" i="1"/>
  <c r="U9" i="1"/>
  <c r="T9" i="1"/>
  <c r="S9" i="1"/>
  <c r="R9" i="1"/>
  <c r="Q9" i="1"/>
  <c r="K9" i="1"/>
  <c r="K13" i="1" s="1"/>
  <c r="J13" i="1" s="1"/>
  <c r="I9" i="1"/>
  <c r="I13" i="1" s="1"/>
  <c r="I15" i="1" s="1"/>
  <c r="H9" i="1"/>
  <c r="H13" i="1" s="1"/>
  <c r="H15" i="1" s="1"/>
  <c r="G9" i="1"/>
  <c r="G13" i="1" s="1"/>
  <c r="G15" i="1" s="1"/>
  <c r="F9" i="1"/>
  <c r="F13" i="1" s="1"/>
  <c r="F15" i="1" s="1"/>
  <c r="E9" i="1"/>
  <c r="E13" i="1" s="1"/>
  <c r="E15" i="1" s="1"/>
  <c r="O13" i="1" l="1"/>
  <c r="V9" i="1"/>
  <c r="M15" i="1"/>
  <c r="K15" i="1"/>
  <c r="M13" i="1"/>
  <c r="J9" i="1"/>
  <c r="L13" i="1"/>
  <c r="N13" i="1"/>
  <c r="N15" i="1"/>
  <c r="L15" i="1"/>
  <c r="N14" i="1"/>
  <c r="L14" i="1"/>
  <c r="O15" i="1"/>
  <c r="J15" i="1"/>
  <c r="J14" i="1"/>
  <c r="O14" i="1"/>
  <c r="AF9" i="1"/>
</calcChain>
</file>

<file path=xl/sharedStrings.xml><?xml version="1.0" encoding="utf-8"?>
<sst xmlns="http://schemas.openxmlformats.org/spreadsheetml/2006/main" count="171" uniqueCount="63">
  <si>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</si>
  <si>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</si>
  <si>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</si>
  <si>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</si>
  <si>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</si>
  <si>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</si>
  <si>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</si>
  <si>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</si>
  <si>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</si>
  <si>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</si>
  <si>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</si>
  <si>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</si>
  <si>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</si>
  <si>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</si>
  <si>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PuPe</t>
  </si>
  <si>
    <t>PuPe  2</t>
  </si>
  <si>
    <t>6.</t>
  </si>
  <si>
    <t>4.</t>
  </si>
  <si>
    <t>1.</t>
  </si>
  <si>
    <t>Valtteri Pirinen</t>
  </si>
  <si>
    <t>25.8.1999   Tampere</t>
  </si>
  <si>
    <t>PuPe = Puijon Pesis  (2009),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</si>
  <si>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</si>
  <si>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</si>
  <si>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</si>
  <si>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</si>
  <si>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</si>
  <si>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</si>
  <si>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</si>
  <si>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</si>
  <si>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</si>
  <si>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</si>
  <si>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</si>
  <si>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 xml:space="preserve">  Kärkilyönnit (KL),  pesänvälit</t>
  </si>
  <si>
    <t>Ylempi loppusarja</t>
  </si>
  <si>
    <t>Alempi loppusarja</t>
  </si>
  <si>
    <t xml:space="preserve"> Arvo-ottelut</t>
  </si>
  <si>
    <t>Mitalit</t>
  </si>
  <si>
    <t>0 &gt; 1</t>
  </si>
  <si>
    <t>1 &gt; 2</t>
  </si>
  <si>
    <t>2 &gt; 3</t>
  </si>
  <si>
    <t>3 &gt; k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</si>
  <si>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</si>
  <si>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</si>
  <si>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</si>
  <si>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</si>
  <si>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</si>
  <si>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</si>
  <si>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</si>
  <si>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</si>
  <si>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</si>
  <si>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Pesispörssi</t>
  </si>
  <si>
    <t>URA SUPERISSA</t>
  </si>
  <si>
    <t>ka/KL</t>
  </si>
  <si>
    <t>ENSIMMÄISET</t>
  </si>
  <si>
    <t>Ottelu</t>
  </si>
  <si>
    <t>28.08. 2019  PuPe - KeKi  0-2  (8-0, 6-3)</t>
  </si>
  <si>
    <t>1.  ottelu</t>
  </si>
  <si>
    <t>Lyöty</t>
  </si>
  <si>
    <t>Tuotu</t>
  </si>
  <si>
    <t>KAIKKI</t>
  </si>
  <si>
    <t>Kunnari</t>
  </si>
  <si>
    <t xml:space="preserve">  20 v   0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</si>
</sst>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4" fillId="2" borderId="0" xfId="0" applyFont="1" applyFill="1"/>
    <xf numFmtId="0" fontId="3" fillId="3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4" fillId="0" borderId="0" xfId="0" applyFont="1" applyFill="1"/>
    <xf numFmtId="0" fontId="5" fillId="2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0" fontId="2" fillId="7" borderId="3" xfId="1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6" fillId="2" borderId="0" xfId="0" applyFont="1" applyFill="1"/>
    <xf numFmtId="165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0" fillId="0" borderId="0" xfId="0" applyFill="1"/>
    <xf numFmtId="0" fontId="6" fillId="0" borderId="0" xfId="0" applyFont="1" applyFill="1"/>
    <xf numFmtId="0" fontId="3" fillId="5" borderId="2" xfId="0" applyFont="1" applyFill="1" applyBorder="1"/>
    <xf numFmtId="0" fontId="5" fillId="3" borderId="2" xfId="0" applyFont="1" applyFill="1" applyBorder="1"/>
    <xf numFmtId="0" fontId="7" fillId="2" borderId="0" xfId="0" applyFont="1" applyFill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5" borderId="11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12" xfId="0" applyFont="1" applyFill="1" applyBorder="1"/>
    <xf numFmtId="0" fontId="5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1"/>
  <sheetViews>
    <sheetView tabSelected="1" zoomScale="97" zoomScaleNormal="97" workbookViewId="0"/>
  </sheetViews>
  <sheetFormatPr defaultRowHeight="15" x14ac:dyDescent="0.25"/>
  <cols>
    <col min="1" max="1" width="0.7109375" style="69" customWidth="1"/>
    <col min="2" max="2" width="6.7109375" style="116" customWidth="1"/>
    <col min="3" max="3" width="6.7109375" style="115" customWidth="1"/>
    <col min="4" max="4" width="9.140625" style="116" customWidth="1"/>
    <col min="5" max="12" width="5.7109375" style="115" customWidth="1"/>
    <col min="13" max="13" width="6" style="115" customWidth="1"/>
    <col min="14" max="14" width="8.85546875" style="115" customWidth="1"/>
    <col min="15" max="15" width="0.7109375" style="16" customWidth="1"/>
    <col min="16" max="20" width="5.7109375" style="115" customWidth="1"/>
    <col min="21" max="21" width="8.7109375" style="115" customWidth="1"/>
    <col min="22" max="22" width="0.7109375" style="16" customWidth="1"/>
    <col min="23" max="27" width="5.7109375" style="115" customWidth="1"/>
    <col min="28" max="28" width="8.7109375" style="115" customWidth="1"/>
    <col min="29" max="29" width="0.7109375" style="16" customWidth="1"/>
    <col min="30" max="35" width="5.7109375" style="115" customWidth="1"/>
    <col min="36" max="36" width="88.7109375" style="78" customWidth="1"/>
    <col min="37" max="37" width="9.140625" style="68"/>
    <col min="38" max="16384" width="9.140625" style="69"/>
  </cols>
  <sheetData>
    <row r="1" spans="1:37" ht="15.75" customHeight="1" x14ac:dyDescent="0.25">
      <c r="A1" s="66"/>
      <c r="B1" s="1" t="s">
        <v>19</v>
      </c>
      <c r="C1" s="2"/>
      <c r="D1" s="3"/>
      <c r="E1" s="4" t="s">
        <v>20</v>
      </c>
      <c r="F1" s="4"/>
      <c r="G1" s="5"/>
      <c r="H1" s="5"/>
      <c r="I1" s="5"/>
      <c r="J1" s="5"/>
      <c r="K1" s="5"/>
      <c r="L1" s="5"/>
      <c r="M1" s="5"/>
      <c r="N1" s="2"/>
      <c r="O1" s="67"/>
      <c r="P1" s="5"/>
      <c r="Q1" s="2"/>
      <c r="R1" s="2"/>
      <c r="S1" s="2"/>
      <c r="T1" s="2"/>
      <c r="U1" s="2"/>
      <c r="V1" s="67"/>
      <c r="W1" s="2"/>
      <c r="X1" s="2"/>
      <c r="Y1" s="2"/>
      <c r="Z1" s="2"/>
      <c r="AA1" s="2"/>
      <c r="AB1" s="2"/>
      <c r="AC1" s="67"/>
      <c r="AD1" s="2"/>
      <c r="AE1" s="2"/>
      <c r="AF1" s="2"/>
      <c r="AG1" s="2"/>
      <c r="AH1" s="2"/>
      <c r="AI1" s="2"/>
      <c r="AJ1" s="66"/>
    </row>
    <row r="2" spans="1:37" s="77" customFormat="1" ht="15" customHeight="1" x14ac:dyDescent="0.2">
      <c r="A2" s="66"/>
      <c r="B2" s="70" t="s">
        <v>31</v>
      </c>
      <c r="C2" s="2"/>
      <c r="D2" s="3"/>
      <c r="E2" s="71" t="s">
        <v>7</v>
      </c>
      <c r="F2" s="72"/>
      <c r="G2" s="72"/>
      <c r="H2" s="27"/>
      <c r="I2" s="73" t="s">
        <v>33</v>
      </c>
      <c r="J2" s="7"/>
      <c r="K2" s="72"/>
      <c r="L2" s="72"/>
      <c r="M2" s="27"/>
      <c r="N2" s="6"/>
      <c r="O2" s="8"/>
      <c r="P2" s="23" t="s">
        <v>34</v>
      </c>
      <c r="Q2" s="27"/>
      <c r="R2" s="27"/>
      <c r="S2" s="27"/>
      <c r="T2" s="34"/>
      <c r="U2" s="36"/>
      <c r="V2" s="74"/>
      <c r="W2" s="23" t="s">
        <v>35</v>
      </c>
      <c r="X2" s="27"/>
      <c r="Y2" s="27"/>
      <c r="Z2" s="27"/>
      <c r="AA2" s="27"/>
      <c r="AB2" s="11"/>
      <c r="AC2" s="74"/>
      <c r="AD2" s="75" t="s">
        <v>36</v>
      </c>
      <c r="AE2" s="72"/>
      <c r="AF2" s="72"/>
      <c r="AG2" s="76"/>
      <c r="AH2" s="72" t="s">
        <v>37</v>
      </c>
      <c r="AI2" s="6"/>
      <c r="AJ2" s="66"/>
      <c r="AK2" s="68"/>
    </row>
    <row r="3" spans="1:37" s="77" customFormat="1" ht="15" customHeight="1" x14ac:dyDescent="0.2">
      <c r="A3" s="66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38</v>
      </c>
      <c r="K3" s="9" t="s">
        <v>39</v>
      </c>
      <c r="L3" s="9" t="s">
        <v>40</v>
      </c>
      <c r="M3" s="9" t="s">
        <v>41</v>
      </c>
      <c r="N3" s="9" t="s">
        <v>9</v>
      </c>
      <c r="O3" s="12"/>
      <c r="P3" s="9" t="s">
        <v>2</v>
      </c>
      <c r="Q3" s="9" t="s">
        <v>6</v>
      </c>
      <c r="R3" s="11" t="s">
        <v>4</v>
      </c>
      <c r="S3" s="9" t="s">
        <v>5</v>
      </c>
      <c r="T3" s="9" t="s">
        <v>8</v>
      </c>
      <c r="U3" s="9" t="s">
        <v>9</v>
      </c>
      <c r="V3" s="12"/>
      <c r="W3" s="9" t="s">
        <v>2</v>
      </c>
      <c r="X3" s="9" t="s">
        <v>6</v>
      </c>
      <c r="Y3" s="11" t="s">
        <v>4</v>
      </c>
      <c r="Z3" s="9" t="s">
        <v>5</v>
      </c>
      <c r="AA3" s="9" t="s">
        <v>8</v>
      </c>
      <c r="AB3" s="9" t="s">
        <v>9</v>
      </c>
      <c r="AC3" s="12"/>
      <c r="AD3" s="9" t="s">
        <v>42</v>
      </c>
      <c r="AE3" s="9" t="s">
        <v>43</v>
      </c>
      <c r="AF3" s="11" t="s">
        <v>44</v>
      </c>
      <c r="AG3" s="11" t="s">
        <v>45</v>
      </c>
      <c r="AH3" s="13" t="s">
        <v>46</v>
      </c>
      <c r="AI3" s="9" t="s">
        <v>47</v>
      </c>
      <c r="AJ3" s="78"/>
      <c r="AK3" s="68"/>
    </row>
    <row r="4" spans="1:37" s="77" customFormat="1" ht="15" customHeight="1" x14ac:dyDescent="0.25">
      <c r="A4" s="66"/>
      <c r="B4" s="79">
        <v>2016</v>
      </c>
      <c r="C4" s="79" t="s">
        <v>17</v>
      </c>
      <c r="D4" s="80" t="s">
        <v>15</v>
      </c>
      <c r="E4" s="79"/>
      <c r="F4" s="14" t="s">
        <v>48</v>
      </c>
      <c r="G4" s="79"/>
      <c r="H4" s="79"/>
      <c r="I4" s="79"/>
      <c r="J4" s="79"/>
      <c r="K4" s="79"/>
      <c r="L4" s="79"/>
      <c r="M4" s="79"/>
      <c r="N4" s="81"/>
      <c r="O4" s="16"/>
      <c r="P4" s="17"/>
      <c r="Q4" s="17"/>
      <c r="R4" s="18"/>
      <c r="S4" s="17"/>
      <c r="T4" s="17"/>
      <c r="U4" s="18"/>
      <c r="V4" s="16"/>
      <c r="W4" s="82"/>
      <c r="X4" s="83"/>
      <c r="Y4" s="83"/>
      <c r="Z4" s="83"/>
      <c r="AA4" s="83"/>
      <c r="AB4" s="83"/>
      <c r="AC4" s="16"/>
      <c r="AD4" s="17"/>
      <c r="AE4" s="17"/>
      <c r="AF4" s="17"/>
      <c r="AG4" s="18"/>
      <c r="AH4" s="19"/>
      <c r="AI4" s="17"/>
      <c r="AJ4" s="78"/>
      <c r="AK4" s="68"/>
    </row>
    <row r="5" spans="1:37" s="77" customFormat="1" ht="15" customHeight="1" x14ac:dyDescent="0.25">
      <c r="A5" s="66"/>
      <c r="B5" s="79">
        <v>2017</v>
      </c>
      <c r="C5" s="79" t="s">
        <v>18</v>
      </c>
      <c r="D5" s="80" t="s">
        <v>15</v>
      </c>
      <c r="E5" s="79"/>
      <c r="F5" s="14" t="s">
        <v>48</v>
      </c>
      <c r="G5" s="79"/>
      <c r="H5" s="79"/>
      <c r="I5" s="79"/>
      <c r="J5" s="79"/>
      <c r="K5" s="79"/>
      <c r="L5" s="79"/>
      <c r="M5" s="79"/>
      <c r="N5" s="81"/>
      <c r="O5" s="16"/>
      <c r="P5" s="17"/>
      <c r="Q5" s="17"/>
      <c r="R5" s="18"/>
      <c r="S5" s="17"/>
      <c r="T5" s="17"/>
      <c r="U5" s="18"/>
      <c r="V5" s="16"/>
      <c r="W5" s="82"/>
      <c r="X5" s="83"/>
      <c r="Y5" s="83"/>
      <c r="Z5" s="83"/>
      <c r="AA5" s="83"/>
      <c r="AB5" s="83"/>
      <c r="AC5" s="16"/>
      <c r="AD5" s="17"/>
      <c r="AE5" s="17"/>
      <c r="AF5" s="17"/>
      <c r="AG5" s="18"/>
      <c r="AH5" s="19"/>
      <c r="AI5" s="17"/>
      <c r="AJ5" s="78"/>
      <c r="AK5" s="68"/>
    </row>
    <row r="6" spans="1:37" s="77" customFormat="1" ht="15" customHeight="1" x14ac:dyDescent="0.25">
      <c r="A6" s="66"/>
      <c r="B6" s="84">
        <v>2017</v>
      </c>
      <c r="C6" s="84" t="s">
        <v>16</v>
      </c>
      <c r="D6" s="85" t="s">
        <v>14</v>
      </c>
      <c r="E6" s="31"/>
      <c r="F6" s="31" t="s">
        <v>49</v>
      </c>
      <c r="G6" s="31"/>
      <c r="H6" s="86"/>
      <c r="I6" s="84"/>
      <c r="J6" s="84"/>
      <c r="K6" s="84"/>
      <c r="L6" s="84"/>
      <c r="M6" s="87"/>
      <c r="N6" s="84"/>
      <c r="O6" s="16"/>
      <c r="P6" s="17"/>
      <c r="Q6" s="18"/>
      <c r="R6" s="18"/>
      <c r="S6" s="17"/>
      <c r="T6" s="17"/>
      <c r="U6" s="18"/>
      <c r="V6" s="16"/>
      <c r="W6" s="82"/>
      <c r="X6" s="83"/>
      <c r="Y6" s="83"/>
      <c r="Z6" s="83"/>
      <c r="AA6" s="83"/>
      <c r="AB6" s="88"/>
      <c r="AC6" s="16"/>
      <c r="AD6" s="17"/>
      <c r="AE6" s="17"/>
      <c r="AF6" s="17"/>
      <c r="AG6" s="18"/>
      <c r="AH6" s="19"/>
      <c r="AI6" s="17"/>
      <c r="AJ6" s="78"/>
      <c r="AK6" s="68"/>
    </row>
    <row r="7" spans="1:37" s="77" customFormat="1" ht="15" customHeight="1" x14ac:dyDescent="0.25">
      <c r="A7" s="66"/>
      <c r="B7" s="79">
        <v>2018</v>
      </c>
      <c r="C7" s="79" t="s">
        <v>17</v>
      </c>
      <c r="D7" s="80" t="s">
        <v>15</v>
      </c>
      <c r="E7" s="79"/>
      <c r="F7" s="14" t="s">
        <v>48</v>
      </c>
      <c r="G7" s="79"/>
      <c r="H7" s="79"/>
      <c r="I7" s="79"/>
      <c r="J7" s="79"/>
      <c r="K7" s="79"/>
      <c r="L7" s="79"/>
      <c r="M7" s="79"/>
      <c r="N7" s="81"/>
      <c r="O7" s="16"/>
      <c r="P7" s="17"/>
      <c r="Q7" s="17"/>
      <c r="R7" s="18"/>
      <c r="S7" s="17"/>
      <c r="T7" s="17"/>
      <c r="U7" s="18"/>
      <c r="V7" s="16"/>
      <c r="W7" s="82"/>
      <c r="X7" s="83"/>
      <c r="Y7" s="83"/>
      <c r="Z7" s="83"/>
      <c r="AA7" s="83"/>
      <c r="AB7" s="83"/>
      <c r="AC7" s="16"/>
      <c r="AD7" s="17"/>
      <c r="AE7" s="17"/>
      <c r="AF7" s="17"/>
      <c r="AG7" s="18"/>
      <c r="AH7" s="19"/>
      <c r="AI7" s="17"/>
      <c r="AJ7" s="78"/>
      <c r="AK7" s="68"/>
    </row>
    <row r="8" spans="1:37" s="77" customFormat="1" ht="15" customHeight="1" x14ac:dyDescent="0.25">
      <c r="A8" s="66"/>
      <c r="B8" s="84">
        <v>2018</v>
      </c>
      <c r="C8" s="84" t="s">
        <v>17</v>
      </c>
      <c r="D8" s="85" t="s">
        <v>14</v>
      </c>
      <c r="E8" s="31"/>
      <c r="F8" s="31" t="s">
        <v>49</v>
      </c>
      <c r="G8" s="31"/>
      <c r="H8" s="86"/>
      <c r="I8" s="84"/>
      <c r="J8" s="84"/>
      <c r="K8" s="84"/>
      <c r="L8" s="84"/>
      <c r="M8" s="87"/>
      <c r="N8" s="84"/>
      <c r="O8" s="16"/>
      <c r="P8" s="17"/>
      <c r="Q8" s="18"/>
      <c r="R8" s="18"/>
      <c r="S8" s="17"/>
      <c r="T8" s="17"/>
      <c r="U8" s="18"/>
      <c r="V8" s="16"/>
      <c r="W8" s="82"/>
      <c r="X8" s="83"/>
      <c r="Y8" s="83"/>
      <c r="Z8" s="83"/>
      <c r="AA8" s="83"/>
      <c r="AB8" s="88"/>
      <c r="AC8" s="16"/>
      <c r="AD8" s="17"/>
      <c r="AE8" s="17"/>
      <c r="AF8" s="17"/>
      <c r="AG8" s="18"/>
      <c r="AH8" s="19"/>
      <c r="AI8" s="17"/>
      <c r="AJ8" s="78"/>
      <c r="AK8" s="68"/>
    </row>
    <row r="9" spans="1:37" s="77" customFormat="1" ht="15" customHeight="1" x14ac:dyDescent="0.25">
      <c r="A9" s="66"/>
      <c r="B9" s="84">
        <v>2019</v>
      </c>
      <c r="C9" s="84" t="s">
        <v>32</v>
      </c>
      <c r="D9" s="85" t="s">
        <v>14</v>
      </c>
      <c r="E9" s="31"/>
      <c r="F9" s="31" t="s">
        <v>49</v>
      </c>
      <c r="G9" s="31"/>
      <c r="H9" s="86"/>
      <c r="I9" s="84"/>
      <c r="J9" s="84"/>
      <c r="K9" s="84"/>
      <c r="L9" s="84"/>
      <c r="M9" s="87"/>
      <c r="N9" s="84"/>
      <c r="O9" s="16"/>
      <c r="P9" s="17"/>
      <c r="Q9" s="18"/>
      <c r="R9" s="18"/>
      <c r="S9" s="17"/>
      <c r="T9" s="17"/>
      <c r="U9" s="18"/>
      <c r="V9" s="16"/>
      <c r="W9" s="82">
        <v>3</v>
      </c>
      <c r="X9" s="83">
        <v>0</v>
      </c>
      <c r="Y9" s="83">
        <v>0</v>
      </c>
      <c r="Z9" s="83">
        <v>1</v>
      </c>
      <c r="AA9" s="83">
        <v>6</v>
      </c>
      <c r="AB9" s="89">
        <v>0.66659999999999997</v>
      </c>
      <c r="AC9" s="16">
        <v>9</v>
      </c>
      <c r="AD9" s="17"/>
      <c r="AE9" s="17"/>
      <c r="AF9" s="17"/>
      <c r="AG9" s="18"/>
      <c r="AH9" s="19"/>
      <c r="AI9" s="17"/>
      <c r="AJ9" s="78"/>
      <c r="AK9" s="68"/>
    </row>
    <row r="10" spans="1:37" s="77" customFormat="1" ht="15" customHeight="1" x14ac:dyDescent="0.25">
      <c r="A10" s="66"/>
      <c r="B10" s="84">
        <v>2020</v>
      </c>
      <c r="C10" s="84" t="s">
        <v>32</v>
      </c>
      <c r="D10" s="85" t="s">
        <v>14</v>
      </c>
      <c r="E10" s="31"/>
      <c r="F10" s="31" t="s">
        <v>49</v>
      </c>
      <c r="G10" s="31"/>
      <c r="H10" s="86"/>
      <c r="I10" s="84"/>
      <c r="J10" s="84"/>
      <c r="K10" s="84"/>
      <c r="L10" s="84"/>
      <c r="M10" s="87"/>
      <c r="N10" s="84"/>
      <c r="O10" s="16"/>
      <c r="P10" s="17"/>
      <c r="Q10" s="18"/>
      <c r="R10" s="18"/>
      <c r="S10" s="17"/>
      <c r="T10" s="17"/>
      <c r="U10" s="18"/>
      <c r="V10" s="16"/>
      <c r="W10" s="82"/>
      <c r="X10" s="83"/>
      <c r="Y10" s="83"/>
      <c r="Z10" s="83"/>
      <c r="AA10" s="83"/>
      <c r="AB10" s="88"/>
      <c r="AC10" s="16"/>
      <c r="AD10" s="17"/>
      <c r="AE10" s="17"/>
      <c r="AF10" s="17"/>
      <c r="AG10" s="18"/>
      <c r="AH10" s="19"/>
      <c r="AI10" s="17"/>
      <c r="AJ10" s="78"/>
      <c r="AK10" s="68"/>
    </row>
    <row r="11" spans="1:37" s="77" customFormat="1" ht="15" customHeight="1" x14ac:dyDescent="0.2">
      <c r="A11" s="66"/>
      <c r="B11" s="20" t="s">
        <v>50</v>
      </c>
      <c r="C11" s="13"/>
      <c r="D11" s="11"/>
      <c r="E11" s="9">
        <f t="shared" ref="E11:M11" si="0">SUM(E4:E10)</f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13">
        <f t="shared" si="0"/>
        <v>0</v>
      </c>
      <c r="N11" s="90">
        <v>0</v>
      </c>
      <c r="O11" s="91">
        <f t="shared" ref="O11:T11" si="1">SUM(O4:O10)</f>
        <v>0</v>
      </c>
      <c r="P11" s="9">
        <f t="shared" si="1"/>
        <v>0</v>
      </c>
      <c r="Q11" s="11">
        <f t="shared" si="1"/>
        <v>0</v>
      </c>
      <c r="R11" s="9">
        <f t="shared" si="1"/>
        <v>0</v>
      </c>
      <c r="S11" s="9">
        <f t="shared" si="1"/>
        <v>0</v>
      </c>
      <c r="T11" s="9">
        <f t="shared" si="1"/>
        <v>0</v>
      </c>
      <c r="U11" s="90">
        <v>0</v>
      </c>
      <c r="V11" s="91">
        <f t="shared" ref="V11:AA11" si="2">SUM(V4:V10)</f>
        <v>0</v>
      </c>
      <c r="W11" s="9">
        <f t="shared" si="2"/>
        <v>3</v>
      </c>
      <c r="X11" s="9">
        <f t="shared" si="2"/>
        <v>0</v>
      </c>
      <c r="Y11" s="9">
        <f t="shared" si="2"/>
        <v>0</v>
      </c>
      <c r="Z11" s="9">
        <f t="shared" si="2"/>
        <v>1</v>
      </c>
      <c r="AA11" s="9">
        <f t="shared" si="2"/>
        <v>6</v>
      </c>
      <c r="AB11" s="92">
        <f>PRODUCT(N17)</f>
        <v>0.66666666666666663</v>
      </c>
      <c r="AC11" s="91">
        <f t="shared" ref="AC11:AI11" si="3">SUM(AC4:AC10)</f>
        <v>9</v>
      </c>
      <c r="AD11" s="9">
        <f t="shared" si="3"/>
        <v>0</v>
      </c>
      <c r="AE11" s="9">
        <f t="shared" si="3"/>
        <v>0</v>
      </c>
      <c r="AF11" s="9">
        <f t="shared" si="3"/>
        <v>0</v>
      </c>
      <c r="AG11" s="9">
        <f t="shared" si="3"/>
        <v>0</v>
      </c>
      <c r="AH11" s="9">
        <f t="shared" si="3"/>
        <v>0</v>
      </c>
      <c r="AI11" s="9">
        <f t="shared" si="3"/>
        <v>0</v>
      </c>
      <c r="AJ11" s="78"/>
      <c r="AK11" s="68"/>
    </row>
    <row r="12" spans="1:37" s="96" customFormat="1" ht="15" customHeight="1" x14ac:dyDescent="0.2">
      <c r="A12" s="93"/>
      <c r="B12" s="1" t="s">
        <v>51</v>
      </c>
      <c r="C12" s="19"/>
      <c r="D12" s="94">
        <f>SUM(F11:H11)+((I11-F11-G11)/3)+(E11/3)+(AD11*25)+(AE11*25)+(AF11*10)+(AG11*25)+(AH11*20)+(AI11*15)+20-20</f>
        <v>0</v>
      </c>
      <c r="E12" s="21"/>
      <c r="F12" s="21"/>
      <c r="G12" s="21"/>
      <c r="H12" s="21"/>
      <c r="I12" s="21"/>
      <c r="J12" s="21"/>
      <c r="K12" s="21"/>
      <c r="L12" s="21"/>
      <c r="M12" s="21"/>
      <c r="N12" s="5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95"/>
      <c r="AI12" s="21"/>
      <c r="AJ12" s="66"/>
    </row>
    <row r="13" spans="1:37" s="97" customFormat="1" ht="15" customHeight="1" x14ac:dyDescent="0.25">
      <c r="A13" s="93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51"/>
      <c r="O13" s="16"/>
      <c r="P13" s="21"/>
      <c r="Q13" s="22"/>
      <c r="R13" s="21"/>
      <c r="S13" s="21"/>
      <c r="T13" s="21"/>
      <c r="U13" s="21"/>
      <c r="V13" s="16"/>
      <c r="W13" s="21"/>
      <c r="X13" s="21"/>
      <c r="Y13" s="21"/>
      <c r="Z13" s="21"/>
      <c r="AA13" s="21"/>
      <c r="AB13" s="21"/>
      <c r="AC13" s="16"/>
      <c r="AD13" s="21"/>
      <c r="AE13" s="21"/>
      <c r="AF13" s="21"/>
      <c r="AG13" s="21"/>
      <c r="AH13" s="21"/>
      <c r="AI13" s="21"/>
      <c r="AJ13" s="66"/>
    </row>
    <row r="14" spans="1:37" s="96" customFormat="1" ht="15" customHeight="1" x14ac:dyDescent="0.25">
      <c r="A14" s="93"/>
      <c r="B14" s="23" t="s">
        <v>52</v>
      </c>
      <c r="C14" s="98"/>
      <c r="D14" s="98"/>
      <c r="E14" s="9" t="s">
        <v>2</v>
      </c>
      <c r="F14" s="9" t="s">
        <v>6</v>
      </c>
      <c r="G14" s="11" t="s">
        <v>4</v>
      </c>
      <c r="H14" s="9" t="s">
        <v>5</v>
      </c>
      <c r="I14" s="9" t="s">
        <v>8</v>
      </c>
      <c r="J14" s="21"/>
      <c r="K14" s="9" t="s">
        <v>10</v>
      </c>
      <c r="L14" s="9" t="s">
        <v>11</v>
      </c>
      <c r="M14" s="9" t="s">
        <v>53</v>
      </c>
      <c r="N14" s="9" t="s">
        <v>9</v>
      </c>
      <c r="O14" s="12"/>
      <c r="P14" s="24" t="s">
        <v>54</v>
      </c>
      <c r="Q14" s="3"/>
      <c r="R14" s="3"/>
      <c r="S14" s="3"/>
      <c r="T14" s="99"/>
      <c r="U14" s="99"/>
      <c r="V14" s="99"/>
      <c r="W14" s="99"/>
      <c r="X14" s="99"/>
      <c r="Y14" s="99"/>
      <c r="Z14" s="99"/>
      <c r="AA14" s="3"/>
      <c r="AB14" s="3"/>
      <c r="AC14" s="99"/>
      <c r="AD14" s="3"/>
      <c r="AE14" s="3"/>
      <c r="AF14" s="3"/>
      <c r="AG14" s="3"/>
      <c r="AH14" s="3"/>
      <c r="AI14" s="25"/>
      <c r="AJ14" s="66"/>
      <c r="AK14" s="100"/>
    </row>
    <row r="15" spans="1:37" s="96" customFormat="1" ht="15" customHeight="1" x14ac:dyDescent="0.25">
      <c r="A15" s="93"/>
      <c r="B15" s="24" t="s">
        <v>7</v>
      </c>
      <c r="C15" s="3"/>
      <c r="D15" s="25"/>
      <c r="E15" s="17"/>
      <c r="F15" s="17"/>
      <c r="G15" s="17"/>
      <c r="H15" s="17"/>
      <c r="I15" s="17"/>
      <c r="J15" s="21"/>
      <c r="K15" s="101"/>
      <c r="L15" s="101"/>
      <c r="M15" s="101"/>
      <c r="N15" s="26"/>
      <c r="O15" s="12"/>
      <c r="P15" s="52" t="s">
        <v>55</v>
      </c>
      <c r="Q15" s="117"/>
      <c r="R15" s="118" t="s">
        <v>56</v>
      </c>
      <c r="S15" s="118"/>
      <c r="T15" s="118"/>
      <c r="U15" s="118"/>
      <c r="V15" s="118"/>
      <c r="W15" s="118"/>
      <c r="X15" s="118"/>
      <c r="Y15" s="118"/>
      <c r="Z15" s="118"/>
      <c r="AA15" s="119" t="s">
        <v>57</v>
      </c>
      <c r="AB15" s="119"/>
      <c r="AC15" s="118"/>
      <c r="AD15" s="118" t="s">
        <v>62</v>
      </c>
      <c r="AE15" s="118"/>
      <c r="AF15" s="91"/>
      <c r="AG15" s="53"/>
      <c r="AH15" s="53"/>
      <c r="AI15" s="54"/>
      <c r="AJ15" s="66"/>
      <c r="AK15" s="100"/>
    </row>
    <row r="16" spans="1:37" s="96" customFormat="1" ht="15" customHeight="1" x14ac:dyDescent="0.25">
      <c r="A16" s="93"/>
      <c r="B16" s="102" t="s">
        <v>34</v>
      </c>
      <c r="C16" s="103"/>
      <c r="D16" s="104"/>
      <c r="E16" s="17"/>
      <c r="F16" s="17"/>
      <c r="G16" s="17"/>
      <c r="H16" s="17"/>
      <c r="I16" s="17"/>
      <c r="J16" s="21"/>
      <c r="K16" s="101"/>
      <c r="L16" s="101"/>
      <c r="M16" s="101"/>
      <c r="N16" s="26"/>
      <c r="O16" s="12">
        <v>0</v>
      </c>
      <c r="P16" s="120" t="s">
        <v>58</v>
      </c>
      <c r="Q16" s="121"/>
      <c r="R16" s="118"/>
      <c r="S16" s="118"/>
      <c r="T16" s="118"/>
      <c r="U16" s="118"/>
      <c r="V16" s="118"/>
      <c r="W16" s="118"/>
      <c r="X16" s="118"/>
      <c r="Y16" s="118"/>
      <c r="Z16" s="118"/>
      <c r="AA16" s="119"/>
      <c r="AB16" s="119"/>
      <c r="AC16" s="118"/>
      <c r="AD16" s="118"/>
      <c r="AE16" s="118"/>
      <c r="AF16" s="91"/>
      <c r="AG16" s="118"/>
      <c r="AH16" s="118"/>
      <c r="AI16" s="122"/>
      <c r="AJ16" s="66"/>
      <c r="AK16" s="100"/>
    </row>
    <row r="17" spans="1:37" s="96" customFormat="1" ht="15" customHeight="1" x14ac:dyDescent="0.25">
      <c r="A17" s="93"/>
      <c r="B17" s="105" t="s">
        <v>35</v>
      </c>
      <c r="C17" s="106"/>
      <c r="D17" s="107"/>
      <c r="E17" s="82">
        <f>SUM(W11)</f>
        <v>3</v>
      </c>
      <c r="F17" s="82">
        <f>SUM(X11)</f>
        <v>0</v>
      </c>
      <c r="G17" s="82">
        <f>SUM(Y11)</f>
        <v>0</v>
      </c>
      <c r="H17" s="82">
        <f>SUM(Z11)</f>
        <v>1</v>
      </c>
      <c r="I17" s="82">
        <f>SUM(AA11)</f>
        <v>6</v>
      </c>
      <c r="J17" s="21"/>
      <c r="K17" s="108">
        <f>PRODUCT((F17+G17)/E17)</f>
        <v>0</v>
      </c>
      <c r="L17" s="108">
        <f>PRODUCT(H17/E17)</f>
        <v>0.33333333333333331</v>
      </c>
      <c r="M17" s="108">
        <f>PRODUCT(I17/E17)</f>
        <v>2</v>
      </c>
      <c r="N17" s="109">
        <f>PRODUCT(I17/O17)</f>
        <v>0.66666666666666663</v>
      </c>
      <c r="O17" s="12">
        <v>9</v>
      </c>
      <c r="P17" s="120" t="s">
        <v>59</v>
      </c>
      <c r="Q17" s="121"/>
      <c r="R17" s="118" t="s">
        <v>56</v>
      </c>
      <c r="S17" s="118"/>
      <c r="T17" s="118"/>
      <c r="U17" s="118"/>
      <c r="V17" s="118"/>
      <c r="W17" s="118"/>
      <c r="X17" s="118"/>
      <c r="Y17" s="118"/>
      <c r="Z17" s="118"/>
      <c r="AA17" s="119" t="s">
        <v>57</v>
      </c>
      <c r="AB17" s="119"/>
      <c r="AC17" s="118"/>
      <c r="AD17" s="118" t="s">
        <v>62</v>
      </c>
      <c r="AE17" s="118"/>
      <c r="AF17" s="91"/>
      <c r="AG17" s="118"/>
      <c r="AH17" s="118"/>
      <c r="AI17" s="122"/>
      <c r="AJ17" s="66"/>
      <c r="AK17" s="100"/>
    </row>
    <row r="18" spans="1:37" s="96" customFormat="1" ht="15" customHeight="1" x14ac:dyDescent="0.25">
      <c r="A18" s="93"/>
      <c r="B18" s="110" t="s">
        <v>60</v>
      </c>
      <c r="C18" s="111"/>
      <c r="D18" s="112"/>
      <c r="E18" s="9">
        <f>SUM(E15:E17)</f>
        <v>3</v>
      </c>
      <c r="F18" s="9">
        <f>SUM(F15:F17)</f>
        <v>0</v>
      </c>
      <c r="G18" s="9">
        <f>SUM(G15:G17)</f>
        <v>0</v>
      </c>
      <c r="H18" s="9">
        <f>SUM(H15:H17)</f>
        <v>1</v>
      </c>
      <c r="I18" s="9">
        <f>SUM(I15:I17)</f>
        <v>6</v>
      </c>
      <c r="J18" s="21"/>
      <c r="K18" s="113">
        <f>PRODUCT((F18+G18)/E18)</f>
        <v>0</v>
      </c>
      <c r="L18" s="113">
        <f>PRODUCT(H18/E18)</f>
        <v>0.33333333333333331</v>
      </c>
      <c r="M18" s="113">
        <f>PRODUCT(I18/E18)</f>
        <v>2</v>
      </c>
      <c r="N18" s="90">
        <f>PRODUCT(I18/O18)</f>
        <v>0.66666666666666663</v>
      </c>
      <c r="O18" s="12">
        <f>SUM(O16:O17)</f>
        <v>9</v>
      </c>
      <c r="P18" s="123" t="s">
        <v>61</v>
      </c>
      <c r="Q18" s="124"/>
      <c r="R18" s="124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6"/>
      <c r="AI18" s="127"/>
      <c r="AJ18" s="66"/>
      <c r="AK18" s="100"/>
    </row>
    <row r="19" spans="1:37" s="77" customFormat="1" ht="15" customHeight="1" x14ac:dyDescent="0.25">
      <c r="A19" s="66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51"/>
      <c r="O19" s="16"/>
      <c r="P19" s="21"/>
      <c r="Q19" s="22"/>
      <c r="R19" s="21"/>
      <c r="S19" s="21"/>
      <c r="T19" s="12"/>
      <c r="U19" s="12"/>
      <c r="V19" s="16"/>
      <c r="W19" s="12"/>
      <c r="X19" s="114"/>
      <c r="Y19" s="114"/>
      <c r="Z19" s="12"/>
      <c r="AA19" s="12"/>
      <c r="AB19" s="12"/>
      <c r="AC19" s="16"/>
      <c r="AD19" s="12"/>
      <c r="AE19" s="12"/>
      <c r="AF19" s="12"/>
      <c r="AG19" s="12"/>
      <c r="AH19" s="12"/>
      <c r="AI19" s="12"/>
      <c r="AJ19" s="78"/>
      <c r="AK19" s="68"/>
    </row>
    <row r="20" spans="1:37" ht="15" customHeight="1" x14ac:dyDescent="0.25">
      <c r="A20" s="66"/>
      <c r="B20" s="22" t="s">
        <v>12</v>
      </c>
      <c r="C20" s="21"/>
      <c r="D20" s="21" t="s">
        <v>21</v>
      </c>
      <c r="E20" s="12"/>
      <c r="F20" s="16"/>
      <c r="G20" s="16"/>
      <c r="H20" s="55"/>
      <c r="I20" s="55"/>
      <c r="J20" s="55"/>
      <c r="K20" s="55"/>
      <c r="L20" s="55"/>
      <c r="M20" s="22"/>
      <c r="N20" s="22"/>
      <c r="O20" s="22"/>
      <c r="P20" s="21"/>
      <c r="Q20" s="21"/>
      <c r="R20" s="21"/>
      <c r="S20" s="21"/>
      <c r="T20" s="21"/>
      <c r="U20" s="21"/>
      <c r="W20" s="12"/>
      <c r="X20" s="114"/>
      <c r="Y20" s="114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K20" s="69"/>
    </row>
    <row r="21" spans="1:37" s="77" customFormat="1" ht="15" customHeight="1" x14ac:dyDescent="0.25">
      <c r="A21" s="66"/>
      <c r="B21" s="22"/>
      <c r="C21" s="21"/>
      <c r="D21" s="21"/>
      <c r="E21" s="21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1"/>
      <c r="V21" s="21"/>
      <c r="W21" s="12"/>
      <c r="X21" s="114"/>
      <c r="Y21" s="114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78"/>
      <c r="AK21" s="69"/>
    </row>
    <row r="22" spans="1:37" ht="15" customHeight="1" x14ac:dyDescent="0.25">
      <c r="A22" s="66"/>
      <c r="B22" s="22"/>
      <c r="C22" s="21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1"/>
      <c r="V22" s="21"/>
      <c r="W22" s="12"/>
      <c r="X22" s="114"/>
      <c r="Y22" s="114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K22" s="69"/>
    </row>
    <row r="23" spans="1:37" ht="15" customHeight="1" x14ac:dyDescent="0.25">
      <c r="A23" s="66"/>
      <c r="B23" s="22"/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1"/>
      <c r="V23" s="12"/>
      <c r="W23" s="12"/>
      <c r="X23" s="114"/>
      <c r="Y23" s="114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K23" s="69"/>
    </row>
    <row r="24" spans="1:37" ht="15" customHeight="1" x14ac:dyDescent="0.25">
      <c r="A24" s="66"/>
      <c r="B24" s="22"/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1"/>
      <c r="V24" s="21"/>
      <c r="W24" s="12"/>
      <c r="X24" s="114"/>
      <c r="Y24" s="114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K24" s="69"/>
    </row>
    <row r="25" spans="1:37" ht="15" customHeight="1" x14ac:dyDescent="0.25">
      <c r="A25" s="66"/>
      <c r="B25" s="22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1"/>
      <c r="V25" s="21"/>
      <c r="W25" s="12"/>
      <c r="X25" s="114"/>
      <c r="Y25" s="114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K25" s="69"/>
    </row>
    <row r="26" spans="1:37" ht="15" customHeight="1" x14ac:dyDescent="0.25">
      <c r="A26" s="66"/>
      <c r="B26" s="21"/>
      <c r="C26" s="21"/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1"/>
      <c r="V26" s="21"/>
      <c r="W26" s="12"/>
      <c r="X26" s="114"/>
      <c r="Y26" s="114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K26" s="69"/>
    </row>
    <row r="27" spans="1:37" ht="15" customHeight="1" x14ac:dyDescent="0.25">
      <c r="A27" s="6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12"/>
      <c r="P27" s="21"/>
      <c r="Q27" s="12"/>
      <c r="R27" s="12"/>
      <c r="S27" s="12"/>
      <c r="T27" s="12"/>
      <c r="U27" s="12"/>
      <c r="V27" s="12"/>
      <c r="W27" s="12"/>
      <c r="X27" s="114"/>
      <c r="Y27" s="114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K27" s="69"/>
    </row>
    <row r="28" spans="1:37" ht="15" customHeight="1" x14ac:dyDescent="0.25">
      <c r="A28" s="66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2"/>
      <c r="P28" s="21"/>
      <c r="Q28" s="12"/>
      <c r="R28" s="12"/>
      <c r="S28" s="12"/>
      <c r="T28" s="12"/>
      <c r="U28" s="12"/>
      <c r="V28" s="12"/>
      <c r="W28" s="12"/>
      <c r="X28" s="114"/>
      <c r="Y28" s="114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K28" s="69"/>
    </row>
    <row r="29" spans="1:37" ht="15" customHeight="1" x14ac:dyDescent="0.25">
      <c r="A29" s="6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2"/>
      <c r="P29" s="21"/>
      <c r="Q29" s="12"/>
      <c r="R29" s="12"/>
      <c r="S29" s="12"/>
      <c r="T29" s="12"/>
      <c r="U29" s="12"/>
      <c r="V29" s="12"/>
      <c r="W29" s="12"/>
      <c r="X29" s="114"/>
      <c r="Y29" s="114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K29" s="69"/>
    </row>
    <row r="30" spans="1:37" ht="15" customHeight="1" x14ac:dyDescent="0.25">
      <c r="A30" s="6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2"/>
      <c r="P30" s="21"/>
      <c r="Q30" s="12"/>
      <c r="R30" s="12"/>
      <c r="S30" s="12"/>
      <c r="T30" s="12"/>
      <c r="U30" s="12"/>
      <c r="V30" s="12"/>
      <c r="W30" s="12"/>
      <c r="X30" s="114"/>
      <c r="Y30" s="11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K30" s="69"/>
    </row>
    <row r="31" spans="1:37" ht="15" customHeight="1" x14ac:dyDescent="0.25">
      <c r="A31" s="66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2"/>
      <c r="P31" s="21"/>
      <c r="Q31" s="12"/>
      <c r="R31" s="12"/>
      <c r="S31" s="12"/>
      <c r="T31" s="12"/>
      <c r="U31" s="12"/>
      <c r="V31" s="12"/>
      <c r="W31" s="12"/>
      <c r="X31" s="114"/>
      <c r="Y31" s="11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K31" s="69"/>
    </row>
    <row r="32" spans="1:37" ht="15" customHeight="1" x14ac:dyDescent="0.25">
      <c r="A32" s="66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2"/>
      <c r="P32" s="21"/>
      <c r="Q32" s="12"/>
      <c r="R32" s="12"/>
      <c r="S32" s="12"/>
      <c r="T32" s="12"/>
      <c r="U32" s="12"/>
      <c r="V32" s="12"/>
      <c r="W32" s="12"/>
      <c r="X32" s="114"/>
      <c r="Y32" s="114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K32" s="69"/>
    </row>
    <row r="33" spans="1:37" ht="15" customHeight="1" x14ac:dyDescent="0.25">
      <c r="A33" s="66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2"/>
      <c r="P33" s="21"/>
      <c r="Q33" s="12"/>
      <c r="R33" s="12"/>
      <c r="S33" s="12"/>
      <c r="T33" s="12"/>
      <c r="U33" s="12"/>
      <c r="V33" s="12"/>
      <c r="W33" s="12"/>
      <c r="X33" s="114"/>
      <c r="Y33" s="11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K33" s="69"/>
    </row>
    <row r="34" spans="1:37" ht="15" customHeight="1" x14ac:dyDescent="0.25">
      <c r="A34" s="66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2"/>
      <c r="P34" s="21"/>
      <c r="Q34" s="12"/>
      <c r="R34" s="12"/>
      <c r="S34" s="12"/>
      <c r="T34" s="12"/>
      <c r="U34" s="12"/>
      <c r="V34" s="12"/>
      <c r="W34" s="12"/>
      <c r="X34" s="114"/>
      <c r="Y34" s="114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K34" s="69"/>
    </row>
    <row r="35" spans="1:37" ht="15" customHeight="1" x14ac:dyDescent="0.25">
      <c r="A35" s="66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2"/>
      <c r="P35" s="21"/>
      <c r="Q35" s="12"/>
      <c r="R35" s="12"/>
      <c r="S35" s="12"/>
      <c r="T35" s="12"/>
      <c r="U35" s="12"/>
      <c r="V35" s="12"/>
      <c r="W35" s="12"/>
      <c r="X35" s="114"/>
      <c r="Y35" s="114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K35" s="69"/>
    </row>
    <row r="36" spans="1:37" ht="15" customHeight="1" x14ac:dyDescent="0.25">
      <c r="A36" s="66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2"/>
      <c r="P36" s="21"/>
      <c r="Q36" s="12"/>
      <c r="R36" s="12"/>
      <c r="S36" s="12"/>
      <c r="T36" s="12"/>
      <c r="U36" s="12"/>
      <c r="V36" s="12"/>
      <c r="W36" s="12"/>
      <c r="X36" s="114"/>
      <c r="Y36" s="114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K36" s="69"/>
    </row>
    <row r="37" spans="1:37" ht="15" customHeight="1" x14ac:dyDescent="0.25">
      <c r="A37" s="66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2"/>
      <c r="P37" s="21"/>
      <c r="Q37" s="12"/>
      <c r="R37" s="12"/>
      <c r="S37" s="12"/>
      <c r="T37" s="12"/>
      <c r="U37" s="12"/>
      <c r="V37" s="12"/>
      <c r="W37" s="12"/>
      <c r="X37" s="114"/>
      <c r="Y37" s="114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K37" s="69"/>
    </row>
    <row r="38" spans="1:37" ht="15" customHeight="1" x14ac:dyDescent="0.25">
      <c r="A38" s="66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2"/>
      <c r="P38" s="21"/>
      <c r="Q38" s="12"/>
      <c r="R38" s="12"/>
      <c r="S38" s="12"/>
      <c r="T38" s="12"/>
      <c r="U38" s="12"/>
      <c r="V38" s="12"/>
      <c r="W38" s="12"/>
      <c r="X38" s="114"/>
      <c r="Y38" s="114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K38" s="69"/>
    </row>
    <row r="39" spans="1:37" ht="15" customHeight="1" x14ac:dyDescent="0.25">
      <c r="A39" s="66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12"/>
      <c r="P39" s="21"/>
      <c r="Q39" s="12"/>
      <c r="R39" s="12"/>
      <c r="S39" s="12"/>
      <c r="T39" s="12"/>
      <c r="U39" s="12"/>
      <c r="V39" s="12"/>
      <c r="W39" s="12"/>
      <c r="X39" s="114"/>
      <c r="Y39" s="114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K39" s="69"/>
    </row>
    <row r="40" spans="1:37" ht="15" customHeight="1" x14ac:dyDescent="0.25">
      <c r="A40" s="66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2"/>
      <c r="P40" s="21"/>
      <c r="Q40" s="12"/>
      <c r="R40" s="12"/>
      <c r="S40" s="12"/>
      <c r="T40" s="12"/>
      <c r="U40" s="12"/>
      <c r="V40" s="12"/>
      <c r="W40" s="12"/>
      <c r="X40" s="114"/>
      <c r="Y40" s="114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K40" s="69"/>
    </row>
    <row r="41" spans="1:37" ht="15" customHeight="1" x14ac:dyDescent="0.25">
      <c r="A41" s="66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2"/>
      <c r="P41" s="21"/>
      <c r="Q41" s="12"/>
      <c r="R41" s="12"/>
      <c r="S41" s="12"/>
      <c r="T41" s="12"/>
      <c r="U41" s="12"/>
      <c r="V41" s="12"/>
      <c r="W41" s="12"/>
      <c r="X41" s="114"/>
      <c r="Y41" s="114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K41" s="69"/>
    </row>
    <row r="42" spans="1:37" ht="15" customHeight="1" x14ac:dyDescent="0.25">
      <c r="A42" s="6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2"/>
      <c r="P42" s="21"/>
      <c r="Q42" s="12"/>
      <c r="R42" s="12"/>
      <c r="S42" s="12"/>
      <c r="T42" s="12"/>
      <c r="U42" s="12"/>
      <c r="V42" s="12"/>
      <c r="W42" s="12"/>
      <c r="X42" s="114"/>
      <c r="Y42" s="114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K42" s="69"/>
    </row>
    <row r="43" spans="1:37" ht="15" customHeight="1" x14ac:dyDescent="0.25">
      <c r="A43" s="66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12"/>
      <c r="P43" s="21"/>
      <c r="Q43" s="12"/>
      <c r="R43" s="12"/>
      <c r="S43" s="12"/>
      <c r="T43" s="12"/>
      <c r="U43" s="12"/>
      <c r="V43" s="12"/>
      <c r="W43" s="12"/>
      <c r="X43" s="114"/>
      <c r="Y43" s="114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K43" s="69"/>
    </row>
    <row r="44" spans="1:37" ht="15" customHeight="1" x14ac:dyDescent="0.25">
      <c r="A44" s="66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2"/>
      <c r="P44" s="21"/>
      <c r="Q44" s="12"/>
      <c r="R44" s="12"/>
      <c r="S44" s="12"/>
      <c r="T44" s="12"/>
      <c r="U44" s="12"/>
      <c r="V44" s="12"/>
      <c r="W44" s="12"/>
      <c r="X44" s="114"/>
      <c r="Y44" s="114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K44" s="69"/>
    </row>
    <row r="45" spans="1:37" ht="15" customHeight="1" x14ac:dyDescent="0.25">
      <c r="A45" s="66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12"/>
      <c r="P45" s="21"/>
      <c r="Q45" s="12"/>
      <c r="R45" s="12"/>
      <c r="S45" s="12"/>
      <c r="T45" s="12"/>
      <c r="U45" s="12"/>
      <c r="V45" s="12"/>
      <c r="W45" s="12"/>
      <c r="X45" s="114"/>
      <c r="Y45" s="114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K45" s="69"/>
    </row>
    <row r="46" spans="1:37" ht="15" customHeight="1" x14ac:dyDescent="0.25">
      <c r="A46" s="66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12"/>
      <c r="P46" s="21"/>
      <c r="Q46" s="12"/>
      <c r="R46" s="12"/>
      <c r="S46" s="12"/>
      <c r="T46" s="12"/>
      <c r="U46" s="12"/>
      <c r="V46" s="12"/>
      <c r="W46" s="12"/>
      <c r="X46" s="114"/>
      <c r="Y46" s="114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K46" s="69"/>
    </row>
    <row r="47" spans="1:37" ht="15" customHeight="1" x14ac:dyDescent="0.25">
      <c r="A47" s="66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12"/>
      <c r="P47" s="21"/>
      <c r="Q47" s="12"/>
      <c r="R47" s="12"/>
      <c r="S47" s="12"/>
      <c r="T47" s="12"/>
      <c r="U47" s="12"/>
      <c r="V47" s="12"/>
      <c r="W47" s="12"/>
      <c r="X47" s="114"/>
      <c r="Y47" s="114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K47" s="69"/>
    </row>
    <row r="48" spans="1:37" ht="15" customHeight="1" x14ac:dyDescent="0.25">
      <c r="A48" s="66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12"/>
      <c r="P48" s="21"/>
      <c r="Q48" s="12"/>
      <c r="R48" s="12"/>
      <c r="S48" s="12"/>
      <c r="T48" s="12"/>
      <c r="U48" s="12"/>
      <c r="V48" s="12"/>
      <c r="W48" s="12"/>
      <c r="X48" s="114"/>
      <c r="Y48" s="114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K48" s="69"/>
    </row>
    <row r="49" spans="1:37" ht="15" customHeight="1" x14ac:dyDescent="0.25">
      <c r="A49" s="66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12"/>
      <c r="P49" s="21"/>
      <c r="Q49" s="22"/>
      <c r="R49" s="21"/>
      <c r="S49" s="21"/>
      <c r="T49" s="12"/>
      <c r="U49" s="12"/>
      <c r="V49" s="12"/>
      <c r="W49" s="12"/>
      <c r="X49" s="114"/>
      <c r="Y49" s="114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K49" s="69"/>
    </row>
    <row r="50" spans="1:37" ht="15" customHeight="1" x14ac:dyDescent="0.25">
      <c r="A50" s="66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12"/>
      <c r="P50" s="21"/>
      <c r="Q50" s="22"/>
      <c r="R50" s="21"/>
      <c r="S50" s="21"/>
      <c r="T50" s="12"/>
      <c r="U50" s="12"/>
      <c r="V50" s="12"/>
      <c r="W50" s="12"/>
      <c r="X50" s="114"/>
      <c r="Y50" s="114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K50" s="69"/>
    </row>
    <row r="51" spans="1:37" ht="15" customHeight="1" x14ac:dyDescent="0.25">
      <c r="A51" s="66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12"/>
      <c r="P51" s="21"/>
      <c r="Q51" s="22"/>
      <c r="R51" s="21"/>
      <c r="S51" s="21"/>
      <c r="T51" s="12"/>
      <c r="U51" s="12"/>
      <c r="V51" s="12"/>
      <c r="W51" s="12"/>
      <c r="X51" s="114"/>
      <c r="Y51" s="114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K51" s="69"/>
    </row>
    <row r="52" spans="1:37" ht="15" customHeight="1" x14ac:dyDescent="0.25">
      <c r="A52" s="66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2"/>
      <c r="P52" s="21"/>
      <c r="Q52" s="22"/>
      <c r="R52" s="21"/>
      <c r="S52" s="21"/>
      <c r="T52" s="12"/>
      <c r="U52" s="12"/>
      <c r="V52" s="12"/>
      <c r="W52" s="12"/>
      <c r="X52" s="114"/>
      <c r="Y52" s="114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K52" s="69"/>
    </row>
    <row r="53" spans="1:37" ht="15" customHeight="1" x14ac:dyDescent="0.25">
      <c r="A53" s="66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12"/>
      <c r="P53" s="21"/>
      <c r="Q53" s="22"/>
      <c r="R53" s="21"/>
      <c r="S53" s="21"/>
      <c r="T53" s="12"/>
      <c r="U53" s="12"/>
      <c r="V53" s="12"/>
      <c r="W53" s="12"/>
      <c r="X53" s="114"/>
      <c r="Y53" s="114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K53" s="69"/>
    </row>
    <row r="54" spans="1:37" ht="15" customHeight="1" x14ac:dyDescent="0.25">
      <c r="A54" s="66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12"/>
      <c r="P54" s="21"/>
      <c r="Q54" s="22"/>
      <c r="R54" s="21"/>
      <c r="S54" s="21"/>
      <c r="T54" s="12"/>
      <c r="U54" s="12"/>
      <c r="V54" s="12"/>
      <c r="W54" s="12"/>
      <c r="X54" s="114"/>
      <c r="Y54" s="114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K54" s="69"/>
    </row>
    <row r="55" spans="1:37" ht="15" customHeight="1" x14ac:dyDescent="0.25">
      <c r="A55" s="66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12"/>
      <c r="P55" s="21"/>
      <c r="Q55" s="22"/>
      <c r="R55" s="21"/>
      <c r="S55" s="21"/>
      <c r="T55" s="12"/>
      <c r="U55" s="12"/>
      <c r="V55" s="12"/>
      <c r="W55" s="12"/>
      <c r="X55" s="114"/>
      <c r="Y55" s="114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K55" s="69"/>
    </row>
    <row r="56" spans="1:37" ht="15" customHeight="1" x14ac:dyDescent="0.25">
      <c r="A56" s="66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12"/>
      <c r="P56" s="21"/>
      <c r="Q56" s="22"/>
      <c r="R56" s="21"/>
      <c r="S56" s="21"/>
      <c r="T56" s="12"/>
      <c r="U56" s="12"/>
      <c r="V56" s="12"/>
      <c r="W56" s="12"/>
      <c r="X56" s="114"/>
      <c r="Y56" s="114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K56" s="69"/>
    </row>
    <row r="57" spans="1:37" ht="15" customHeight="1" x14ac:dyDescent="0.25">
      <c r="A57" s="66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12"/>
      <c r="P57" s="21"/>
      <c r="Q57" s="22"/>
      <c r="R57" s="21"/>
      <c r="S57" s="21"/>
      <c r="T57" s="12"/>
      <c r="U57" s="12"/>
      <c r="V57" s="12"/>
      <c r="W57" s="12"/>
      <c r="X57" s="114"/>
      <c r="Y57" s="114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K57" s="69"/>
    </row>
    <row r="58" spans="1:37" ht="15" customHeight="1" x14ac:dyDescent="0.25">
      <c r="A58" s="66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12"/>
      <c r="P58" s="21"/>
      <c r="Q58" s="22"/>
      <c r="R58" s="21"/>
      <c r="S58" s="21"/>
      <c r="T58" s="12"/>
      <c r="U58" s="12"/>
      <c r="V58" s="12"/>
      <c r="W58" s="12"/>
      <c r="X58" s="114"/>
      <c r="Y58" s="114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K58" s="69"/>
    </row>
    <row r="59" spans="1:37" ht="15" customHeight="1" x14ac:dyDescent="0.25">
      <c r="A59" s="66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12"/>
      <c r="P59" s="21"/>
      <c r="Q59" s="22"/>
      <c r="R59" s="21"/>
      <c r="S59" s="21"/>
      <c r="T59" s="12"/>
      <c r="U59" s="12"/>
      <c r="V59" s="12"/>
      <c r="W59" s="12"/>
      <c r="X59" s="114"/>
      <c r="Y59" s="114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K59" s="69"/>
    </row>
    <row r="60" spans="1:37" ht="15" customHeight="1" x14ac:dyDescent="0.25">
      <c r="A60" s="6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12"/>
      <c r="P60" s="21"/>
      <c r="Q60" s="22"/>
      <c r="R60" s="21"/>
      <c r="S60" s="21"/>
      <c r="T60" s="12"/>
      <c r="U60" s="12"/>
      <c r="V60" s="12"/>
      <c r="W60" s="12"/>
      <c r="X60" s="114"/>
      <c r="Y60" s="114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K60" s="69"/>
    </row>
    <row r="61" spans="1:37" ht="15" customHeight="1" x14ac:dyDescent="0.25">
      <c r="A61" s="66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12"/>
      <c r="P61" s="21"/>
      <c r="Q61" s="22"/>
      <c r="R61" s="21"/>
      <c r="S61" s="21"/>
      <c r="T61" s="12"/>
      <c r="U61" s="12"/>
      <c r="V61" s="12"/>
      <c r="W61" s="12"/>
      <c r="X61" s="114"/>
      <c r="Y61" s="114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K61" s="69"/>
    </row>
    <row r="62" spans="1:37" ht="15" customHeight="1" x14ac:dyDescent="0.25">
      <c r="A62" s="66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12"/>
      <c r="P62" s="21"/>
      <c r="Q62" s="22"/>
      <c r="R62" s="21"/>
      <c r="S62" s="21"/>
      <c r="T62" s="12"/>
      <c r="U62" s="12"/>
      <c r="V62" s="12"/>
      <c r="W62" s="12"/>
      <c r="X62" s="114"/>
      <c r="Y62" s="114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K62" s="69"/>
    </row>
    <row r="63" spans="1:37" ht="15" customHeight="1" x14ac:dyDescent="0.25">
      <c r="A63" s="66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12"/>
      <c r="P63" s="21"/>
      <c r="Q63" s="22"/>
      <c r="R63" s="21"/>
      <c r="S63" s="21"/>
      <c r="T63" s="12"/>
      <c r="U63" s="12"/>
      <c r="V63" s="12"/>
      <c r="W63" s="12"/>
      <c r="X63" s="114"/>
      <c r="Y63" s="114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K63" s="69"/>
    </row>
    <row r="64" spans="1:37" ht="15" customHeight="1" x14ac:dyDescent="0.25">
      <c r="A64" s="66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12"/>
      <c r="P64" s="21"/>
      <c r="Q64" s="22"/>
      <c r="R64" s="21"/>
      <c r="S64" s="21"/>
      <c r="T64" s="12"/>
      <c r="U64" s="12"/>
      <c r="V64" s="12"/>
      <c r="W64" s="12"/>
      <c r="X64" s="114"/>
      <c r="Y64" s="114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K64" s="69"/>
    </row>
    <row r="65" spans="1:37" ht="15" customHeight="1" x14ac:dyDescent="0.25">
      <c r="A65" s="66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12"/>
      <c r="P65" s="21"/>
      <c r="Q65" s="22"/>
      <c r="R65" s="21"/>
      <c r="S65" s="21"/>
      <c r="T65" s="12"/>
      <c r="U65" s="12"/>
      <c r="V65" s="12"/>
      <c r="W65" s="12"/>
      <c r="X65" s="114"/>
      <c r="Y65" s="114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K65" s="69"/>
    </row>
    <row r="66" spans="1:37" ht="15" customHeight="1" x14ac:dyDescent="0.25">
      <c r="A66" s="66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2"/>
      <c r="P66" s="21"/>
      <c r="Q66" s="22"/>
      <c r="R66" s="21"/>
      <c r="S66" s="21"/>
      <c r="T66" s="12"/>
      <c r="U66" s="12"/>
      <c r="V66" s="12"/>
      <c r="W66" s="12"/>
      <c r="X66" s="114"/>
      <c r="Y66" s="114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K66" s="69"/>
    </row>
    <row r="67" spans="1:37" ht="15" customHeight="1" x14ac:dyDescent="0.25">
      <c r="A67" s="6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12"/>
      <c r="P67" s="21"/>
      <c r="Q67" s="22"/>
      <c r="R67" s="21"/>
      <c r="S67" s="21"/>
      <c r="T67" s="12"/>
      <c r="U67" s="12"/>
      <c r="V67" s="12"/>
      <c r="W67" s="12"/>
      <c r="X67" s="114"/>
      <c r="Y67" s="114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K67" s="69"/>
    </row>
    <row r="68" spans="1:37" ht="15" customHeight="1" x14ac:dyDescent="0.25">
      <c r="A68" s="66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12"/>
      <c r="P68" s="21"/>
      <c r="Q68" s="22"/>
      <c r="R68" s="21"/>
      <c r="S68" s="21"/>
      <c r="T68" s="12"/>
      <c r="U68" s="12"/>
      <c r="V68" s="12"/>
      <c r="W68" s="12"/>
      <c r="X68" s="114"/>
      <c r="Y68" s="114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K68" s="69"/>
    </row>
    <row r="69" spans="1:37" ht="15" customHeight="1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37" ht="15" customHeight="1" x14ac:dyDescent="0.25"/>
    <row r="71" spans="1:37" ht="15" customHeight="1" x14ac:dyDescent="0.2"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</row>
    <row r="72" spans="1:37" ht="15" customHeight="1" x14ac:dyDescent="0.2"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</row>
    <row r="73" spans="1:37" ht="15" customHeight="1" x14ac:dyDescent="0.2"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</row>
    <row r="74" spans="1:37" ht="15" customHeight="1" x14ac:dyDescent="0.2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</row>
    <row r="75" spans="1:37" ht="15" customHeight="1" x14ac:dyDescent="0.2"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</row>
    <row r="76" spans="1:37" ht="15" customHeight="1" x14ac:dyDescent="0.2"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</row>
    <row r="77" spans="1:37" ht="15" customHeight="1" x14ac:dyDescent="0.2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</row>
    <row r="78" spans="1:37" ht="15" customHeight="1" x14ac:dyDescent="0.2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</row>
    <row r="79" spans="1:37" ht="15" customHeight="1" x14ac:dyDescent="0.2"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</row>
    <row r="80" spans="1:37" ht="15" customHeight="1" x14ac:dyDescent="0.2"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</row>
    <row r="81" spans="2:37" ht="15" customHeight="1" x14ac:dyDescent="0.2"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</row>
    <row r="82" spans="2:37" ht="15" customHeight="1" x14ac:dyDescent="0.2"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</row>
    <row r="83" spans="2:37" ht="15" customHeight="1" x14ac:dyDescent="0.2"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</row>
    <row r="84" spans="2:37" ht="15" customHeight="1" x14ac:dyDescent="0.2"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</row>
    <row r="85" spans="2:37" ht="15" customHeight="1" x14ac:dyDescent="0.2"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</row>
    <row r="86" spans="2:37" ht="15" customHeight="1" x14ac:dyDescent="0.2"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</row>
    <row r="87" spans="2:37" ht="15" customHeight="1" x14ac:dyDescent="0.2"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</row>
    <row r="88" spans="2:37" ht="15" customHeight="1" x14ac:dyDescent="0.2"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</row>
    <row r="89" spans="2:37" ht="15" customHeight="1" x14ac:dyDescent="0.2"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</row>
    <row r="90" spans="2:37" ht="15" customHeight="1" x14ac:dyDescent="0.2"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</row>
    <row r="91" spans="2:37" ht="15" customHeight="1" x14ac:dyDescent="0.2"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</row>
    <row r="92" spans="2:37" ht="15" customHeight="1" x14ac:dyDescent="0.2"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</row>
    <row r="93" spans="2:37" ht="15" customHeight="1" x14ac:dyDescent="0.2"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</row>
    <row r="94" spans="2:37" ht="15" customHeight="1" x14ac:dyDescent="0.2"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</row>
    <row r="95" spans="2:37" ht="15" customHeight="1" x14ac:dyDescent="0.2"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</row>
    <row r="96" spans="2:37" ht="15" customHeight="1" x14ac:dyDescent="0.2"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</row>
    <row r="97" spans="2:37" ht="15" customHeight="1" x14ac:dyDescent="0.2"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</row>
    <row r="98" spans="2:37" ht="15" customHeight="1" x14ac:dyDescent="0.2"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</row>
    <row r="99" spans="2:37" ht="15" customHeight="1" x14ac:dyDescent="0.2"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</row>
    <row r="100" spans="2:37" ht="15" customHeight="1" x14ac:dyDescent="0.2"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</row>
    <row r="101" spans="2:37" ht="15" customHeight="1" x14ac:dyDescent="0.2"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</row>
    <row r="102" spans="2:37" ht="15" customHeight="1" x14ac:dyDescent="0.2"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</row>
    <row r="103" spans="2:37" ht="15" customHeight="1" x14ac:dyDescent="0.2"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</row>
    <row r="104" spans="2:37" ht="15" customHeight="1" x14ac:dyDescent="0.2"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</row>
    <row r="105" spans="2:37" ht="15" customHeight="1" x14ac:dyDescent="0.2"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</row>
    <row r="106" spans="2:37" ht="15" customHeight="1" x14ac:dyDescent="0.2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</row>
    <row r="107" spans="2:37" ht="15" customHeight="1" x14ac:dyDescent="0.2"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</row>
    <row r="108" spans="2:37" ht="15" customHeight="1" x14ac:dyDescent="0.2"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</row>
    <row r="109" spans="2:37" ht="15" customHeight="1" x14ac:dyDescent="0.2"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</row>
    <row r="110" spans="2:37" ht="15" customHeight="1" x14ac:dyDescent="0.2"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</row>
    <row r="111" spans="2:37" ht="15" customHeight="1" x14ac:dyDescent="0.2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</row>
    <row r="112" spans="2:37" ht="15" customHeight="1" x14ac:dyDescent="0.2"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</row>
    <row r="113" spans="2:37" ht="15" customHeight="1" x14ac:dyDescent="0.2"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</row>
    <row r="114" spans="2:37" ht="15" customHeight="1" x14ac:dyDescent="0.2"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</row>
    <row r="115" spans="2:37" ht="15" customHeight="1" x14ac:dyDescent="0.2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</row>
    <row r="116" spans="2:37" ht="15" customHeight="1" x14ac:dyDescent="0.2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</row>
    <row r="117" spans="2:37" ht="15" customHeight="1" x14ac:dyDescent="0.2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</row>
    <row r="118" spans="2:37" ht="15" customHeight="1" x14ac:dyDescent="0.2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</row>
    <row r="119" spans="2:37" ht="15" customHeight="1" x14ac:dyDescent="0.2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</row>
    <row r="120" spans="2:37" ht="15" customHeight="1" x14ac:dyDescent="0.2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</row>
    <row r="121" spans="2:37" ht="15" customHeight="1" x14ac:dyDescent="0.2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</row>
    <row r="122" spans="2:37" ht="15" customHeight="1" x14ac:dyDescent="0.2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</row>
    <row r="123" spans="2:37" ht="15" customHeight="1" x14ac:dyDescent="0.2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</row>
    <row r="124" spans="2:37" ht="15" customHeight="1" x14ac:dyDescent="0.2"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</row>
    <row r="125" spans="2:37" ht="15" customHeight="1" x14ac:dyDescent="0.2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</row>
    <row r="126" spans="2:37" ht="15" customHeight="1" x14ac:dyDescent="0.2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</row>
    <row r="127" spans="2:37" ht="15" customHeight="1" x14ac:dyDescent="0.2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</row>
    <row r="128" spans="2:37" ht="15" customHeight="1" x14ac:dyDescent="0.2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</row>
    <row r="129" spans="2:37" ht="15" customHeight="1" x14ac:dyDescent="0.2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</row>
    <row r="130" spans="2:37" ht="15" customHeight="1" x14ac:dyDescent="0.2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</row>
    <row r="131" spans="2:37" ht="15" customHeight="1" x14ac:dyDescent="0.2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</row>
    <row r="132" spans="2:37" ht="15" customHeight="1" x14ac:dyDescent="0.2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</row>
    <row r="133" spans="2:37" ht="15" customHeight="1" x14ac:dyDescent="0.2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</row>
    <row r="134" spans="2:37" ht="15" customHeight="1" x14ac:dyDescent="0.2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</row>
    <row r="135" spans="2:37" ht="15" customHeight="1" x14ac:dyDescent="0.2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</row>
    <row r="136" spans="2:37" ht="15" customHeight="1" x14ac:dyDescent="0.2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</row>
    <row r="137" spans="2:37" ht="15" customHeight="1" x14ac:dyDescent="0.2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</row>
    <row r="138" spans="2:37" ht="15" customHeight="1" x14ac:dyDescent="0.2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</row>
    <row r="139" spans="2:37" ht="15" customHeight="1" x14ac:dyDescent="0.2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</row>
    <row r="140" spans="2:37" ht="15" customHeight="1" x14ac:dyDescent="0.2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</row>
    <row r="141" spans="2:37" ht="15" customHeight="1" x14ac:dyDescent="0.2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</row>
    <row r="142" spans="2:37" ht="15" customHeight="1" x14ac:dyDescent="0.2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</row>
    <row r="143" spans="2:37" ht="15" customHeight="1" x14ac:dyDescent="0.2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</row>
    <row r="144" spans="2:37" ht="15" customHeight="1" x14ac:dyDescent="0.2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</row>
    <row r="145" spans="2:37" ht="15" customHeight="1" x14ac:dyDescent="0.2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</row>
    <row r="146" spans="2:37" ht="15" customHeight="1" x14ac:dyDescent="0.2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</row>
    <row r="147" spans="2:37" ht="15" customHeight="1" x14ac:dyDescent="0.2"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</row>
    <row r="148" spans="2:37" ht="15" customHeight="1" x14ac:dyDescent="0.2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</row>
    <row r="149" spans="2:37" ht="15" customHeight="1" x14ac:dyDescent="0.2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</row>
    <row r="150" spans="2:37" ht="15" customHeight="1" x14ac:dyDescent="0.2"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</row>
    <row r="151" spans="2:37" ht="15" customHeight="1" x14ac:dyDescent="0.2"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</row>
    <row r="152" spans="2:37" ht="15" customHeight="1" x14ac:dyDescent="0.2"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</row>
    <row r="153" spans="2:37" ht="15" customHeight="1" x14ac:dyDescent="0.2"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</row>
    <row r="154" spans="2:37" ht="15" customHeight="1" x14ac:dyDescent="0.2"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</row>
    <row r="155" spans="2:37" ht="15" customHeight="1" x14ac:dyDescent="0.2"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</row>
    <row r="156" spans="2:37" ht="15" customHeight="1" x14ac:dyDescent="0.2"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</row>
    <row r="157" spans="2:37" ht="15" customHeight="1" x14ac:dyDescent="0.2"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</row>
    <row r="158" spans="2:37" ht="15" customHeight="1" x14ac:dyDescent="0.2"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</row>
    <row r="159" spans="2:37" ht="15" customHeight="1" x14ac:dyDescent="0.2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</row>
    <row r="160" spans="2:37" ht="15" customHeight="1" x14ac:dyDescent="0.2"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</row>
    <row r="161" spans="2:37" ht="15" customHeight="1" x14ac:dyDescent="0.2"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</row>
    <row r="162" spans="2:37" ht="15" customHeight="1" x14ac:dyDescent="0.2"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</row>
    <row r="163" spans="2:37" ht="15" customHeight="1" x14ac:dyDescent="0.2"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</row>
    <row r="164" spans="2:37" ht="15" customHeight="1" x14ac:dyDescent="0.2"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</row>
    <row r="165" spans="2:37" ht="15" customHeight="1" x14ac:dyDescent="0.2"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</row>
    <row r="166" spans="2:37" ht="15" customHeight="1" x14ac:dyDescent="0.2"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</row>
    <row r="167" spans="2:37" ht="15" customHeight="1" x14ac:dyDescent="0.2"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</row>
    <row r="168" spans="2:37" ht="15" customHeight="1" x14ac:dyDescent="0.2"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</row>
    <row r="169" spans="2:37" ht="15" customHeight="1" x14ac:dyDescent="0.2"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</row>
    <row r="170" spans="2:37" ht="15" customHeight="1" x14ac:dyDescent="0.2"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</row>
    <row r="171" spans="2:37" ht="15" customHeight="1" x14ac:dyDescent="0.2"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</row>
    <row r="172" spans="2:37" ht="15" customHeight="1" x14ac:dyDescent="0.2"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</row>
    <row r="173" spans="2:37" ht="15" customHeight="1" x14ac:dyDescent="0.2"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</row>
    <row r="174" spans="2:37" ht="15" customHeight="1" x14ac:dyDescent="0.2"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</row>
    <row r="183" spans="2:37" ht="15" customHeight="1" x14ac:dyDescent="0.2"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</row>
    <row r="184" spans="2:37" ht="15" customHeight="1" x14ac:dyDescent="0.2"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</row>
    <row r="185" spans="2:37" ht="15" customHeight="1" x14ac:dyDescent="0.2"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</row>
    <row r="186" spans="2:37" ht="15" customHeight="1" x14ac:dyDescent="0.2"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</row>
    <row r="187" spans="2:37" ht="15" customHeight="1" x14ac:dyDescent="0.2"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</row>
    <row r="188" spans="2:37" ht="15" customHeight="1" x14ac:dyDescent="0.2"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</row>
    <row r="189" spans="2:37" ht="15" customHeight="1" x14ac:dyDescent="0.2"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</row>
    <row r="190" spans="2:37" ht="15" customHeight="1" x14ac:dyDescent="0.2"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</row>
    <row r="191" spans="2:37" ht="15" customHeight="1" x14ac:dyDescent="0.2"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</row>
    <row r="192" spans="2:37" ht="15" customHeight="1" x14ac:dyDescent="0.2"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</row>
    <row r="193" spans="2:37" ht="15" customHeight="1" x14ac:dyDescent="0.2"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</row>
    <row r="194" spans="2:37" ht="15" customHeight="1" x14ac:dyDescent="0.2"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</row>
    <row r="195" spans="2:37" ht="15" customHeight="1" x14ac:dyDescent="0.2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</row>
    <row r="196" spans="2:37" ht="15" customHeight="1" x14ac:dyDescent="0.2"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</row>
    <row r="197" spans="2:37" ht="15" customHeight="1" x14ac:dyDescent="0.2"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</row>
    <row r="198" spans="2:37" ht="15" customHeight="1" x14ac:dyDescent="0.2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</row>
    <row r="199" spans="2:37" ht="15" customHeight="1" x14ac:dyDescent="0.2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</row>
    <row r="200" spans="2:37" ht="15" customHeight="1" x14ac:dyDescent="0.2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</row>
    <row r="201" spans="2:37" ht="15" customHeight="1" x14ac:dyDescent="0.2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</row>
  </sheetData>
  <sortState ref="B9:AE10">
    <sortCondition ref="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20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3" t="s">
        <v>22</v>
      </c>
      <c r="M2" s="27"/>
      <c r="N2" s="27"/>
      <c r="O2" s="36"/>
      <c r="P2" s="8"/>
      <c r="Q2" s="23" t="s">
        <v>23</v>
      </c>
      <c r="R2" s="27"/>
      <c r="S2" s="27"/>
      <c r="T2" s="27"/>
      <c r="U2" s="34"/>
      <c r="V2" s="36"/>
      <c r="W2" s="8"/>
      <c r="X2" s="37" t="s">
        <v>24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3" t="s">
        <v>25</v>
      </c>
      <c r="AI2" s="27"/>
      <c r="AJ2" s="27"/>
      <c r="AK2" s="36"/>
      <c r="AL2" s="8"/>
      <c r="AM2" s="23" t="s">
        <v>23</v>
      </c>
      <c r="AN2" s="27"/>
      <c r="AO2" s="27"/>
      <c r="AP2" s="27"/>
      <c r="AQ2" s="34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7"/>
      <c r="C4" s="19"/>
      <c r="D4" s="1"/>
      <c r="E4" s="17"/>
      <c r="F4" s="17"/>
      <c r="G4" s="17"/>
      <c r="H4" s="18"/>
      <c r="I4" s="17"/>
      <c r="J4" s="41"/>
      <c r="K4" s="16"/>
      <c r="L4" s="42"/>
      <c r="M4" s="9"/>
      <c r="N4" s="9"/>
      <c r="O4" s="9"/>
      <c r="P4" s="12"/>
      <c r="Q4" s="17"/>
      <c r="R4" s="17"/>
      <c r="S4" s="18"/>
      <c r="T4" s="17"/>
      <c r="U4" s="17"/>
      <c r="V4" s="43"/>
      <c r="W4" s="16"/>
      <c r="X4" s="17">
        <v>2016</v>
      </c>
      <c r="Y4" s="17" t="s">
        <v>17</v>
      </c>
      <c r="Z4" s="1" t="s">
        <v>15</v>
      </c>
      <c r="AA4" s="17">
        <v>16</v>
      </c>
      <c r="AB4" s="17">
        <v>0</v>
      </c>
      <c r="AC4" s="17">
        <v>4</v>
      </c>
      <c r="AD4" s="17">
        <v>15</v>
      </c>
      <c r="AE4" s="17">
        <v>44</v>
      </c>
      <c r="AF4" s="26">
        <v>0.47820000000000001</v>
      </c>
      <c r="AG4" s="12">
        <v>92</v>
      </c>
      <c r="AH4" s="9"/>
      <c r="AI4" s="9"/>
      <c r="AJ4" s="9"/>
      <c r="AK4" s="9"/>
      <c r="AL4" s="12"/>
      <c r="AM4" s="17">
        <v>3</v>
      </c>
      <c r="AN4" s="17">
        <v>0</v>
      </c>
      <c r="AO4" s="17">
        <v>0</v>
      </c>
      <c r="AP4" s="17">
        <v>0</v>
      </c>
      <c r="AQ4" s="17">
        <v>3</v>
      </c>
      <c r="AR4" s="44">
        <v>0.214</v>
      </c>
      <c r="AS4" s="45">
        <v>14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7">
        <v>2017</v>
      </c>
      <c r="C5" s="19" t="s">
        <v>16</v>
      </c>
      <c r="D5" s="1" t="s">
        <v>14</v>
      </c>
      <c r="E5" s="17">
        <v>2</v>
      </c>
      <c r="F5" s="17">
        <v>0</v>
      </c>
      <c r="G5" s="17">
        <v>0</v>
      </c>
      <c r="H5" s="18">
        <v>0</v>
      </c>
      <c r="I5" s="17">
        <v>2</v>
      </c>
      <c r="J5" s="41">
        <v>0.22220000000000001</v>
      </c>
      <c r="K5" s="16">
        <v>9</v>
      </c>
      <c r="L5" s="42"/>
      <c r="M5" s="9"/>
      <c r="N5" s="9"/>
      <c r="O5" s="9"/>
      <c r="P5" s="12"/>
      <c r="Q5" s="17"/>
      <c r="R5" s="17"/>
      <c r="S5" s="18"/>
      <c r="T5" s="17"/>
      <c r="U5" s="17"/>
      <c r="V5" s="43"/>
      <c r="W5" s="16"/>
      <c r="X5" s="17">
        <v>2017</v>
      </c>
      <c r="Y5" s="17" t="s">
        <v>18</v>
      </c>
      <c r="Z5" s="1" t="s">
        <v>15</v>
      </c>
      <c r="AA5" s="17">
        <v>15</v>
      </c>
      <c r="AB5" s="17">
        <v>2</v>
      </c>
      <c r="AC5" s="17">
        <v>8</v>
      </c>
      <c r="AD5" s="17">
        <v>16</v>
      </c>
      <c r="AE5" s="17">
        <v>50</v>
      </c>
      <c r="AF5" s="26">
        <v>0.53759999999999997</v>
      </c>
      <c r="AG5" s="12">
        <v>93</v>
      </c>
      <c r="AH5" s="9"/>
      <c r="AI5" s="9"/>
      <c r="AJ5" s="9"/>
      <c r="AK5" s="9"/>
      <c r="AL5" s="12"/>
      <c r="AM5" s="17">
        <v>6</v>
      </c>
      <c r="AN5" s="17">
        <v>0</v>
      </c>
      <c r="AO5" s="17">
        <v>4</v>
      </c>
      <c r="AP5" s="17">
        <v>2</v>
      </c>
      <c r="AQ5" s="17">
        <v>20</v>
      </c>
      <c r="AR5" s="44">
        <v>0.5</v>
      </c>
      <c r="AS5" s="45">
        <v>40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7">
        <v>2018</v>
      </c>
      <c r="C6" s="19" t="s">
        <v>17</v>
      </c>
      <c r="D6" s="1" t="s">
        <v>14</v>
      </c>
      <c r="E6" s="17">
        <v>6</v>
      </c>
      <c r="F6" s="17">
        <v>1</v>
      </c>
      <c r="G6" s="17">
        <v>7</v>
      </c>
      <c r="H6" s="18">
        <v>2</v>
      </c>
      <c r="I6" s="17">
        <v>23</v>
      </c>
      <c r="J6" s="26">
        <v>0.47910000000000003</v>
      </c>
      <c r="K6" s="12">
        <v>48</v>
      </c>
      <c r="L6" s="9"/>
      <c r="M6" s="9"/>
      <c r="N6" s="9"/>
      <c r="O6" s="9"/>
      <c r="P6" s="12"/>
      <c r="Q6" s="17"/>
      <c r="R6" s="17"/>
      <c r="S6" s="18"/>
      <c r="T6" s="17"/>
      <c r="U6" s="17"/>
      <c r="V6" s="43"/>
      <c r="W6" s="16"/>
      <c r="X6" s="17">
        <v>2018</v>
      </c>
      <c r="Y6" s="17" t="s">
        <v>17</v>
      </c>
      <c r="Z6" s="1" t="s">
        <v>15</v>
      </c>
      <c r="AA6" s="17">
        <v>13</v>
      </c>
      <c r="AB6" s="17">
        <v>0</v>
      </c>
      <c r="AC6" s="17">
        <v>0</v>
      </c>
      <c r="AD6" s="17">
        <v>1</v>
      </c>
      <c r="AE6" s="17">
        <v>20</v>
      </c>
      <c r="AF6" s="26">
        <v>0.32779999999999998</v>
      </c>
      <c r="AG6" s="21">
        <v>61</v>
      </c>
      <c r="AH6" s="42"/>
      <c r="AI6" s="9"/>
      <c r="AJ6" s="9"/>
      <c r="AK6" s="9"/>
      <c r="AL6" s="12"/>
      <c r="AM6" s="17"/>
      <c r="AN6" s="17"/>
      <c r="AO6" s="17"/>
      <c r="AP6" s="17"/>
      <c r="AQ6" s="17"/>
      <c r="AR6" s="44"/>
      <c r="AS6" s="45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7">
        <v>2019</v>
      </c>
      <c r="C7" s="19" t="s">
        <v>32</v>
      </c>
      <c r="D7" s="1" t="s">
        <v>14</v>
      </c>
      <c r="E7" s="17">
        <v>24</v>
      </c>
      <c r="F7" s="17">
        <v>2</v>
      </c>
      <c r="G7" s="17">
        <v>10</v>
      </c>
      <c r="H7" s="18">
        <v>5</v>
      </c>
      <c r="I7" s="17">
        <v>58</v>
      </c>
      <c r="J7" s="41">
        <v>0.38919999999999999</v>
      </c>
      <c r="K7" s="16">
        <v>149</v>
      </c>
      <c r="L7" s="42"/>
      <c r="M7" s="9"/>
      <c r="N7" s="9"/>
      <c r="O7" s="9"/>
      <c r="P7" s="12"/>
      <c r="Q7" s="17">
        <v>4</v>
      </c>
      <c r="R7" s="17">
        <v>0</v>
      </c>
      <c r="S7" s="18">
        <v>2</v>
      </c>
      <c r="T7" s="17">
        <v>2</v>
      </c>
      <c r="U7" s="17">
        <v>10</v>
      </c>
      <c r="V7" s="43">
        <v>0.41660000000000003</v>
      </c>
      <c r="W7" s="16">
        <v>24</v>
      </c>
      <c r="X7" s="17"/>
      <c r="Y7" s="17"/>
      <c r="Z7" s="1"/>
      <c r="AA7" s="17"/>
      <c r="AB7" s="17"/>
      <c r="AC7" s="17"/>
      <c r="AD7" s="17"/>
      <c r="AE7" s="17"/>
      <c r="AF7" s="26"/>
      <c r="AG7" s="21"/>
      <c r="AH7" s="42"/>
      <c r="AI7" s="9"/>
      <c r="AJ7" s="9"/>
      <c r="AK7" s="9"/>
      <c r="AL7" s="12"/>
      <c r="AM7" s="17"/>
      <c r="AN7" s="17"/>
      <c r="AO7" s="17"/>
      <c r="AP7" s="17"/>
      <c r="AQ7" s="17"/>
      <c r="AR7" s="44"/>
      <c r="AS7" s="45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7">
        <v>2020</v>
      </c>
      <c r="C8" s="17" t="s">
        <v>32</v>
      </c>
      <c r="D8" s="1" t="s">
        <v>14</v>
      </c>
      <c r="E8" s="17">
        <v>16</v>
      </c>
      <c r="F8" s="17">
        <v>1</v>
      </c>
      <c r="G8" s="17">
        <v>6</v>
      </c>
      <c r="H8" s="17">
        <v>3</v>
      </c>
      <c r="I8" s="17">
        <v>36</v>
      </c>
      <c r="J8" s="41">
        <v>0.50700000000000001</v>
      </c>
      <c r="K8" s="16">
        <v>71</v>
      </c>
      <c r="L8" s="42"/>
      <c r="M8" s="9"/>
      <c r="N8" s="9"/>
      <c r="O8" s="9"/>
      <c r="P8" s="128"/>
      <c r="Q8" s="17">
        <v>5</v>
      </c>
      <c r="R8" s="17">
        <v>0</v>
      </c>
      <c r="S8" s="18">
        <v>1</v>
      </c>
      <c r="T8" s="17">
        <v>1</v>
      </c>
      <c r="U8" s="17">
        <v>7</v>
      </c>
      <c r="V8" s="44">
        <v>0.41170000000000001</v>
      </c>
      <c r="W8" s="16">
        <v>17</v>
      </c>
      <c r="X8" s="17"/>
      <c r="Y8" s="17"/>
      <c r="Z8" s="1"/>
      <c r="AA8" s="17"/>
      <c r="AB8" s="17"/>
      <c r="AC8" s="17"/>
      <c r="AD8" s="17"/>
      <c r="AE8" s="17"/>
      <c r="AF8" s="26"/>
      <c r="AG8" s="12"/>
      <c r="AH8" s="9"/>
      <c r="AI8" s="9"/>
      <c r="AJ8" s="9"/>
      <c r="AK8" s="9"/>
      <c r="AL8" s="21"/>
      <c r="AM8" s="17"/>
      <c r="AN8" s="17"/>
      <c r="AO8" s="17"/>
      <c r="AP8" s="17"/>
      <c r="AQ8" s="17"/>
      <c r="AR8" s="44"/>
      <c r="AS8" s="12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ht="14.25" x14ac:dyDescent="0.2">
      <c r="A9" s="21"/>
      <c r="B9" s="46" t="s">
        <v>27</v>
      </c>
      <c r="C9" s="7"/>
      <c r="D9" s="6"/>
      <c r="E9" s="47">
        <f>SUM(E4:E8)</f>
        <v>48</v>
      </c>
      <c r="F9" s="47">
        <f>SUM(F4:F8)</f>
        <v>4</v>
      </c>
      <c r="G9" s="47">
        <f>SUM(G4:G8)</f>
        <v>23</v>
      </c>
      <c r="H9" s="47">
        <f>SUM(H4:H8)</f>
        <v>10</v>
      </c>
      <c r="I9" s="47">
        <f>SUM(I4:I8)</f>
        <v>119</v>
      </c>
      <c r="J9" s="48">
        <f>PRODUCT(I9/K9)</f>
        <v>0.4296028880866426</v>
      </c>
      <c r="K9" s="35">
        <f>SUM(K4:K8)</f>
        <v>277</v>
      </c>
      <c r="L9" s="23"/>
      <c r="M9" s="34"/>
      <c r="N9" s="49"/>
      <c r="O9" s="50"/>
      <c r="P9" s="12"/>
      <c r="Q9" s="47">
        <f>SUM(Q4:Q8)</f>
        <v>9</v>
      </c>
      <c r="R9" s="47">
        <f>SUM(R4:R8)</f>
        <v>0</v>
      </c>
      <c r="S9" s="47">
        <f>SUM(S4:S8)</f>
        <v>3</v>
      </c>
      <c r="T9" s="47">
        <f>SUM(T4:T8)</f>
        <v>3</v>
      </c>
      <c r="U9" s="47">
        <f>SUM(U4:U8)</f>
        <v>17</v>
      </c>
      <c r="V9" s="48">
        <f>PRODUCT(U9/W9)</f>
        <v>0.41463414634146339</v>
      </c>
      <c r="W9" s="35">
        <f>SUM(W4:W8)</f>
        <v>41</v>
      </c>
      <c r="X9" s="20" t="s">
        <v>27</v>
      </c>
      <c r="Y9" s="13"/>
      <c r="Z9" s="11"/>
      <c r="AA9" s="47">
        <f>SUM(AA4:AA8)</f>
        <v>44</v>
      </c>
      <c r="AB9" s="47">
        <f>SUM(AB4:AB8)</f>
        <v>2</v>
      </c>
      <c r="AC9" s="47">
        <f>SUM(AC4:AC8)</f>
        <v>12</v>
      </c>
      <c r="AD9" s="47">
        <f>SUM(AD4:AD8)</f>
        <v>32</v>
      </c>
      <c r="AE9" s="47">
        <f>SUM(AE4:AE8)</f>
        <v>114</v>
      </c>
      <c r="AF9" s="48">
        <f>PRODUCT(AE9/AG9)</f>
        <v>0.46341463414634149</v>
      </c>
      <c r="AG9" s="35">
        <f>SUM(AG4:AG8)</f>
        <v>246</v>
      </c>
      <c r="AH9" s="23"/>
      <c r="AI9" s="34"/>
      <c r="AJ9" s="49"/>
      <c r="AK9" s="50"/>
      <c r="AL9" s="12"/>
      <c r="AM9" s="47">
        <f>SUM(AM4:AM8)</f>
        <v>9</v>
      </c>
      <c r="AN9" s="47">
        <f>SUM(AN4:AN8)</f>
        <v>0</v>
      </c>
      <c r="AO9" s="47">
        <f>SUM(AO4:AO8)</f>
        <v>4</v>
      </c>
      <c r="AP9" s="47">
        <f>SUM(AP4:AP8)</f>
        <v>2</v>
      </c>
      <c r="AQ9" s="47">
        <f>SUM(AQ4:AQ8)</f>
        <v>23</v>
      </c>
      <c r="AR9" s="48">
        <f>PRODUCT(AQ9/AS9)</f>
        <v>0.42592592592592593</v>
      </c>
      <c r="AS9" s="40">
        <f>SUM(AS4:AS8)</f>
        <v>54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51"/>
      <c r="K10" s="16"/>
      <c r="L10" s="12"/>
      <c r="M10" s="12"/>
      <c r="N10" s="12"/>
      <c r="O10" s="12"/>
      <c r="P10" s="21"/>
      <c r="Q10" s="21"/>
      <c r="R10" s="22"/>
      <c r="S10" s="21"/>
      <c r="T10" s="21"/>
      <c r="U10" s="12"/>
      <c r="V10" s="12"/>
      <c r="W10" s="16"/>
      <c r="X10" s="21"/>
      <c r="Y10" s="21"/>
      <c r="Z10" s="21"/>
      <c r="AA10" s="21"/>
      <c r="AB10" s="21"/>
      <c r="AC10" s="21"/>
      <c r="AD10" s="21"/>
      <c r="AE10" s="21"/>
      <c r="AF10" s="51"/>
      <c r="AG10" s="16"/>
      <c r="AH10" s="12"/>
      <c r="AI10" s="12"/>
      <c r="AJ10" s="12"/>
      <c r="AK10" s="12"/>
      <c r="AL10" s="21"/>
      <c r="AM10" s="21"/>
      <c r="AN10" s="22"/>
      <c r="AO10" s="21"/>
      <c r="AP10" s="21"/>
      <c r="AQ10" s="12"/>
      <c r="AR10" s="12"/>
      <c r="AS10" s="1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52" t="s">
        <v>28</v>
      </c>
      <c r="C11" s="53"/>
      <c r="D11" s="54"/>
      <c r="E11" s="11" t="s">
        <v>2</v>
      </c>
      <c r="F11" s="9" t="s">
        <v>6</v>
      </c>
      <c r="G11" s="11" t="s">
        <v>4</v>
      </c>
      <c r="H11" s="9" t="s">
        <v>5</v>
      </c>
      <c r="I11" s="9" t="s">
        <v>8</v>
      </c>
      <c r="J11" s="9" t="s">
        <v>9</v>
      </c>
      <c r="K11" s="12"/>
      <c r="L11" s="9" t="s">
        <v>10</v>
      </c>
      <c r="M11" s="9" t="s">
        <v>11</v>
      </c>
      <c r="N11" s="9" t="s">
        <v>29</v>
      </c>
      <c r="O11" s="9" t="s">
        <v>30</v>
      </c>
      <c r="Q11" s="22"/>
      <c r="R11" s="22" t="s">
        <v>12</v>
      </c>
      <c r="S11" s="22"/>
      <c r="T11" s="21" t="s">
        <v>21</v>
      </c>
      <c r="U11" s="12"/>
      <c r="V11" s="16"/>
      <c r="W11" s="16"/>
      <c r="X11" s="55"/>
      <c r="Y11" s="55"/>
      <c r="Z11" s="55"/>
      <c r="AA11" s="55"/>
      <c r="AB11" s="55"/>
      <c r="AC11" s="22"/>
      <c r="AD11" s="22"/>
      <c r="AE11" s="22"/>
      <c r="AF11" s="21"/>
      <c r="AG11" s="21"/>
      <c r="AH11" s="21"/>
      <c r="AI11" s="21"/>
      <c r="AJ11" s="21"/>
      <c r="AK11" s="21"/>
      <c r="AM11" s="16"/>
      <c r="AN11" s="55"/>
      <c r="AO11" s="55"/>
      <c r="AP11" s="55"/>
      <c r="AQ11" s="55"/>
      <c r="AR11" s="55"/>
      <c r="AS11" s="55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4" t="s">
        <v>31</v>
      </c>
      <c r="C12" s="3"/>
      <c r="D12" s="25"/>
      <c r="E12" s="56">
        <v>3</v>
      </c>
      <c r="F12" s="56">
        <v>0</v>
      </c>
      <c r="G12" s="56">
        <v>0</v>
      </c>
      <c r="H12" s="56">
        <v>1</v>
      </c>
      <c r="I12" s="56">
        <v>6</v>
      </c>
      <c r="J12" s="57">
        <v>0.66700000000000004</v>
      </c>
      <c r="K12" s="21">
        <f>PRODUCT(I12/J12)</f>
        <v>8.995502248875562</v>
      </c>
      <c r="L12" s="58">
        <f>PRODUCT((F12+G12)/E12)</f>
        <v>0</v>
      </c>
      <c r="M12" s="58">
        <f>PRODUCT(H12/E12)</f>
        <v>0.33333333333333331</v>
      </c>
      <c r="N12" s="58">
        <f>PRODUCT((F12+G12+H12)/E12)</f>
        <v>0.33333333333333331</v>
      </c>
      <c r="O12" s="58">
        <f>PRODUCT(I12/E12)</f>
        <v>2</v>
      </c>
      <c r="Q12" s="22"/>
      <c r="R12" s="22"/>
      <c r="S12" s="22"/>
      <c r="T12" s="21"/>
      <c r="U12" s="21"/>
      <c r="V12" s="21"/>
      <c r="W12" s="21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1"/>
      <c r="AL12" s="21"/>
      <c r="AM12" s="21"/>
      <c r="AN12" s="22"/>
      <c r="AO12" s="22"/>
      <c r="AP12" s="22"/>
      <c r="AQ12" s="22"/>
      <c r="AR12" s="22"/>
      <c r="AS12" s="22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59" t="s">
        <v>13</v>
      </c>
      <c r="C13" s="60"/>
      <c r="D13" s="61"/>
      <c r="E13" s="56">
        <f>PRODUCT(E9+Q9)</f>
        <v>57</v>
      </c>
      <c r="F13" s="56">
        <f>PRODUCT(F9+R9)</f>
        <v>4</v>
      </c>
      <c r="G13" s="56">
        <f>PRODUCT(G9+S9)</f>
        <v>26</v>
      </c>
      <c r="H13" s="56">
        <f>PRODUCT(H9+T9)</f>
        <v>13</v>
      </c>
      <c r="I13" s="56">
        <f>PRODUCT(I9+U9)</f>
        <v>136</v>
      </c>
      <c r="J13" s="57">
        <f>PRODUCT(I13/K13)</f>
        <v>0.42767295597484278</v>
      </c>
      <c r="K13" s="21">
        <f>PRODUCT(K9+W9)</f>
        <v>318</v>
      </c>
      <c r="L13" s="58">
        <f>PRODUCT((F13+G13)/E13)</f>
        <v>0.52631578947368418</v>
      </c>
      <c r="M13" s="58">
        <f>PRODUCT(H13/E13)</f>
        <v>0.22807017543859648</v>
      </c>
      <c r="N13" s="58">
        <f>PRODUCT((F13+G13+H13)/E13)</f>
        <v>0.75438596491228072</v>
      </c>
      <c r="O13" s="58">
        <f>PRODUCT(I13/E13)</f>
        <v>2.3859649122807016</v>
      </c>
      <c r="Q13" s="22"/>
      <c r="R13" s="22"/>
      <c r="S13" s="22"/>
      <c r="T13" s="21"/>
      <c r="U13" s="21"/>
      <c r="V13" s="21"/>
      <c r="W13" s="21"/>
      <c r="X13" s="21"/>
      <c r="Y13" s="21"/>
      <c r="Z13" s="21"/>
      <c r="AA13" s="21"/>
      <c r="AB13" s="21"/>
      <c r="AC13" s="22"/>
      <c r="AD13" s="22"/>
      <c r="AE13" s="22"/>
      <c r="AF13" s="22"/>
      <c r="AG13" s="22"/>
      <c r="AH13" s="22"/>
      <c r="AI13" s="22"/>
      <c r="AJ13" s="22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4" t="s">
        <v>24</v>
      </c>
      <c r="C14" s="62"/>
      <c r="D14" s="15"/>
      <c r="E14" s="56">
        <f>PRODUCT(AA9+AM9)</f>
        <v>53</v>
      </c>
      <c r="F14" s="56">
        <f>PRODUCT(AB9+AN9)</f>
        <v>2</v>
      </c>
      <c r="G14" s="56">
        <f>PRODUCT(AC9+AO9)</f>
        <v>16</v>
      </c>
      <c r="H14" s="56">
        <f>PRODUCT(AD9+AP9)</f>
        <v>34</v>
      </c>
      <c r="I14" s="56">
        <f>PRODUCT(AE9+AQ9)</f>
        <v>137</v>
      </c>
      <c r="J14" s="57">
        <f>PRODUCT(I14/K14)</f>
        <v>0.45666666666666667</v>
      </c>
      <c r="K14" s="12">
        <f>PRODUCT(AG9+AS9)</f>
        <v>300</v>
      </c>
      <c r="L14" s="58">
        <f>PRODUCT((F14+G14)/E14)</f>
        <v>0.33962264150943394</v>
      </c>
      <c r="M14" s="58">
        <f>PRODUCT(H14/E14)</f>
        <v>0.64150943396226412</v>
      </c>
      <c r="N14" s="58">
        <f>PRODUCT((F14+G14+H14)/E14)</f>
        <v>0.98113207547169812</v>
      </c>
      <c r="O14" s="58">
        <f>PRODUCT(I14/E14)</f>
        <v>2.5849056603773586</v>
      </c>
      <c r="Q14" s="22"/>
      <c r="R14" s="22"/>
      <c r="S14" s="21"/>
      <c r="T14" s="21"/>
      <c r="U14" s="12"/>
      <c r="V14" s="12"/>
      <c r="W14" s="21"/>
      <c r="X14" s="21"/>
      <c r="Y14" s="21"/>
      <c r="Z14" s="21"/>
      <c r="AA14" s="21"/>
      <c r="AB14" s="21"/>
      <c r="AC14" s="22"/>
      <c r="AD14" s="22"/>
      <c r="AE14" s="22"/>
      <c r="AF14" s="22"/>
      <c r="AG14" s="22"/>
      <c r="AH14" s="22"/>
      <c r="AI14" s="22"/>
      <c r="AJ14" s="22"/>
      <c r="AK14" s="21"/>
      <c r="AL14" s="12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63" t="s">
        <v>27</v>
      </c>
      <c r="C15" s="64"/>
      <c r="D15" s="65"/>
      <c r="E15" s="56">
        <f>SUM(E12:E14)</f>
        <v>113</v>
      </c>
      <c r="F15" s="56">
        <f t="shared" ref="F15:I15" si="0">SUM(F12:F14)</f>
        <v>6</v>
      </c>
      <c r="G15" s="56">
        <f t="shared" si="0"/>
        <v>42</v>
      </c>
      <c r="H15" s="56">
        <f t="shared" si="0"/>
        <v>48</v>
      </c>
      <c r="I15" s="56">
        <f t="shared" si="0"/>
        <v>279</v>
      </c>
      <c r="J15" s="57">
        <f>PRODUCT(I15/K15)</f>
        <v>0.44497926859012071</v>
      </c>
      <c r="K15" s="21">
        <f>SUM(K12:K14)</f>
        <v>626.99550224887548</v>
      </c>
      <c r="L15" s="58">
        <f>PRODUCT((F15+G15)/E15)</f>
        <v>0.4247787610619469</v>
      </c>
      <c r="M15" s="58">
        <f>PRODUCT(H15/E15)</f>
        <v>0.4247787610619469</v>
      </c>
      <c r="N15" s="58">
        <f>PRODUCT((F15+G15+H15)/E15)</f>
        <v>0.84955752212389379</v>
      </c>
      <c r="O15" s="58">
        <f>PRODUCT(I15/E15)</f>
        <v>2.4690265486725664</v>
      </c>
      <c r="Q15" s="12"/>
      <c r="R15" s="12"/>
      <c r="S15" s="12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  <c r="AF15" s="22"/>
      <c r="AG15" s="22"/>
      <c r="AH15" s="22"/>
      <c r="AI15" s="22"/>
      <c r="AJ15" s="2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12"/>
      <c r="F16" s="12"/>
      <c r="G16" s="12"/>
      <c r="H16" s="12"/>
      <c r="I16" s="12"/>
      <c r="J16" s="21"/>
      <c r="K16" s="21"/>
      <c r="L16" s="12"/>
      <c r="M16" s="12"/>
      <c r="N16" s="12"/>
      <c r="O16" s="12"/>
      <c r="P16" s="21"/>
      <c r="Q16" s="21"/>
      <c r="R16" s="21"/>
      <c r="S16" s="21"/>
      <c r="T16" s="22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2"/>
      <c r="AF16" s="22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12"/>
      <c r="AL180" s="12"/>
    </row>
    <row r="181" spans="12:38" x14ac:dyDescent="0.25">
      <c r="R181" s="16"/>
      <c r="S181" s="16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2:38" x14ac:dyDescent="0.25">
      <c r="R182" s="16"/>
      <c r="S182" s="16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R183" s="16"/>
      <c r="S183" s="16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L184"/>
      <c r="M184"/>
      <c r="N184"/>
      <c r="O184"/>
      <c r="P184"/>
      <c r="R184" s="16"/>
      <c r="S184" s="16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6"/>
      <c r="S185" s="16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6"/>
      <c r="S186" s="16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6"/>
      <c r="S187" s="16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6"/>
      <c r="S188" s="16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6"/>
      <c r="S189" s="16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6"/>
      <c r="S190" s="16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6"/>
      <c r="S191" s="16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6"/>
      <c r="S192" s="16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6"/>
      <c r="S208" s="16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</sheetData>
  <sortState ref="B7:X8">
    <sortCondition ref="B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2020-09-09T17:39:01Z</dcterms:modified>
</cp:coreProperties>
</file>