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7" i="1" l="1"/>
  <c r="J67" i="1"/>
  <c r="I67" i="1"/>
  <c r="H67" i="1"/>
  <c r="AN93" i="1" l="1"/>
  <c r="AM93" i="1"/>
  <c r="AL93" i="1"/>
  <c r="AN91" i="1"/>
  <c r="AM72" i="1" s="1"/>
  <c r="AM91" i="1"/>
  <c r="AM64" i="1" s="1"/>
  <c r="AM63" i="1"/>
  <c r="AN85" i="1"/>
  <c r="AM85" i="1"/>
  <c r="AN82" i="1"/>
  <c r="AM69" i="1" s="1"/>
  <c r="AM82" i="1"/>
  <c r="AM61" i="1" s="1"/>
  <c r="AM71" i="1"/>
  <c r="AM70" i="1"/>
  <c r="AM62" i="1"/>
  <c r="AN56" i="1"/>
  <c r="AM56" i="1"/>
  <c r="AL56" i="1"/>
  <c r="AN54" i="1"/>
  <c r="AL72" i="1" s="1"/>
  <c r="AM54" i="1"/>
  <c r="AL64" i="1" s="1"/>
  <c r="AN51" i="1"/>
  <c r="AL71" i="1" s="1"/>
  <c r="AM51" i="1"/>
  <c r="AL63" i="1" s="1"/>
  <c r="AN48" i="1"/>
  <c r="AL70" i="1" s="1"/>
  <c r="AM48" i="1"/>
  <c r="AL62" i="1" s="1"/>
  <c r="AN45" i="1"/>
  <c r="AL69" i="1" s="1"/>
  <c r="AM45" i="1"/>
  <c r="AL61" i="1" s="1"/>
  <c r="AN63" i="1" l="1"/>
  <c r="AN70" i="1"/>
  <c r="AN72" i="1"/>
  <c r="AN69" i="1"/>
  <c r="AN62" i="1"/>
  <c r="AN71" i="1"/>
  <c r="AN64" i="1"/>
  <c r="AP90" i="1"/>
  <c r="AP84" i="1"/>
  <c r="AP87" i="1"/>
  <c r="AP81" i="1"/>
  <c r="AN94" i="1"/>
  <c r="AM73" i="1" s="1"/>
  <c r="AN61" i="1"/>
  <c r="AM94" i="1"/>
  <c r="AM65" i="1" s="1"/>
  <c r="AM57" i="1"/>
  <c r="AL65" i="1" s="1"/>
  <c r="AP50" i="1"/>
  <c r="AP44" i="1"/>
  <c r="AP53" i="1"/>
  <c r="AP47" i="1"/>
  <c r="AN57" i="1"/>
  <c r="AL73" i="1" s="1"/>
  <c r="AN73" i="1" s="1"/>
  <c r="AH88" i="1"/>
  <c r="AN65" i="1" l="1"/>
  <c r="O9" i="5"/>
  <c r="O8" i="5"/>
  <c r="N8" i="5"/>
  <c r="M8" i="5"/>
  <c r="L8" i="5"/>
  <c r="K8" i="5"/>
  <c r="AS5" i="5"/>
  <c r="AQ5" i="5"/>
  <c r="AP5" i="5"/>
  <c r="AO5" i="5"/>
  <c r="AN5" i="5"/>
  <c r="F10" i="5" s="1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M9" i="5" s="1"/>
  <c r="G5" i="5"/>
  <c r="G9" i="5" s="1"/>
  <c r="G11" i="5" s="1"/>
  <c r="F5" i="5"/>
  <c r="F9" i="5" s="1"/>
  <c r="E5" i="5"/>
  <c r="E9" i="5" s="1"/>
  <c r="E11" i="5" s="1"/>
  <c r="F11" i="5" l="1"/>
  <c r="L11" i="5" s="1"/>
  <c r="N9" i="5"/>
  <c r="L9" i="5"/>
  <c r="H10" i="5"/>
  <c r="K11" i="5"/>
  <c r="O11" i="5"/>
  <c r="H11" i="5"/>
  <c r="M11" i="5" s="1"/>
  <c r="G20" i="3"/>
  <c r="N11" i="5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Y29" i="1"/>
  <c r="X29" i="1"/>
  <c r="H35" i="1" s="1"/>
  <c r="W29" i="1"/>
  <c r="V29" i="1"/>
  <c r="F35" i="1" s="1"/>
  <c r="U29" i="1"/>
  <c r="M29" i="1"/>
  <c r="L29" i="1"/>
  <c r="K29" i="1"/>
  <c r="J29" i="1"/>
  <c r="I29" i="1"/>
  <c r="H29" i="1"/>
  <c r="G29" i="1"/>
  <c r="G34" i="1" s="1"/>
  <c r="F29" i="1"/>
  <c r="E29" i="1"/>
  <c r="E34" i="1" s="1"/>
  <c r="O22" i="1"/>
  <c r="O21" i="1"/>
  <c r="O20" i="1"/>
  <c r="O19" i="1"/>
  <c r="P20" i="3"/>
  <c r="O20" i="3"/>
  <c r="N20" i="3"/>
  <c r="M20" i="3"/>
  <c r="I20" i="3"/>
  <c r="I35" i="1"/>
  <c r="Z29" i="1"/>
  <c r="G35" i="1"/>
  <c r="E35" i="1"/>
  <c r="AQ29" i="1"/>
  <c r="AP29" i="1"/>
  <c r="AO29" i="1"/>
  <c r="AN29" i="1"/>
  <c r="AM29" i="1"/>
  <c r="AL29" i="1"/>
  <c r="H34" i="1"/>
  <c r="F34" i="1"/>
  <c r="AA29" i="1"/>
  <c r="O29" i="1" l="1"/>
  <c r="O34" i="1" s="1"/>
  <c r="O37" i="1" s="1"/>
  <c r="L35" i="1"/>
  <c r="G37" i="1"/>
  <c r="K35" i="1"/>
  <c r="M35" i="1"/>
  <c r="H37" i="1"/>
  <c r="E37" i="1"/>
  <c r="F37" i="1"/>
  <c r="D31" i="1"/>
  <c r="K34" i="1"/>
  <c r="L34" i="1"/>
  <c r="I34" i="1"/>
  <c r="N29" i="1" l="1"/>
  <c r="N34" i="1" s="1"/>
  <c r="K37" i="1"/>
  <c r="L37" i="1"/>
  <c r="M34" i="1"/>
  <c r="I37" i="1"/>
  <c r="M37" i="1" l="1"/>
  <c r="N37" i="1"/>
</calcChain>
</file>

<file path=xl/sharedStrings.xml><?xml version="1.0" encoding="utf-8"?>
<sst xmlns="http://schemas.openxmlformats.org/spreadsheetml/2006/main" count="1205" uniqueCount="594">
  <si>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</si>
  <si>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</si>
  <si>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</si>
  <si>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</si>
  <si>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</si>
  <si>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</si>
  <si>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</si>
  <si>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</si>
  <si>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</si>
  <si>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</si>
  <si>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</si>
  <si>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</si>
  <si>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</si>
  <si>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</si>
  <si>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</si>
  <si>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</si>
  <si>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</si>
  <si>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</si>
  <si>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</si>
  <si>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</si>
  <si>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</si>
  <si>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</si>
  <si>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</si>
  <si>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</si>
  <si>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</si>
  <si>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</si>
  <si>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</si>
  <si>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</si>
  <si>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</si>
  <si>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</si>
  <si>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</si>
  <si>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</si>
  <si>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</si>
  <si>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</si>
  <si>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</si>
  <si>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</si>
  <si>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</si>
  <si>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</si>
  <si>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</si>
  <si>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</si>
  <si>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</si>
  <si>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</si>
  <si>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</si>
  <si>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</si>
  <si>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</si>
  <si>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</si>
  <si>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</si>
  <si>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</si>
  <si>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</si>
  <si>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</si>
  <si>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</si>
  <si>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</si>
  <si>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</si>
  <si>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</si>
  <si>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</si>
  <si>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</si>
  <si>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</si>
  <si>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</si>
  <si>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</si>
  <si>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1/1</t>
  </si>
  <si>
    <t>1/4</t>
  </si>
  <si>
    <t>2/3</t>
  </si>
  <si>
    <t>5.</t>
  </si>
  <si>
    <t>8.</t>
  </si>
  <si>
    <t>7.</t>
  </si>
  <si>
    <t>9.</t>
  </si>
  <si>
    <t>6.</t>
  </si>
  <si>
    <t>II p</t>
  </si>
  <si>
    <t>2/2</t>
  </si>
  <si>
    <t>3/3</t>
  </si>
  <si>
    <t>2/4</t>
  </si>
  <si>
    <t>0/0</t>
  </si>
  <si>
    <t>KAIKKIEN AIKOJEN TILASTOT, TOP-10</t>
  </si>
  <si>
    <t>PESISPÖRSSIRAJAT</t>
  </si>
  <si>
    <t>1.  ottelu</t>
  </si>
  <si>
    <t>1000 p</t>
  </si>
  <si>
    <t>1300 p</t>
  </si>
  <si>
    <t>1600 p</t>
  </si>
  <si>
    <t>Länsi</t>
  </si>
  <si>
    <t>06.08. 2000  Oulu</t>
  </si>
  <si>
    <t xml:space="preserve">  2-1  (5-6, 2-0, 1-1, 4-3)</t>
  </si>
  <si>
    <t>Pasi Virtanen</t>
  </si>
  <si>
    <t>5640</t>
  </si>
  <si>
    <t>24.07. 2005  Oulu</t>
  </si>
  <si>
    <t xml:space="preserve">  1-0  (1-1, 2-1)</t>
  </si>
  <si>
    <t>5048</t>
  </si>
  <si>
    <t>04.07. 2010  Helsinki</t>
  </si>
  <si>
    <t xml:space="preserve">  2-0  (6-3, 23-6)</t>
  </si>
  <si>
    <t>3/7</t>
  </si>
  <si>
    <t>4994</t>
  </si>
  <si>
    <t>A - POJAT</t>
  </si>
  <si>
    <t>8/11</t>
  </si>
  <si>
    <t>YKKÖSPESIS</t>
  </si>
  <si>
    <t>2.</t>
  </si>
  <si>
    <t>1.</t>
  </si>
  <si>
    <t>3.</t>
  </si>
  <si>
    <t>KiPe</t>
  </si>
  <si>
    <t>ykköspesis</t>
  </si>
  <si>
    <t>Sami Partanen</t>
  </si>
  <si>
    <t>13.7.1979   Rautjärvi</t>
  </si>
  <si>
    <t>Itä</t>
  </si>
  <si>
    <t>KiPa</t>
  </si>
  <si>
    <t>1v</t>
  </si>
  <si>
    <t>Olli Viljaranta</t>
  </si>
  <si>
    <t>30.06. 2002  Seinäjoki</t>
  </si>
  <si>
    <t xml:space="preserve">  0-2  (2-3, 4-9)</t>
  </si>
  <si>
    <t>----</t>
  </si>
  <si>
    <t>4713</t>
  </si>
  <si>
    <t>02.08. 2003  Sotkamo</t>
  </si>
  <si>
    <t xml:space="preserve">  1-0  (1-1, 1-0)</t>
  </si>
  <si>
    <t>Santeri Haipus</t>
  </si>
  <si>
    <t>4120</t>
  </si>
  <si>
    <t>20.06. 2004  Hyvinkää</t>
  </si>
  <si>
    <t xml:space="preserve">  2-1  (5-1, 4-5, 1-0)</t>
  </si>
  <si>
    <t>s</t>
  </si>
  <si>
    <t>Jari Karjanlahti</t>
  </si>
  <si>
    <t>4310</t>
  </si>
  <si>
    <t>Vesa Varonen</t>
  </si>
  <si>
    <t>02.07. 2006  Kitee</t>
  </si>
  <si>
    <t xml:space="preserve">  1-0  (3-0, 1-1)</t>
  </si>
  <si>
    <t>Eero Pitkänen</t>
  </si>
  <si>
    <t>5212</t>
  </si>
  <si>
    <t>01.07. 2007  Kouvola</t>
  </si>
  <si>
    <t xml:space="preserve">  1-2  (3-3, 7-3, 0-2)</t>
  </si>
  <si>
    <t>Janne Vuorinen</t>
  </si>
  <si>
    <t>5134</t>
  </si>
  <si>
    <t>28.06. 2009  Kuopio</t>
  </si>
  <si>
    <t xml:space="preserve">  2-1  (0-3, 5-3, 1-0)</t>
  </si>
  <si>
    <t>Raimo Bragge</t>
  </si>
  <si>
    <t>6312</t>
  </si>
  <si>
    <t>KPL</t>
  </si>
  <si>
    <t>Mikko Kuosmanen</t>
  </si>
  <si>
    <t>24.07. 2011  Kouvola</t>
  </si>
  <si>
    <t xml:space="preserve">  1-2  (6-1, 2-5, 1-1, 1-3)</t>
  </si>
  <si>
    <t>Mikko Hylkilä</t>
  </si>
  <si>
    <t>5387</t>
  </si>
  <si>
    <t>14.07. 2013  Hyvinkää</t>
  </si>
  <si>
    <t xml:space="preserve">  0-2  (1-2, 0-1)</t>
  </si>
  <si>
    <t>5621</t>
  </si>
  <si>
    <t>20.07. 2014  Seinäjoki</t>
  </si>
  <si>
    <t xml:space="preserve">  1-2  (0-1, 2-1, 0-1)</t>
  </si>
  <si>
    <t>5277</t>
  </si>
  <si>
    <t>03.07. 2016  Kouvola</t>
  </si>
  <si>
    <t xml:space="preserve">  0-1  (2-2, 2-3)</t>
  </si>
  <si>
    <t>Markku Hylkilä</t>
  </si>
  <si>
    <t>4085</t>
  </si>
  <si>
    <t>02.07. 2017  Imatra</t>
  </si>
  <si>
    <t>21 v  0 kk  24 pv</t>
  </si>
  <si>
    <t>C - POJAT</t>
  </si>
  <si>
    <t>29.07. 1993  Rovaniemi</t>
  </si>
  <si>
    <t xml:space="preserve">  12-17</t>
  </si>
  <si>
    <t>Kari-Pekka Heinonen</t>
  </si>
  <si>
    <t>875</t>
  </si>
  <si>
    <t>26.07. 1994  Tampere</t>
  </si>
  <si>
    <t xml:space="preserve">  13-23</t>
  </si>
  <si>
    <t>Kari Ekroth</t>
  </si>
  <si>
    <t>300</t>
  </si>
  <si>
    <t>B - POJAT</t>
  </si>
  <si>
    <t>14.07. 1995  Karstula</t>
  </si>
  <si>
    <t xml:space="preserve">  2-0  (5-3, 5-2)</t>
  </si>
  <si>
    <t>Petri Lindsberg</t>
  </si>
  <si>
    <t>500</t>
  </si>
  <si>
    <t>12.07. 1996  Kitee</t>
  </si>
  <si>
    <t xml:space="preserve">  1-0  (3-3, 1-0)</t>
  </si>
  <si>
    <t>Pasi Kyöttinen</t>
  </si>
  <si>
    <t>3452</t>
  </si>
  <si>
    <t>16.08. 1997  Hyvinkää</t>
  </si>
  <si>
    <t xml:space="preserve">  0-2  (0-7, 2-3)</t>
  </si>
  <si>
    <t>I p</t>
  </si>
  <si>
    <t>Jukka Varonen</t>
  </si>
  <si>
    <t>2053</t>
  </si>
  <si>
    <t>27.06. 1998  Sotkamo</t>
  </si>
  <si>
    <t xml:space="preserve">  1-0  (2-2, 6-2)</t>
  </si>
  <si>
    <t>Rauno Tuomainen</t>
  </si>
  <si>
    <t>3518</t>
  </si>
  <si>
    <t>03.07. 1999  Sotkamo</t>
  </si>
  <si>
    <t xml:space="preserve">  2-1  (1-4, 3-1, 3-2)</t>
  </si>
  <si>
    <t>Harri Tegelberg</t>
  </si>
  <si>
    <t>2421</t>
  </si>
  <si>
    <t xml:space="preserve"> LIITTO - LEHDISTÖ - KORTTI</t>
  </si>
  <si>
    <t xml:space="preserve">  Tulos</t>
  </si>
  <si>
    <t xml:space="preserve">  KL-%</t>
  </si>
  <si>
    <t>17.06. 2011  Alajärvi</t>
  </si>
  <si>
    <t xml:space="preserve">  2-0  (3-1, 8-4)</t>
  </si>
  <si>
    <t>Lehdistö</t>
  </si>
  <si>
    <t>31 v  11 kk  4 pv</t>
  </si>
  <si>
    <t>2/6</t>
  </si>
  <si>
    <t>1/2</t>
  </si>
  <si>
    <t>3/4</t>
  </si>
  <si>
    <t>0/3</t>
  </si>
  <si>
    <t>0/1</t>
  </si>
  <si>
    <t>0/2</t>
  </si>
  <si>
    <t>3/5</t>
  </si>
  <si>
    <t>7/8</t>
  </si>
  <si>
    <t>5/6</t>
  </si>
  <si>
    <t>4/5</t>
  </si>
  <si>
    <t>1/3</t>
  </si>
  <si>
    <t>4/6</t>
  </si>
  <si>
    <t xml:space="preserve">  2-1  (1-0, 1-2, 0-0, 1-0)</t>
  </si>
  <si>
    <t>3/6</t>
  </si>
  <si>
    <t>5029</t>
  </si>
  <si>
    <t>3/8</t>
  </si>
  <si>
    <t>8/17</t>
  </si>
  <si>
    <t>5/9</t>
  </si>
  <si>
    <t>1/7</t>
  </si>
  <si>
    <t>0/5</t>
  </si>
  <si>
    <t>6/21</t>
  </si>
  <si>
    <t>0/4</t>
  </si>
  <si>
    <t>1/5</t>
  </si>
  <si>
    <t>11.</t>
  </si>
  <si>
    <t>PKP</t>
  </si>
  <si>
    <t>10.</t>
  </si>
  <si>
    <t>hSM</t>
  </si>
  <si>
    <t>22.05. 1997  KiPa - HP  2-0  (3-1, 4-2)</t>
  </si>
  <si>
    <t>01.07. 1997  Kiri - KiPa  0-2  (1-10, 2-5)</t>
  </si>
  <si>
    <t>05.06. 1997  HP-K - KiPa  0-1  (4-4, 2-9)</t>
  </si>
  <si>
    <t>11.07. 2000  KiPa - HP  2-0  (3-1, 16-0)</t>
  </si>
  <si>
    <t>11.  ottelu</t>
  </si>
  <si>
    <t>5.  ottelu</t>
  </si>
  <si>
    <t>97.  ottelu</t>
  </si>
  <si>
    <t xml:space="preserve">  17 v 10 kk   9 pv</t>
  </si>
  <si>
    <t xml:space="preserve">  17 v 11 kk 18 pv</t>
  </si>
  <si>
    <t xml:space="preserve">  17 v 10 kk 23 pv</t>
  </si>
  <si>
    <t xml:space="preserve">  20 v 11 kk 28 pv</t>
  </si>
  <si>
    <t>Seurat</t>
  </si>
  <si>
    <t>SaarU = Saaren Urheilijat  (1950),  kasvattajaseura</t>
  </si>
  <si>
    <t>PKP = Puurtilan Kisa-Pojat  (1948)</t>
  </si>
  <si>
    <t>KiPa = Kiteen Pallo-90  (1990)</t>
  </si>
  <si>
    <t>KPL = Kouvolan Pallonlyöjät  (1931)</t>
  </si>
  <si>
    <t>3-0  Tahko</t>
  </si>
  <si>
    <t>0-3  SoJy</t>
  </si>
  <si>
    <t>2-0  SoJy</t>
  </si>
  <si>
    <t>3-0  PattU</t>
  </si>
  <si>
    <t>3-0  KoU</t>
  </si>
  <si>
    <t>3-2  Lippo</t>
  </si>
  <si>
    <t>3-0  SoJy</t>
  </si>
  <si>
    <t>3-1  KoU</t>
  </si>
  <si>
    <t>2-3  KoU</t>
  </si>
  <si>
    <t>Jatkosarja  1.</t>
  </si>
  <si>
    <t>3-1  SMJ</t>
  </si>
  <si>
    <t>1-2  SoJy</t>
  </si>
  <si>
    <t>Jatkosarja  2.</t>
  </si>
  <si>
    <t>3-2  Tahko</t>
  </si>
  <si>
    <t>3-0  NJ</t>
  </si>
  <si>
    <t>Jatkosarja  4.</t>
  </si>
  <si>
    <t>0-1  PuPe</t>
  </si>
  <si>
    <t>Jatkosarjakarsinta; 0-2  ViVe</t>
  </si>
  <si>
    <t>0-4  SoJy</t>
  </si>
  <si>
    <t>4-0  SMJ</t>
  </si>
  <si>
    <t>4-2  KoU</t>
  </si>
  <si>
    <t>0-2  SoJy</t>
  </si>
  <si>
    <t>3-0  KiPa</t>
  </si>
  <si>
    <t>3-0  Lippo</t>
  </si>
  <si>
    <t>1-3  ViVe</t>
  </si>
  <si>
    <t>0-3  ViVe</t>
  </si>
  <si>
    <t>2-0  SiiPe</t>
  </si>
  <si>
    <t>2-0  SMJ</t>
  </si>
  <si>
    <t>1-0  KaMa</t>
  </si>
  <si>
    <t>1-4  ViVe</t>
  </si>
  <si>
    <t>0-3  PattU</t>
  </si>
  <si>
    <t>1-2  PattU</t>
  </si>
  <si>
    <t xml:space="preserve">      Mitalit</t>
  </si>
  <si>
    <t>1-3  Tiikerit</t>
  </si>
  <si>
    <t>Minipudotuspelit;  2-1  JymyJussit</t>
  </si>
  <si>
    <t>1900 p</t>
  </si>
  <si>
    <t>30.</t>
  </si>
  <si>
    <t xml:space="preserve">      Runkosarja TOP-30</t>
  </si>
  <si>
    <t>29.</t>
  </si>
  <si>
    <t>20.</t>
  </si>
  <si>
    <t>18.</t>
  </si>
  <si>
    <t>21.</t>
  </si>
  <si>
    <t>14.</t>
  </si>
  <si>
    <t>22.</t>
  </si>
  <si>
    <t>28.</t>
  </si>
  <si>
    <t>27.</t>
  </si>
  <si>
    <t>23.</t>
  </si>
  <si>
    <t>24.</t>
  </si>
  <si>
    <t>26.</t>
  </si>
  <si>
    <t>Ylempi loppusarja TOP-10</t>
  </si>
  <si>
    <t>01.07. 2018  Joensuu</t>
  </si>
  <si>
    <t>Matti Iivarinen</t>
  </si>
  <si>
    <t xml:space="preserve">  2-1  (4-1, 2-1)</t>
  </si>
  <si>
    <t>4/7</t>
  </si>
  <si>
    <t>4500</t>
  </si>
  <si>
    <t>0-0-1</t>
  </si>
  <si>
    <t>12.</t>
  </si>
  <si>
    <t>Ottelutilasto</t>
  </si>
  <si>
    <t>99.</t>
  </si>
  <si>
    <t>1-3  KPL</t>
  </si>
  <si>
    <t>11/19</t>
  </si>
  <si>
    <t>25.</t>
  </si>
  <si>
    <t xml:space="preserve"> Kultakypärä  2018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</si>
  <si>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</si>
  <si>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</si>
  <si>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</si>
  <si>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</si>
  <si>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</si>
  <si>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</si>
  <si>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</si>
  <si>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</si>
  <si>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KiPe = Kinnarin Pesis  (1998)</t>
  </si>
  <si>
    <t>IPV</t>
  </si>
  <si>
    <t>IPV = Imatran Pallo-Veikot  (1955)</t>
  </si>
  <si>
    <t>07.07. 2019  Seinäjoki</t>
  </si>
  <si>
    <t xml:space="preserve">  1-2  (0-11, 7-4, 1-2)</t>
  </si>
  <si>
    <t>5/5</t>
  </si>
  <si>
    <t>Jani Komulainen</t>
  </si>
  <si>
    <t>4566</t>
  </si>
  <si>
    <t>44/76</t>
  </si>
  <si>
    <t>5/11</t>
  </si>
  <si>
    <t>19/28</t>
  </si>
  <si>
    <t>12/18</t>
  </si>
  <si>
    <t>64.</t>
  </si>
  <si>
    <t>13.</t>
  </si>
  <si>
    <t xml:space="preserve">Paras sija   3.  </t>
  </si>
  <si>
    <t>57.</t>
  </si>
  <si>
    <t>TEHO</t>
  </si>
  <si>
    <t xml:space="preserve"> Ottelutilasto</t>
  </si>
  <si>
    <t xml:space="preserve"> 300</t>
  </si>
  <si>
    <t xml:space="preserve"> 400</t>
  </si>
  <si>
    <t xml:space="preserve"> 500</t>
  </si>
  <si>
    <t xml:space="preserve"> Lyöjätilasto</t>
  </si>
  <si>
    <t xml:space="preserve"> </t>
  </si>
  <si>
    <t xml:space="preserve"> 100</t>
  </si>
  <si>
    <t>IKÄ</t>
  </si>
  <si>
    <t>197.</t>
  </si>
  <si>
    <t>198.</t>
  </si>
  <si>
    <t xml:space="preserve"> 1945 - 1997</t>
  </si>
  <si>
    <t xml:space="preserve"> 1979 - 1997</t>
  </si>
  <si>
    <t>131.</t>
  </si>
  <si>
    <t xml:space="preserve"> 1945 - 1998</t>
  </si>
  <si>
    <t xml:space="preserve"> 1979 - 1998</t>
  </si>
  <si>
    <t>97.</t>
  </si>
  <si>
    <t xml:space="preserve"> 1945 - 1999</t>
  </si>
  <si>
    <t xml:space="preserve"> 1979 - 1999</t>
  </si>
  <si>
    <t>44.</t>
  </si>
  <si>
    <t xml:space="preserve"> 1945 - 2000</t>
  </si>
  <si>
    <t xml:space="preserve"> 1979 - 2000</t>
  </si>
  <si>
    <t>41.</t>
  </si>
  <si>
    <t>54.</t>
  </si>
  <si>
    <t xml:space="preserve"> 1945 - 2001</t>
  </si>
  <si>
    <t xml:space="preserve"> 1979 - 2001</t>
  </si>
  <si>
    <t xml:space="preserve"> 1945 - 2002</t>
  </si>
  <si>
    <t xml:space="preserve"> 1979 - 2002</t>
  </si>
  <si>
    <t>16.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</si>
  <si>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</si>
  <si>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</si>
  <si>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</si>
  <si>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</si>
  <si>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</si>
  <si>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</si>
  <si>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</si>
  <si>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</si>
  <si>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</si>
  <si>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</si>
  <si>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</si>
  <si>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</si>
  <si>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</si>
  <si>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</si>
  <si>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</si>
  <si>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</si>
  <si>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</si>
  <si>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</si>
  <si>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</si>
  <si>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</si>
  <si>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</si>
  <si>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</si>
  <si>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</si>
  <si>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</si>
  <si>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</si>
  <si>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</si>
  <si>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</si>
  <si>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</si>
  <si>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</si>
  <si>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</si>
  <si>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</si>
  <si>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</si>
  <si>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</si>
  <si>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</si>
  <si>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>33 v 11 kk 28 pv</t>
  </si>
  <si>
    <t>37 v 10 kk 24 pv</t>
  </si>
  <si>
    <t>491. ottelu</t>
  </si>
  <si>
    <t>549. ottelu</t>
  </si>
  <si>
    <t xml:space="preserve">  9.   02.09. 2006  SoJy - KiPa  2-0</t>
  </si>
  <si>
    <t>27 v   1 kk 20 pv</t>
  </si>
  <si>
    <t>219.</t>
  </si>
  <si>
    <t>166.</t>
  </si>
  <si>
    <t>122.</t>
  </si>
  <si>
    <t>82.</t>
  </si>
  <si>
    <t>58.</t>
  </si>
  <si>
    <t>51.</t>
  </si>
  <si>
    <t>35.</t>
  </si>
  <si>
    <t>17.</t>
  </si>
  <si>
    <t>263.</t>
  </si>
  <si>
    <t>246.</t>
  </si>
  <si>
    <t>74.</t>
  </si>
  <si>
    <t>43.</t>
  </si>
  <si>
    <t>47.</t>
  </si>
  <si>
    <t>49.</t>
  </si>
  <si>
    <t>50.</t>
  </si>
  <si>
    <t>40.</t>
  </si>
  <si>
    <t>32.</t>
  </si>
  <si>
    <t>268.</t>
  </si>
  <si>
    <t>277.</t>
  </si>
  <si>
    <t>252.</t>
  </si>
  <si>
    <t>245.</t>
  </si>
  <si>
    <t>147.</t>
  </si>
  <si>
    <t>106.</t>
  </si>
  <si>
    <t>107.</t>
  </si>
  <si>
    <t>73.</t>
  </si>
  <si>
    <t>59.</t>
  </si>
  <si>
    <t>61.</t>
  </si>
  <si>
    <t>60.</t>
  </si>
  <si>
    <t>52.</t>
  </si>
  <si>
    <t>55.</t>
  </si>
  <si>
    <t>53.</t>
  </si>
  <si>
    <t>56.</t>
  </si>
  <si>
    <t>284.</t>
  </si>
  <si>
    <t>274.</t>
  </si>
  <si>
    <t>242.</t>
  </si>
  <si>
    <t>181.</t>
  </si>
  <si>
    <t>91.</t>
  </si>
  <si>
    <t>48.</t>
  </si>
  <si>
    <t>45.</t>
  </si>
  <si>
    <t>38.</t>
  </si>
  <si>
    <t>39.</t>
  </si>
  <si>
    <t>37.</t>
  </si>
  <si>
    <t>165.</t>
  </si>
  <si>
    <t>125.</t>
  </si>
  <si>
    <t>81.</t>
  </si>
  <si>
    <t>42.</t>
  </si>
  <si>
    <t>33.</t>
  </si>
  <si>
    <t xml:space="preserve"> RUNKOSARJA, KA / OTT</t>
  </si>
  <si>
    <t xml:space="preserve"> PLAY OFF,  KA / OTT</t>
  </si>
  <si>
    <t xml:space="preserve"> SIJOITUS</t>
  </si>
  <si>
    <t>398.</t>
  </si>
  <si>
    <t>429.</t>
  </si>
  <si>
    <t>358.</t>
  </si>
  <si>
    <t xml:space="preserve"> Tehotilasto</t>
  </si>
  <si>
    <t xml:space="preserve"> 700</t>
  </si>
  <si>
    <t xml:space="preserve"> Kärkilyöjätilasto</t>
  </si>
  <si>
    <t>42.   25.08. 2011  SoJy - KPL  2-0</t>
  </si>
  <si>
    <t>126. ottelu</t>
  </si>
  <si>
    <t>25.   21.08. 2018  KiPa - KPL  1-0</t>
  </si>
  <si>
    <t>153. ottelu</t>
  </si>
  <si>
    <t>1142.</t>
  </si>
  <si>
    <t>1129.</t>
  </si>
  <si>
    <t>1069.</t>
  </si>
  <si>
    <t>821.</t>
  </si>
  <si>
    <t>704.</t>
  </si>
  <si>
    <t>586.</t>
  </si>
  <si>
    <t>526.</t>
  </si>
  <si>
    <t>452.</t>
  </si>
  <si>
    <t>337.</t>
  </si>
  <si>
    <t>285.</t>
  </si>
  <si>
    <t>259.</t>
  </si>
  <si>
    <t>243.</t>
  </si>
  <si>
    <t>191.</t>
  </si>
  <si>
    <t>154.</t>
  </si>
  <si>
    <t>145.</t>
  </si>
  <si>
    <t>143.</t>
  </si>
  <si>
    <t>138.</t>
  </si>
  <si>
    <t>119.</t>
  </si>
  <si>
    <t>118.</t>
  </si>
  <si>
    <t>111.</t>
  </si>
  <si>
    <t>597.</t>
  </si>
  <si>
    <t>591.</t>
  </si>
  <si>
    <t>504.</t>
  </si>
  <si>
    <t>411.</t>
  </si>
  <si>
    <t>349.</t>
  </si>
  <si>
    <t>319.</t>
  </si>
  <si>
    <t>286.</t>
  </si>
  <si>
    <t>234.</t>
  </si>
  <si>
    <t>186.</t>
  </si>
  <si>
    <t>174.</t>
  </si>
  <si>
    <t>152.</t>
  </si>
  <si>
    <t>129.</t>
  </si>
  <si>
    <t>104.</t>
  </si>
  <si>
    <t>92.</t>
  </si>
  <si>
    <t>79.</t>
  </si>
  <si>
    <t>71.</t>
  </si>
  <si>
    <t>72.</t>
  </si>
  <si>
    <t>63.</t>
  </si>
  <si>
    <t>1073.</t>
  </si>
  <si>
    <t>1022.</t>
  </si>
  <si>
    <t>882.</t>
  </si>
  <si>
    <t>606.</t>
  </si>
  <si>
    <t>491.</t>
  </si>
  <si>
    <t>427.</t>
  </si>
  <si>
    <t>347.</t>
  </si>
  <si>
    <t>256.</t>
  </si>
  <si>
    <t>209.</t>
  </si>
  <si>
    <t>170.</t>
  </si>
  <si>
    <t>160.</t>
  </si>
  <si>
    <t>127.</t>
  </si>
  <si>
    <t>117.</t>
  </si>
  <si>
    <t>102.</t>
  </si>
  <si>
    <t>86.</t>
  </si>
  <si>
    <t>67.</t>
  </si>
  <si>
    <t>46.</t>
  </si>
  <si>
    <t>1003.</t>
  </si>
  <si>
    <t>890.</t>
  </si>
  <si>
    <t>736.</t>
  </si>
  <si>
    <t>549.</t>
  </si>
  <si>
    <t>466.</t>
  </si>
  <si>
    <t>373.</t>
  </si>
  <si>
    <t>293.</t>
  </si>
  <si>
    <t>235.</t>
  </si>
  <si>
    <t>184.</t>
  </si>
  <si>
    <t>123.</t>
  </si>
  <si>
    <t>89.</t>
  </si>
  <si>
    <t>36.</t>
  </si>
  <si>
    <t>19.</t>
  </si>
  <si>
    <t>1123.</t>
  </si>
  <si>
    <t>1090.</t>
  </si>
  <si>
    <t>1007.</t>
  </si>
  <si>
    <t>718.</t>
  </si>
  <si>
    <t>614.</t>
  </si>
  <si>
    <t>510.</t>
  </si>
  <si>
    <t>438.</t>
  </si>
  <si>
    <t>353.</t>
  </si>
  <si>
    <t>254.</t>
  </si>
  <si>
    <t>220.</t>
  </si>
  <si>
    <t>207.</t>
  </si>
  <si>
    <t>183.</t>
  </si>
  <si>
    <t>161.</t>
  </si>
  <si>
    <t>148.</t>
  </si>
  <si>
    <t>135.</t>
  </si>
  <si>
    <t>103.</t>
  </si>
  <si>
    <t>88.</t>
  </si>
  <si>
    <t>66.</t>
  </si>
  <si>
    <t>31.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</si>
  <si>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</si>
  <si>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</si>
  <si>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</si>
  <si>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</si>
  <si>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</si>
  <si>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 xml:space="preserve"> Etenijätilasto</t>
  </si>
  <si>
    <t>217.   09.06. 2005  KiPa - PattU  2-0</t>
  </si>
  <si>
    <t>25 v 10 kk 27 pv</t>
  </si>
  <si>
    <t xml:space="preserve">  31.   11.07. 2013  SoJy - KiPa  2-1</t>
  </si>
  <si>
    <t xml:space="preserve">    8.   06.06. 2017  KiPa - ViVe  0-2</t>
  </si>
  <si>
    <t>480. ottelu</t>
  </si>
  <si>
    <t xml:space="preserve">  80.   30.06. 2016  KiPa - SoJy  2-1</t>
  </si>
  <si>
    <t>117.   02.08. 2012  KiPa - ViVe  0-2</t>
  </si>
  <si>
    <t>384. ottelu</t>
  </si>
  <si>
    <t xml:space="preserve">  56.   02.08. 2016  Kiri - KiPa  1-2</t>
  </si>
  <si>
    <t xml:space="preserve">  35.   02.08. 2018  KiPa - AA  2-0</t>
  </si>
  <si>
    <t>139.   07.06. 2014  KiPa - KPL  1-0</t>
  </si>
  <si>
    <t>413. ottelu</t>
  </si>
  <si>
    <t>472. ottelu</t>
  </si>
  <si>
    <t>570. ottelu</t>
  </si>
  <si>
    <t xml:space="preserve">  84.   31.05. 2016  KiPa - JymyJussit  2-0</t>
  </si>
  <si>
    <t xml:space="preserve">  33.   30.06. 2019  IPV - ViVe  0-2</t>
  </si>
  <si>
    <t>117.   25.06. 2009  PuPe - KiPa  0-2</t>
  </si>
  <si>
    <t>295. ottelu</t>
  </si>
  <si>
    <t>521. ottelu</t>
  </si>
  <si>
    <t xml:space="preserve">  30.   11.08. 2017  SoJy - KiPa  2-0</t>
  </si>
  <si>
    <t>29 v 11 kk 29 pv</t>
  </si>
  <si>
    <t xml:space="preserve">  94.   12.07. 2009  KiPa - NJ  2-0</t>
  </si>
  <si>
    <t>SEUROITTAIN</t>
  </si>
  <si>
    <t>ka / ottelu</t>
  </si>
  <si>
    <t>LYÖDYT, KA/OTT</t>
  </si>
  <si>
    <t>RS</t>
  </si>
  <si>
    <t>YLS</t>
  </si>
  <si>
    <t>ERO</t>
  </si>
  <si>
    <t>TUODUT, KA/OTT</t>
  </si>
  <si>
    <t>OSUUS</t>
  </si>
  <si>
    <t>Kiteen Pallo-90</t>
  </si>
  <si>
    <t>Kouvolan Pallonlyöjät</t>
  </si>
  <si>
    <t>Imatran Pallo-Veikot</t>
  </si>
  <si>
    <t>Kinnarin Pesis</t>
  </si>
  <si>
    <t>YLEISÖENNÄTYS  KOTONA</t>
  </si>
  <si>
    <t>22.   31.07. 1997  Lippo - KiPa  0-2</t>
  </si>
  <si>
    <t>YLEISÖENNÄTYS  VIERAISSA</t>
  </si>
  <si>
    <t>27.   27.07. 1997  SMJ - KiPa  1-2</t>
  </si>
  <si>
    <t>KATSOJIA YLI 5000</t>
  </si>
  <si>
    <t>SIJA</t>
  </si>
  <si>
    <t>KATSOJIA</t>
  </si>
  <si>
    <t>KA / PELI</t>
  </si>
  <si>
    <t>61.   14.09. 1997  KiPa - SoJy  0-1,  fin 3/3</t>
  </si>
  <si>
    <t>59.   10.09. 2005  KiPa - NJ  2-0,  fin 3/3</t>
  </si>
  <si>
    <t>45.   05.09. 2010  ViVe - KPL  2-1,  fin 2/4</t>
  </si>
  <si>
    <t>38.   06.09. 2000  KiPa - SoJy  2-0,  fin 3/3</t>
  </si>
  <si>
    <t>25.   11.09. 2010  KPL - ViVe  2-0,  fin 3/4</t>
  </si>
  <si>
    <t>58.   06.07. 2010  KPL - SoJy  2-0</t>
  </si>
  <si>
    <t>RS JA YLS</t>
  </si>
  <si>
    <t>TOP-100     1945-2020</t>
  </si>
  <si>
    <t xml:space="preserve"> 1945 - 2020</t>
  </si>
  <si>
    <t xml:space="preserve"> 600</t>
  </si>
  <si>
    <t xml:space="preserve">    3.   09.08. 2020  SiiPe - IPV  0-2</t>
  </si>
  <si>
    <t>41 v   0 kk 27 pv</t>
  </si>
  <si>
    <t>1 243 268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</si>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</sst>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7" borderId="4" xfId="1" applyNumberFormat="1" applyFont="1" applyFill="1" applyBorder="1" applyAlignment="1">
      <alignment horizontal="left"/>
    </xf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49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49" fontId="4" fillId="7" borderId="11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165" fontId="4" fillId="7" borderId="2" xfId="0" quotePrefix="1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Border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4" borderId="3" xfId="0" applyFont="1" applyFill="1" applyBorder="1" applyAlignment="1"/>
    <xf numFmtId="1" fontId="4" fillId="2" borderId="0" xfId="0" applyNumberFormat="1" applyFont="1" applyFill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9" fontId="4" fillId="4" borderId="0" xfId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3" fontId="4" fillId="4" borderId="0" xfId="0" quotePrefix="1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8.28515625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6" width="13.7109375" style="58" customWidth="1"/>
    <col min="37" max="37" width="0.7109375" style="58" customWidth="1"/>
    <col min="38" max="40" width="6.7109375" style="58" customWidth="1"/>
    <col min="41" max="41" width="4.7109375" style="58" customWidth="1"/>
    <col min="42" max="42" width="5.7109375" style="58" customWidth="1"/>
    <col min="43" max="43" width="4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98</v>
      </c>
      <c r="C1" s="6"/>
      <c r="D1" s="7"/>
      <c r="E1" s="99" t="s">
        <v>99</v>
      </c>
      <c r="F1" s="8"/>
      <c r="G1" s="8"/>
      <c r="H1" s="8"/>
      <c r="I1" s="6"/>
      <c r="J1" s="6"/>
      <c r="K1" s="6"/>
      <c r="L1" s="8"/>
      <c r="M1" s="6"/>
      <c r="N1" s="6"/>
      <c r="O1" s="158"/>
      <c r="P1" s="107"/>
      <c r="Q1" s="107"/>
      <c r="R1" s="107"/>
      <c r="S1" s="107"/>
      <c r="T1" s="107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8"/>
      <c r="L2" s="15"/>
      <c r="M2" s="15"/>
      <c r="N2" s="16"/>
      <c r="O2" s="31"/>
      <c r="P2" s="23" t="s">
        <v>266</v>
      </c>
      <c r="Q2" s="21"/>
      <c r="R2" s="15"/>
      <c r="S2" s="22"/>
      <c r="T2" s="20"/>
      <c r="U2" s="23" t="s">
        <v>14</v>
      </c>
      <c r="V2" s="15"/>
      <c r="W2" s="15"/>
      <c r="X2" s="15"/>
      <c r="Y2" s="21"/>
      <c r="Z2" s="16"/>
      <c r="AA2" s="20"/>
      <c r="AB2" s="23" t="s">
        <v>278</v>
      </c>
      <c r="AC2" s="21"/>
      <c r="AD2" s="15"/>
      <c r="AE2" s="22"/>
      <c r="AF2" s="20"/>
      <c r="AG2" s="23" t="s">
        <v>50</v>
      </c>
      <c r="AH2" s="15"/>
      <c r="AI2" s="15"/>
      <c r="AJ2" s="16"/>
      <c r="AK2" s="20"/>
      <c r="AL2" s="23" t="s">
        <v>51</v>
      </c>
      <c r="AM2" s="21"/>
      <c r="AN2" s="15"/>
      <c r="AO2" s="163" t="s">
        <v>261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54</v>
      </c>
      <c r="AH3" s="19" t="s">
        <v>55</v>
      </c>
      <c r="AI3" s="16" t="s">
        <v>56</v>
      </c>
      <c r="AJ3" s="19" t="s">
        <v>57</v>
      </c>
      <c r="AK3" s="25"/>
      <c r="AL3" s="19" t="s">
        <v>22</v>
      </c>
      <c r="AM3" s="19" t="s">
        <v>23</v>
      </c>
      <c r="AN3" s="16" t="s">
        <v>212</v>
      </c>
      <c r="AO3" s="16" t="s">
        <v>30</v>
      </c>
      <c r="AP3" s="18" t="s">
        <v>31</v>
      </c>
      <c r="AQ3" s="19" t="s">
        <v>32</v>
      </c>
      <c r="AR3" s="39"/>
    </row>
    <row r="4" spans="1:44" s="4" customFormat="1" ht="15" customHeight="1" x14ac:dyDescent="0.25">
      <c r="A4" s="2"/>
      <c r="B4" s="103">
        <v>1997</v>
      </c>
      <c r="C4" s="103" t="s">
        <v>209</v>
      </c>
      <c r="D4" s="104" t="s">
        <v>210</v>
      </c>
      <c r="E4" s="103"/>
      <c r="F4" s="108" t="s">
        <v>97</v>
      </c>
      <c r="G4" s="105"/>
      <c r="H4" s="59"/>
      <c r="I4" s="103"/>
      <c r="J4" s="103"/>
      <c r="K4" s="103"/>
      <c r="L4" s="103"/>
      <c r="M4" s="103"/>
      <c r="N4" s="106"/>
      <c r="O4" s="31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5"/>
      <c r="AH4" s="95"/>
      <c r="AI4" s="95"/>
      <c r="AJ4" s="95"/>
      <c r="AK4" s="25"/>
      <c r="AL4" s="26"/>
      <c r="AM4" s="95"/>
      <c r="AN4" s="162"/>
      <c r="AO4" s="28"/>
      <c r="AP4" s="30"/>
      <c r="AQ4" s="26"/>
      <c r="AR4" s="39"/>
    </row>
    <row r="5" spans="1:44" s="4" customFormat="1" ht="15" customHeight="1" x14ac:dyDescent="0.25">
      <c r="A5" s="2"/>
      <c r="B5" s="26">
        <v>1997</v>
      </c>
      <c r="C5" s="26" t="s">
        <v>93</v>
      </c>
      <c r="D5" s="27" t="s">
        <v>101</v>
      </c>
      <c r="E5" s="26">
        <v>25</v>
      </c>
      <c r="F5" s="26">
        <v>0</v>
      </c>
      <c r="G5" s="26">
        <v>6</v>
      </c>
      <c r="H5" s="26">
        <v>5</v>
      </c>
      <c r="I5" s="26">
        <v>43</v>
      </c>
      <c r="J5" s="26">
        <v>12</v>
      </c>
      <c r="K5" s="26">
        <v>17</v>
      </c>
      <c r="L5" s="26">
        <v>8</v>
      </c>
      <c r="M5" s="26">
        <v>6</v>
      </c>
      <c r="N5" s="29">
        <v>0.316</v>
      </c>
      <c r="O5" s="159">
        <f t="shared" ref="O5:O18" si="0">PRODUCT(I5/N5)</f>
        <v>136.07594936708861</v>
      </c>
      <c r="P5" s="19"/>
      <c r="Q5" s="19"/>
      <c r="R5" s="19"/>
      <c r="S5" s="19"/>
      <c r="T5" s="25"/>
      <c r="U5" s="26">
        <v>9</v>
      </c>
      <c r="V5" s="26">
        <v>0</v>
      </c>
      <c r="W5" s="26">
        <v>1</v>
      </c>
      <c r="X5" s="26">
        <v>1</v>
      </c>
      <c r="Y5" s="26">
        <v>14</v>
      </c>
      <c r="Z5" s="29">
        <v>0.318</v>
      </c>
      <c r="AA5" s="25"/>
      <c r="AB5" s="19"/>
      <c r="AC5" s="19"/>
      <c r="AD5" s="19"/>
      <c r="AE5" s="19"/>
      <c r="AF5" s="25"/>
      <c r="AG5" s="95" t="s">
        <v>255</v>
      </c>
      <c r="AH5" s="95" t="s">
        <v>229</v>
      </c>
      <c r="AI5" s="95"/>
      <c r="AJ5" s="95" t="s">
        <v>230</v>
      </c>
      <c r="AK5" s="25"/>
      <c r="AL5" s="26"/>
      <c r="AM5" s="26"/>
      <c r="AN5" s="26">
        <v>1</v>
      </c>
      <c r="AO5" s="26"/>
      <c r="AP5" s="26">
        <v>1</v>
      </c>
      <c r="AQ5" s="26"/>
      <c r="AR5" s="39"/>
    </row>
    <row r="6" spans="1:44" s="4" customFormat="1" ht="15" customHeight="1" x14ac:dyDescent="0.25">
      <c r="A6" s="2"/>
      <c r="B6" s="26">
        <v>1998</v>
      </c>
      <c r="C6" s="26" t="s">
        <v>95</v>
      </c>
      <c r="D6" s="27" t="s">
        <v>101</v>
      </c>
      <c r="E6" s="26">
        <v>11</v>
      </c>
      <c r="F6" s="26">
        <v>0</v>
      </c>
      <c r="G6" s="26">
        <v>2</v>
      </c>
      <c r="H6" s="26">
        <v>1</v>
      </c>
      <c r="I6" s="26">
        <v>14</v>
      </c>
      <c r="J6" s="26">
        <v>7</v>
      </c>
      <c r="K6" s="26">
        <v>0</v>
      </c>
      <c r="L6" s="26">
        <v>5</v>
      </c>
      <c r="M6" s="26">
        <v>2</v>
      </c>
      <c r="N6" s="29">
        <v>0.4</v>
      </c>
      <c r="O6" s="159">
        <f t="shared" si="0"/>
        <v>35</v>
      </c>
      <c r="P6" s="19"/>
      <c r="Q6" s="19"/>
      <c r="R6" s="19"/>
      <c r="S6" s="19"/>
      <c r="T6" s="25"/>
      <c r="U6" s="26">
        <v>7</v>
      </c>
      <c r="V6" s="26">
        <v>0</v>
      </c>
      <c r="W6" s="26">
        <v>1</v>
      </c>
      <c r="X6" s="26">
        <v>0</v>
      </c>
      <c r="Y6" s="26">
        <v>19</v>
      </c>
      <c r="Z6" s="29">
        <v>0.54300000000000004</v>
      </c>
      <c r="AA6" s="25"/>
      <c r="AB6" s="19"/>
      <c r="AC6" s="19"/>
      <c r="AD6" s="19"/>
      <c r="AE6" s="19"/>
      <c r="AF6" s="25"/>
      <c r="AG6" s="95" t="s">
        <v>256</v>
      </c>
      <c r="AH6" s="95" t="s">
        <v>262</v>
      </c>
      <c r="AI6" s="95" t="s">
        <v>231</v>
      </c>
      <c r="AJ6" s="95"/>
      <c r="AK6" s="25"/>
      <c r="AL6" s="26"/>
      <c r="AM6" s="26"/>
      <c r="AN6" s="26"/>
      <c r="AO6" s="26"/>
      <c r="AP6" s="26"/>
      <c r="AQ6" s="26">
        <v>1</v>
      </c>
      <c r="AR6" s="39"/>
    </row>
    <row r="7" spans="1:44" s="4" customFormat="1" ht="15" customHeight="1" x14ac:dyDescent="0.25">
      <c r="A7" s="2"/>
      <c r="B7" s="26">
        <v>1999</v>
      </c>
      <c r="C7" s="26" t="s">
        <v>94</v>
      </c>
      <c r="D7" s="27" t="s">
        <v>101</v>
      </c>
      <c r="E7" s="26">
        <v>21</v>
      </c>
      <c r="F7" s="26">
        <v>0</v>
      </c>
      <c r="G7" s="26">
        <v>6</v>
      </c>
      <c r="H7" s="26">
        <v>2</v>
      </c>
      <c r="I7" s="26">
        <v>44</v>
      </c>
      <c r="J7" s="26">
        <v>29</v>
      </c>
      <c r="K7" s="26">
        <v>5</v>
      </c>
      <c r="L7" s="26">
        <v>4</v>
      </c>
      <c r="M7" s="26">
        <v>6</v>
      </c>
      <c r="N7" s="29">
        <v>0.47899999999999998</v>
      </c>
      <c r="O7" s="159">
        <f t="shared" si="0"/>
        <v>91.858037578288105</v>
      </c>
      <c r="P7" s="19"/>
      <c r="Q7" s="19"/>
      <c r="R7" s="19"/>
      <c r="S7" s="19"/>
      <c r="T7" s="25"/>
      <c r="U7" s="26">
        <v>7</v>
      </c>
      <c r="V7" s="26">
        <v>0</v>
      </c>
      <c r="W7" s="26">
        <v>2</v>
      </c>
      <c r="X7" s="26">
        <v>1</v>
      </c>
      <c r="Y7" s="26">
        <v>19</v>
      </c>
      <c r="Z7" s="29">
        <v>0.47499999999999998</v>
      </c>
      <c r="AA7" s="25"/>
      <c r="AB7" s="19"/>
      <c r="AC7" s="19"/>
      <c r="AD7" s="19"/>
      <c r="AE7" s="19"/>
      <c r="AF7" s="25"/>
      <c r="AG7" s="95" t="s">
        <v>257</v>
      </c>
      <c r="AH7" s="95" t="s">
        <v>232</v>
      </c>
      <c r="AI7" s="95"/>
      <c r="AJ7" s="95" t="s">
        <v>229</v>
      </c>
      <c r="AK7" s="25"/>
      <c r="AL7" s="26"/>
      <c r="AM7" s="26"/>
      <c r="AN7" s="26"/>
      <c r="AO7" s="26">
        <v>1</v>
      </c>
      <c r="AP7" s="26"/>
      <c r="AQ7" s="26"/>
      <c r="AR7" s="39"/>
    </row>
    <row r="8" spans="1:44" s="4" customFormat="1" ht="15" customHeight="1" x14ac:dyDescent="0.25">
      <c r="A8" s="2"/>
      <c r="B8" s="26">
        <v>2000</v>
      </c>
      <c r="C8" s="26" t="s">
        <v>94</v>
      </c>
      <c r="D8" s="27" t="s">
        <v>101</v>
      </c>
      <c r="E8" s="26">
        <v>28</v>
      </c>
      <c r="F8" s="26">
        <v>1</v>
      </c>
      <c r="G8" s="26">
        <v>21</v>
      </c>
      <c r="H8" s="26">
        <v>13</v>
      </c>
      <c r="I8" s="26">
        <v>95</v>
      </c>
      <c r="J8" s="26">
        <v>24</v>
      </c>
      <c r="K8" s="26">
        <v>21</v>
      </c>
      <c r="L8" s="26">
        <v>28</v>
      </c>
      <c r="M8" s="26">
        <v>22</v>
      </c>
      <c r="N8" s="29">
        <v>0.51600000000000001</v>
      </c>
      <c r="O8" s="159">
        <f t="shared" si="0"/>
        <v>184.10852713178295</v>
      </c>
      <c r="P8" s="19" t="s">
        <v>267</v>
      </c>
      <c r="Q8" s="19"/>
      <c r="R8" s="19"/>
      <c r="S8" s="19"/>
      <c r="T8" s="25"/>
      <c r="U8" s="26">
        <v>11</v>
      </c>
      <c r="V8" s="26">
        <v>0</v>
      </c>
      <c r="W8" s="26">
        <v>6</v>
      </c>
      <c r="X8" s="26">
        <v>1</v>
      </c>
      <c r="Y8" s="26">
        <v>25</v>
      </c>
      <c r="Z8" s="29">
        <v>0.40300000000000002</v>
      </c>
      <c r="AA8" s="25"/>
      <c r="AB8" s="19"/>
      <c r="AC8" s="19"/>
      <c r="AD8" s="19"/>
      <c r="AE8" s="19"/>
      <c r="AF8" s="25"/>
      <c r="AG8" s="95" t="s">
        <v>233</v>
      </c>
      <c r="AH8" s="95" t="s">
        <v>234</v>
      </c>
      <c r="AI8" s="95"/>
      <c r="AJ8" s="95" t="s">
        <v>235</v>
      </c>
      <c r="AK8" s="25"/>
      <c r="AL8" s="26">
        <v>1</v>
      </c>
      <c r="AM8" s="26"/>
      <c r="AN8" s="26"/>
      <c r="AO8" s="26">
        <v>1</v>
      </c>
      <c r="AP8" s="26"/>
      <c r="AQ8" s="26"/>
      <c r="AR8" s="39"/>
    </row>
    <row r="9" spans="1:44" s="4" customFormat="1" ht="15" customHeight="1" x14ac:dyDescent="0.25">
      <c r="A9" s="2"/>
      <c r="B9" s="26">
        <v>2001</v>
      </c>
      <c r="C9" s="26" t="s">
        <v>93</v>
      </c>
      <c r="D9" s="27" t="s">
        <v>101</v>
      </c>
      <c r="E9" s="26">
        <v>24</v>
      </c>
      <c r="F9" s="26">
        <v>2</v>
      </c>
      <c r="G9" s="26">
        <v>13</v>
      </c>
      <c r="H9" s="26">
        <v>11</v>
      </c>
      <c r="I9" s="26">
        <v>81</v>
      </c>
      <c r="J9" s="26">
        <v>9</v>
      </c>
      <c r="K9" s="26">
        <v>16</v>
      </c>
      <c r="L9" s="26">
        <v>41</v>
      </c>
      <c r="M9" s="26">
        <v>15</v>
      </c>
      <c r="N9" s="29">
        <v>0.64800000000000002</v>
      </c>
      <c r="O9" s="159">
        <f t="shared" si="0"/>
        <v>125</v>
      </c>
      <c r="P9" s="19"/>
      <c r="Q9" s="19"/>
      <c r="R9" s="19"/>
      <c r="S9" s="19"/>
      <c r="T9" s="25"/>
      <c r="U9" s="26">
        <v>10</v>
      </c>
      <c r="V9" s="26">
        <v>2</v>
      </c>
      <c r="W9" s="26">
        <v>5</v>
      </c>
      <c r="X9" s="26">
        <v>7</v>
      </c>
      <c r="Y9" s="26">
        <v>41</v>
      </c>
      <c r="Z9" s="29">
        <v>0.70699999999999996</v>
      </c>
      <c r="AA9" s="25"/>
      <c r="AB9" s="19"/>
      <c r="AC9" s="19"/>
      <c r="AD9" s="19"/>
      <c r="AE9" s="19"/>
      <c r="AF9" s="25"/>
      <c r="AG9" s="95" t="s">
        <v>236</v>
      </c>
      <c r="AH9" s="95" t="s">
        <v>229</v>
      </c>
      <c r="AI9" s="95"/>
      <c r="AJ9" s="95" t="s">
        <v>230</v>
      </c>
      <c r="AK9" s="25"/>
      <c r="AL9" s="26"/>
      <c r="AM9" s="26"/>
      <c r="AN9" s="26"/>
      <c r="AO9" s="26"/>
      <c r="AP9" s="26">
        <v>1</v>
      </c>
      <c r="AQ9" s="26"/>
      <c r="AR9" s="39"/>
    </row>
    <row r="10" spans="1:44" s="4" customFormat="1" ht="15" customHeight="1" x14ac:dyDescent="0.25">
      <c r="A10" s="2"/>
      <c r="B10" s="26">
        <v>2002</v>
      </c>
      <c r="C10" s="26" t="s">
        <v>62</v>
      </c>
      <c r="D10" s="27" t="s">
        <v>101</v>
      </c>
      <c r="E10" s="26">
        <v>28</v>
      </c>
      <c r="F10" s="26">
        <v>3</v>
      </c>
      <c r="G10" s="26">
        <v>9</v>
      </c>
      <c r="H10" s="26">
        <v>12</v>
      </c>
      <c r="I10" s="26">
        <v>55</v>
      </c>
      <c r="J10" s="26">
        <v>13</v>
      </c>
      <c r="K10" s="26">
        <v>6</v>
      </c>
      <c r="L10" s="26">
        <v>24</v>
      </c>
      <c r="M10" s="26">
        <v>12</v>
      </c>
      <c r="N10" s="29">
        <v>0.505</v>
      </c>
      <c r="O10" s="159">
        <f t="shared" si="0"/>
        <v>108.91089108910892</v>
      </c>
      <c r="P10" s="19"/>
      <c r="Q10" s="19"/>
      <c r="R10" s="19"/>
      <c r="S10" s="19"/>
      <c r="T10" s="25"/>
      <c r="U10" s="26">
        <v>5</v>
      </c>
      <c r="V10" s="26">
        <v>1</v>
      </c>
      <c r="W10" s="26">
        <v>3</v>
      </c>
      <c r="X10" s="26">
        <v>6</v>
      </c>
      <c r="Y10" s="26">
        <v>11</v>
      </c>
      <c r="Z10" s="29">
        <v>0.45800000000000002</v>
      </c>
      <c r="AA10" s="25"/>
      <c r="AB10" s="19"/>
      <c r="AC10" s="19"/>
      <c r="AD10" s="19"/>
      <c r="AE10" s="19"/>
      <c r="AF10" s="25"/>
      <c r="AG10" s="95" t="s">
        <v>237</v>
      </c>
      <c r="AH10" s="95"/>
      <c r="AI10" s="95"/>
      <c r="AJ10" s="95"/>
      <c r="AK10" s="25"/>
      <c r="AL10" s="26">
        <v>1</v>
      </c>
      <c r="AM10" s="26"/>
      <c r="AN10" s="26"/>
      <c r="AO10" s="26"/>
      <c r="AP10" s="26"/>
      <c r="AQ10" s="26"/>
      <c r="AR10" s="39"/>
    </row>
    <row r="11" spans="1:44" s="4" customFormat="1" ht="15" customHeight="1" x14ac:dyDescent="0.25">
      <c r="A11" s="2"/>
      <c r="B11" s="26">
        <v>2003</v>
      </c>
      <c r="C11" s="26" t="s">
        <v>93</v>
      </c>
      <c r="D11" s="27" t="s">
        <v>96</v>
      </c>
      <c r="E11" s="26">
        <v>26</v>
      </c>
      <c r="F11" s="26">
        <v>2</v>
      </c>
      <c r="G11" s="26">
        <v>15</v>
      </c>
      <c r="H11" s="26">
        <v>11</v>
      </c>
      <c r="I11" s="26">
        <v>79</v>
      </c>
      <c r="J11" s="26">
        <v>22</v>
      </c>
      <c r="K11" s="26">
        <v>18</v>
      </c>
      <c r="L11" s="26">
        <v>22</v>
      </c>
      <c r="M11" s="26">
        <v>17</v>
      </c>
      <c r="N11" s="29">
        <v>0.56000000000000005</v>
      </c>
      <c r="O11" s="159">
        <f t="shared" si="0"/>
        <v>141.07142857142856</v>
      </c>
      <c r="P11" s="19"/>
      <c r="Q11" s="19"/>
      <c r="R11" s="19"/>
      <c r="S11" s="19"/>
      <c r="T11" s="25"/>
      <c r="U11" s="26">
        <v>12</v>
      </c>
      <c r="V11" s="26">
        <v>0</v>
      </c>
      <c r="W11" s="26">
        <v>7</v>
      </c>
      <c r="X11" s="26">
        <v>1</v>
      </c>
      <c r="Y11" s="26">
        <v>30</v>
      </c>
      <c r="Z11" s="29">
        <v>0.50900000000000001</v>
      </c>
      <c r="AA11" s="25"/>
      <c r="AB11" s="19"/>
      <c r="AC11" s="19"/>
      <c r="AD11" s="19"/>
      <c r="AE11" s="19"/>
      <c r="AF11" s="25"/>
      <c r="AG11" s="95" t="s">
        <v>248</v>
      </c>
      <c r="AH11" s="95" t="s">
        <v>249</v>
      </c>
      <c r="AI11" s="95"/>
      <c r="AJ11" s="95" t="s">
        <v>250</v>
      </c>
      <c r="AK11" s="25"/>
      <c r="AL11" s="26">
        <v>1</v>
      </c>
      <c r="AM11" s="26"/>
      <c r="AN11" s="26"/>
      <c r="AO11" s="26"/>
      <c r="AP11" s="26">
        <v>1</v>
      </c>
      <c r="AQ11" s="26"/>
      <c r="AR11" s="39"/>
    </row>
    <row r="12" spans="1:44" s="4" customFormat="1" ht="15" customHeight="1" x14ac:dyDescent="0.25">
      <c r="A12" s="2"/>
      <c r="B12" s="26">
        <v>2004</v>
      </c>
      <c r="C12" s="26" t="s">
        <v>93</v>
      </c>
      <c r="D12" s="27" t="s">
        <v>101</v>
      </c>
      <c r="E12" s="26">
        <v>28</v>
      </c>
      <c r="F12" s="26">
        <v>0</v>
      </c>
      <c r="G12" s="26">
        <v>29</v>
      </c>
      <c r="H12" s="26">
        <v>13</v>
      </c>
      <c r="I12" s="26">
        <v>114</v>
      </c>
      <c r="J12" s="26">
        <v>13</v>
      </c>
      <c r="K12" s="26">
        <v>24</v>
      </c>
      <c r="L12" s="26">
        <v>48</v>
      </c>
      <c r="M12" s="26">
        <v>29</v>
      </c>
      <c r="N12" s="29">
        <v>0.57299999999999995</v>
      </c>
      <c r="O12" s="159">
        <f t="shared" si="0"/>
        <v>198.95287958115185</v>
      </c>
      <c r="P12" s="19" t="s">
        <v>268</v>
      </c>
      <c r="Q12" s="19"/>
      <c r="R12" s="19" t="s">
        <v>265</v>
      </c>
      <c r="S12" s="19"/>
      <c r="T12" s="25"/>
      <c r="U12" s="26">
        <v>14</v>
      </c>
      <c r="V12" s="26">
        <v>1</v>
      </c>
      <c r="W12" s="26">
        <v>8</v>
      </c>
      <c r="X12" s="26">
        <v>12</v>
      </c>
      <c r="Y12" s="26">
        <v>46</v>
      </c>
      <c r="Z12" s="29">
        <v>0.48399999999999999</v>
      </c>
      <c r="AA12" s="25"/>
      <c r="AB12" s="19"/>
      <c r="AC12" s="19"/>
      <c r="AD12" s="19"/>
      <c r="AE12" s="19"/>
      <c r="AF12" s="25"/>
      <c r="AG12" s="95" t="s">
        <v>238</v>
      </c>
      <c r="AH12" s="95" t="s">
        <v>239</v>
      </c>
      <c r="AI12" s="95"/>
      <c r="AJ12" s="95" t="s">
        <v>240</v>
      </c>
      <c r="AK12" s="25"/>
      <c r="AL12" s="26">
        <v>1</v>
      </c>
      <c r="AM12" s="26"/>
      <c r="AN12" s="26"/>
      <c r="AO12" s="26"/>
      <c r="AP12" s="26">
        <v>1</v>
      </c>
      <c r="AQ12" s="26"/>
      <c r="AR12" s="39"/>
    </row>
    <row r="13" spans="1:44" s="4" customFormat="1" ht="15" customHeight="1" x14ac:dyDescent="0.25">
      <c r="A13" s="2"/>
      <c r="B13" s="26">
        <v>2005</v>
      </c>
      <c r="C13" s="26" t="s">
        <v>94</v>
      </c>
      <c r="D13" s="27" t="s">
        <v>101</v>
      </c>
      <c r="E13" s="26">
        <v>25</v>
      </c>
      <c r="F13" s="26">
        <v>1</v>
      </c>
      <c r="G13" s="26">
        <v>14</v>
      </c>
      <c r="H13" s="26">
        <v>26</v>
      </c>
      <c r="I13" s="26">
        <v>130</v>
      </c>
      <c r="J13" s="26">
        <v>14</v>
      </c>
      <c r="K13" s="26">
        <v>40</v>
      </c>
      <c r="L13" s="26">
        <v>61</v>
      </c>
      <c r="M13" s="26">
        <v>15</v>
      </c>
      <c r="N13" s="29">
        <v>0.66300000000000003</v>
      </c>
      <c r="O13" s="159">
        <f t="shared" si="0"/>
        <v>196.07843137254901</v>
      </c>
      <c r="P13" s="19"/>
      <c r="Q13" s="19" t="s">
        <v>269</v>
      </c>
      <c r="R13" s="19" t="s">
        <v>270</v>
      </c>
      <c r="S13" s="19" t="s">
        <v>271</v>
      </c>
      <c r="T13" s="25"/>
      <c r="U13" s="26">
        <v>15</v>
      </c>
      <c r="V13" s="26">
        <v>0</v>
      </c>
      <c r="W13" s="26">
        <v>1</v>
      </c>
      <c r="X13" s="26">
        <v>7</v>
      </c>
      <c r="Y13" s="26">
        <v>66</v>
      </c>
      <c r="Z13" s="29">
        <v>0.623</v>
      </c>
      <c r="AA13" s="25"/>
      <c r="AB13" s="19"/>
      <c r="AC13" s="19"/>
      <c r="AD13" s="19"/>
      <c r="AE13" s="19"/>
      <c r="AF13" s="25"/>
      <c r="AG13" s="95" t="s">
        <v>241</v>
      </c>
      <c r="AH13" s="95" t="s">
        <v>242</v>
      </c>
      <c r="AI13" s="95"/>
      <c r="AJ13" s="95" t="s">
        <v>243</v>
      </c>
      <c r="AK13" s="25"/>
      <c r="AL13" s="26">
        <v>1</v>
      </c>
      <c r="AM13" s="26"/>
      <c r="AN13" s="26">
        <v>1</v>
      </c>
      <c r="AO13" s="26">
        <v>1</v>
      </c>
      <c r="AP13" s="26"/>
      <c r="AQ13" s="26"/>
      <c r="AR13" s="39"/>
    </row>
    <row r="14" spans="1:44" s="4" customFormat="1" ht="15" customHeight="1" x14ac:dyDescent="0.25">
      <c r="A14" s="2"/>
      <c r="B14" s="26">
        <v>2006</v>
      </c>
      <c r="C14" s="26" t="s">
        <v>58</v>
      </c>
      <c r="D14" s="27" t="s">
        <v>101</v>
      </c>
      <c r="E14" s="26">
        <v>23</v>
      </c>
      <c r="F14" s="26">
        <v>1</v>
      </c>
      <c r="G14" s="26">
        <v>6</v>
      </c>
      <c r="H14" s="26">
        <v>17</v>
      </c>
      <c r="I14" s="26">
        <v>84</v>
      </c>
      <c r="J14" s="26">
        <v>10</v>
      </c>
      <c r="K14" s="26">
        <v>27</v>
      </c>
      <c r="L14" s="26">
        <v>40</v>
      </c>
      <c r="M14" s="26">
        <v>7</v>
      </c>
      <c r="N14" s="29">
        <v>0.52500000000000002</v>
      </c>
      <c r="O14" s="159">
        <f t="shared" si="0"/>
        <v>160</v>
      </c>
      <c r="P14" s="19"/>
      <c r="Q14" s="19"/>
      <c r="R14" s="19"/>
      <c r="S14" s="19"/>
      <c r="T14" s="25"/>
      <c r="U14" s="26">
        <v>11</v>
      </c>
      <c r="V14" s="26">
        <v>1</v>
      </c>
      <c r="W14" s="26">
        <v>4</v>
      </c>
      <c r="X14" s="26">
        <v>2</v>
      </c>
      <c r="Y14" s="26">
        <v>24</v>
      </c>
      <c r="Z14" s="29">
        <v>0.436</v>
      </c>
      <c r="AA14" s="25"/>
      <c r="AB14" s="19"/>
      <c r="AC14" s="19"/>
      <c r="AD14" s="19"/>
      <c r="AE14" s="19"/>
      <c r="AF14" s="25"/>
      <c r="AG14" s="95" t="s">
        <v>244</v>
      </c>
      <c r="AH14" s="95" t="s">
        <v>230</v>
      </c>
      <c r="AI14" s="95" t="s">
        <v>245</v>
      </c>
      <c r="AJ14" s="95"/>
      <c r="AK14" s="25"/>
      <c r="AL14" s="26">
        <v>1</v>
      </c>
      <c r="AM14" s="26"/>
      <c r="AN14" s="26"/>
      <c r="AO14" s="28"/>
      <c r="AP14" s="30"/>
      <c r="AQ14" s="26"/>
      <c r="AR14" s="39"/>
    </row>
    <row r="15" spans="1:44" s="4" customFormat="1" ht="15" customHeight="1" x14ac:dyDescent="0.25">
      <c r="A15" s="2"/>
      <c r="B15" s="26">
        <v>2007</v>
      </c>
      <c r="C15" s="26" t="s">
        <v>211</v>
      </c>
      <c r="D15" s="27" t="s">
        <v>101</v>
      </c>
      <c r="E15" s="26">
        <v>26</v>
      </c>
      <c r="F15" s="26">
        <v>1</v>
      </c>
      <c r="G15" s="26">
        <v>18</v>
      </c>
      <c r="H15" s="26">
        <v>11</v>
      </c>
      <c r="I15" s="26">
        <v>108</v>
      </c>
      <c r="J15" s="26">
        <v>21</v>
      </c>
      <c r="K15" s="26">
        <v>30</v>
      </c>
      <c r="L15" s="26">
        <v>38</v>
      </c>
      <c r="M15" s="26">
        <v>19</v>
      </c>
      <c r="N15" s="29">
        <v>0.55400000000000005</v>
      </c>
      <c r="O15" s="159">
        <f t="shared" si="0"/>
        <v>194.94584837545125</v>
      </c>
      <c r="P15" s="19"/>
      <c r="Q15" s="19"/>
      <c r="R15" s="19"/>
      <c r="S15" s="19"/>
      <c r="T15" s="25"/>
      <c r="U15" s="26">
        <v>2</v>
      </c>
      <c r="V15" s="26">
        <v>0</v>
      </c>
      <c r="W15" s="26">
        <v>0</v>
      </c>
      <c r="X15" s="26">
        <v>1</v>
      </c>
      <c r="Y15" s="26">
        <v>7</v>
      </c>
      <c r="Z15" s="29">
        <v>0.46700000000000003</v>
      </c>
      <c r="AA15" s="25"/>
      <c r="AB15" s="19"/>
      <c r="AC15" s="19"/>
      <c r="AD15" s="19"/>
      <c r="AE15" s="19"/>
      <c r="AF15" s="25"/>
      <c r="AG15" s="95" t="s">
        <v>246</v>
      </c>
      <c r="AH15" s="95"/>
      <c r="AI15" s="95"/>
      <c r="AJ15" s="95"/>
      <c r="AK15" s="25"/>
      <c r="AL15" s="26">
        <v>1</v>
      </c>
      <c r="AM15" s="26"/>
      <c r="AN15" s="26"/>
      <c r="AO15" s="28"/>
      <c r="AP15" s="30"/>
      <c r="AQ15" s="26"/>
      <c r="AR15" s="39"/>
    </row>
    <row r="16" spans="1:44" s="4" customFormat="1" ht="15" customHeight="1" x14ac:dyDescent="0.25">
      <c r="A16" s="2"/>
      <c r="B16" s="26">
        <v>2008</v>
      </c>
      <c r="C16" s="26" t="s">
        <v>65</v>
      </c>
      <c r="D16" s="27" t="s">
        <v>101</v>
      </c>
      <c r="E16" s="26">
        <v>18</v>
      </c>
      <c r="F16" s="26">
        <v>0</v>
      </c>
      <c r="G16" s="26">
        <v>2</v>
      </c>
      <c r="H16" s="26">
        <v>9</v>
      </c>
      <c r="I16" s="26">
        <v>95</v>
      </c>
      <c r="J16" s="26">
        <v>10</v>
      </c>
      <c r="K16" s="26">
        <v>40</v>
      </c>
      <c r="L16" s="26">
        <v>43</v>
      </c>
      <c r="M16" s="26">
        <v>2</v>
      </c>
      <c r="N16" s="29">
        <v>0.629</v>
      </c>
      <c r="O16" s="159">
        <f t="shared" si="0"/>
        <v>151.03338632750396</v>
      </c>
      <c r="P16" s="19"/>
      <c r="Q16" s="19"/>
      <c r="R16" s="19"/>
      <c r="S16" s="19"/>
      <c r="T16" s="25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95"/>
      <c r="AH16" s="95"/>
      <c r="AI16" s="95"/>
      <c r="AJ16" s="95"/>
      <c r="AK16" s="25"/>
      <c r="AL16" s="26"/>
      <c r="AM16" s="26"/>
      <c r="AN16" s="26">
        <v>1</v>
      </c>
      <c r="AO16" s="28"/>
      <c r="AP16" s="30"/>
      <c r="AQ16" s="26"/>
      <c r="AR16" s="39"/>
    </row>
    <row r="17" spans="1:44" s="4" customFormat="1" ht="15" customHeight="1" x14ac:dyDescent="0.25">
      <c r="A17" s="2"/>
      <c r="B17" s="26">
        <v>2009</v>
      </c>
      <c r="C17" s="26" t="s">
        <v>62</v>
      </c>
      <c r="D17" s="27" t="s">
        <v>101</v>
      </c>
      <c r="E17" s="26">
        <v>24</v>
      </c>
      <c r="F17" s="26">
        <v>1</v>
      </c>
      <c r="G17" s="26">
        <v>5</v>
      </c>
      <c r="H17" s="26">
        <v>21</v>
      </c>
      <c r="I17" s="26">
        <v>117</v>
      </c>
      <c r="J17" s="26">
        <v>11</v>
      </c>
      <c r="K17" s="26">
        <v>48</v>
      </c>
      <c r="L17" s="26">
        <v>52</v>
      </c>
      <c r="M17" s="26">
        <v>6</v>
      </c>
      <c r="N17" s="29">
        <v>0.59699999999999998</v>
      </c>
      <c r="O17" s="159">
        <f t="shared" si="0"/>
        <v>195.97989949748745</v>
      </c>
      <c r="P17" s="19"/>
      <c r="Q17" s="19" t="s">
        <v>272</v>
      </c>
      <c r="R17" s="19"/>
      <c r="S17" s="19" t="s">
        <v>269</v>
      </c>
      <c r="T17" s="25"/>
      <c r="U17" s="26">
        <v>4</v>
      </c>
      <c r="V17" s="26">
        <v>0</v>
      </c>
      <c r="W17" s="28">
        <v>0</v>
      </c>
      <c r="X17" s="26">
        <v>3</v>
      </c>
      <c r="Y17" s="26">
        <v>14</v>
      </c>
      <c r="Z17" s="29">
        <v>0.46700000000000003</v>
      </c>
      <c r="AA17" s="25"/>
      <c r="AB17" s="19"/>
      <c r="AC17" s="19"/>
      <c r="AD17" s="19"/>
      <c r="AE17" s="19"/>
      <c r="AF17" s="25"/>
      <c r="AG17" s="95" t="s">
        <v>247</v>
      </c>
      <c r="AH17" s="95"/>
      <c r="AI17" s="95"/>
      <c r="AJ17" s="95"/>
      <c r="AK17" s="25"/>
      <c r="AL17" s="26">
        <v>1</v>
      </c>
      <c r="AM17" s="26"/>
      <c r="AN17" s="26"/>
      <c r="AO17" s="28"/>
      <c r="AP17" s="30"/>
      <c r="AQ17" s="26"/>
      <c r="AR17" s="39"/>
    </row>
    <row r="18" spans="1:44" s="4" customFormat="1" ht="15" customHeight="1" x14ac:dyDescent="0.25">
      <c r="A18" s="2"/>
      <c r="B18" s="26">
        <v>2010</v>
      </c>
      <c r="C18" s="26" t="s">
        <v>93</v>
      </c>
      <c r="D18" s="27" t="s">
        <v>130</v>
      </c>
      <c r="E18" s="26">
        <v>26</v>
      </c>
      <c r="F18" s="26">
        <v>1</v>
      </c>
      <c r="G18" s="26">
        <v>16</v>
      </c>
      <c r="H18" s="26">
        <v>22</v>
      </c>
      <c r="I18" s="26">
        <v>126</v>
      </c>
      <c r="J18" s="26">
        <v>9</v>
      </c>
      <c r="K18" s="26">
        <v>32</v>
      </c>
      <c r="L18" s="26">
        <v>68</v>
      </c>
      <c r="M18" s="26">
        <v>17</v>
      </c>
      <c r="N18" s="29">
        <v>0.51700000000000002</v>
      </c>
      <c r="O18" s="159">
        <f t="shared" si="0"/>
        <v>243.71373307543519</v>
      </c>
      <c r="P18" s="19"/>
      <c r="Q18" s="19" t="s">
        <v>273</v>
      </c>
      <c r="R18" s="19"/>
      <c r="S18" s="19" t="s">
        <v>270</v>
      </c>
      <c r="T18" s="25"/>
      <c r="U18" s="26">
        <v>10</v>
      </c>
      <c r="V18" s="26">
        <v>0</v>
      </c>
      <c r="W18" s="28">
        <v>2</v>
      </c>
      <c r="X18" s="26">
        <v>4</v>
      </c>
      <c r="Y18" s="26">
        <v>31</v>
      </c>
      <c r="Z18" s="29">
        <v>0.51700000000000002</v>
      </c>
      <c r="AA18" s="25"/>
      <c r="AB18" s="19"/>
      <c r="AC18" s="19"/>
      <c r="AD18" s="19"/>
      <c r="AE18" s="19"/>
      <c r="AF18" s="25"/>
      <c r="AG18" s="95" t="s">
        <v>251</v>
      </c>
      <c r="AH18" s="95" t="s">
        <v>252</v>
      </c>
      <c r="AI18" s="95"/>
      <c r="AJ18" s="95" t="s">
        <v>253</v>
      </c>
      <c r="AK18" s="25"/>
      <c r="AL18" s="26">
        <v>1</v>
      </c>
      <c r="AM18" s="26"/>
      <c r="AN18" s="26"/>
      <c r="AO18" s="28"/>
      <c r="AP18" s="30">
        <v>1</v>
      </c>
      <c r="AQ18" s="26"/>
      <c r="AR18" s="39"/>
    </row>
    <row r="19" spans="1:44" s="4" customFormat="1" ht="15" customHeight="1" x14ac:dyDescent="0.25">
      <c r="A19" s="2"/>
      <c r="B19" s="26">
        <v>2011</v>
      </c>
      <c r="C19" s="26" t="s">
        <v>58</v>
      </c>
      <c r="D19" s="27" t="s">
        <v>130</v>
      </c>
      <c r="E19" s="26">
        <v>26</v>
      </c>
      <c r="F19" s="26">
        <v>0</v>
      </c>
      <c r="G19" s="26">
        <v>13</v>
      </c>
      <c r="H19" s="26">
        <v>10</v>
      </c>
      <c r="I19" s="26">
        <v>98</v>
      </c>
      <c r="J19" s="26">
        <v>10</v>
      </c>
      <c r="K19" s="26">
        <v>34</v>
      </c>
      <c r="L19" s="26">
        <v>41</v>
      </c>
      <c r="M19" s="26">
        <v>13</v>
      </c>
      <c r="N19" s="29">
        <v>0.61299999999999999</v>
      </c>
      <c r="O19" s="159">
        <f>PRODUCT(I19/N19)</f>
        <v>159.8694942903752</v>
      </c>
      <c r="P19" s="19"/>
      <c r="Q19" s="19"/>
      <c r="R19" s="19"/>
      <c r="S19" s="19"/>
      <c r="T19" s="25"/>
      <c r="U19" s="26">
        <v>12</v>
      </c>
      <c r="V19" s="28">
        <v>1</v>
      </c>
      <c r="W19" s="28">
        <v>9</v>
      </c>
      <c r="X19" s="26">
        <v>5</v>
      </c>
      <c r="Y19" s="26">
        <v>47</v>
      </c>
      <c r="Z19" s="29">
        <v>0.60299999999999998</v>
      </c>
      <c r="AA19" s="25"/>
      <c r="AB19" s="19"/>
      <c r="AC19" s="19"/>
      <c r="AD19" s="19"/>
      <c r="AE19" s="19"/>
      <c r="AF19" s="25"/>
      <c r="AG19" s="95" t="s">
        <v>249</v>
      </c>
      <c r="AH19" s="95" t="s">
        <v>230</v>
      </c>
      <c r="AI19" s="95" t="s">
        <v>260</v>
      </c>
      <c r="AJ19" s="95"/>
      <c r="AK19" s="25"/>
      <c r="AL19" s="26">
        <v>1</v>
      </c>
      <c r="AM19" s="26">
        <v>1</v>
      </c>
      <c r="AN19" s="26"/>
      <c r="AO19" s="28"/>
      <c r="AP19" s="30"/>
      <c r="AQ19" s="26"/>
      <c r="AR19" s="39"/>
    </row>
    <row r="20" spans="1:44" s="4" customFormat="1" ht="15" customHeight="1" x14ac:dyDescent="0.25">
      <c r="A20" s="2"/>
      <c r="B20" s="26">
        <v>2012</v>
      </c>
      <c r="C20" s="26" t="s">
        <v>64</v>
      </c>
      <c r="D20" s="27" t="s">
        <v>101</v>
      </c>
      <c r="E20" s="26">
        <v>26</v>
      </c>
      <c r="F20" s="26">
        <v>1</v>
      </c>
      <c r="G20" s="26">
        <v>11</v>
      </c>
      <c r="H20" s="26">
        <v>5</v>
      </c>
      <c r="I20" s="26">
        <v>83</v>
      </c>
      <c r="J20" s="26">
        <v>5</v>
      </c>
      <c r="K20" s="26">
        <v>26</v>
      </c>
      <c r="L20" s="26">
        <v>40</v>
      </c>
      <c r="M20" s="26">
        <v>12</v>
      </c>
      <c r="N20" s="29">
        <v>0.47399999999999998</v>
      </c>
      <c r="O20" s="159">
        <f>PRODUCT(I20/N20)</f>
        <v>175.10548523206751</v>
      </c>
      <c r="P20" s="19"/>
      <c r="Q20" s="19"/>
      <c r="R20" s="19"/>
      <c r="S20" s="19"/>
      <c r="T20" s="25"/>
      <c r="U20" s="26">
        <v>5</v>
      </c>
      <c r="V20" s="28">
        <v>0</v>
      </c>
      <c r="W20" s="28">
        <v>1</v>
      </c>
      <c r="X20" s="26">
        <v>0</v>
      </c>
      <c r="Y20" s="26">
        <v>5</v>
      </c>
      <c r="Z20" s="29">
        <v>0.217</v>
      </c>
      <c r="AA20" s="25"/>
      <c r="AB20" s="19"/>
      <c r="AC20" s="19"/>
      <c r="AD20" s="19"/>
      <c r="AE20" s="19"/>
      <c r="AF20" s="25"/>
      <c r="AG20" s="95" t="s">
        <v>258</v>
      </c>
      <c r="AH20" s="95"/>
      <c r="AI20" s="95"/>
      <c r="AJ20" s="95"/>
      <c r="AK20" s="25"/>
      <c r="AL20" s="26"/>
      <c r="AM20" s="26"/>
      <c r="AN20" s="26"/>
      <c r="AO20" s="28"/>
      <c r="AP20" s="30"/>
      <c r="AQ20" s="26"/>
      <c r="AR20" s="39"/>
    </row>
    <row r="21" spans="1:44" s="4" customFormat="1" ht="15" customHeight="1" x14ac:dyDescent="0.25">
      <c r="A21" s="2"/>
      <c r="B21" s="26">
        <v>2013</v>
      </c>
      <c r="C21" s="26" t="s">
        <v>66</v>
      </c>
      <c r="D21" s="27" t="s">
        <v>101</v>
      </c>
      <c r="E21" s="26">
        <v>20</v>
      </c>
      <c r="F21" s="26">
        <v>1</v>
      </c>
      <c r="G21" s="26">
        <v>16</v>
      </c>
      <c r="H21" s="26">
        <v>10</v>
      </c>
      <c r="I21" s="26">
        <v>56</v>
      </c>
      <c r="J21" s="26">
        <v>2</v>
      </c>
      <c r="K21" s="26">
        <v>10</v>
      </c>
      <c r="L21" s="26">
        <v>27</v>
      </c>
      <c r="M21" s="30">
        <v>17</v>
      </c>
      <c r="N21" s="29">
        <v>0.51849999999999996</v>
      </c>
      <c r="O21" s="160">
        <f>PRODUCT(I21/N21)</f>
        <v>108.00385728061717</v>
      </c>
      <c r="P21" s="19"/>
      <c r="Q21" s="19"/>
      <c r="R21" s="19"/>
      <c r="S21" s="19"/>
      <c r="T21" s="25"/>
      <c r="U21" s="26">
        <v>3</v>
      </c>
      <c r="V21" s="28">
        <v>0</v>
      </c>
      <c r="W21" s="28">
        <v>1</v>
      </c>
      <c r="X21" s="26">
        <v>1</v>
      </c>
      <c r="Y21" s="26">
        <v>12</v>
      </c>
      <c r="Z21" s="29">
        <v>0.5</v>
      </c>
      <c r="AA21" s="25"/>
      <c r="AB21" s="19"/>
      <c r="AC21" s="19"/>
      <c r="AD21" s="19"/>
      <c r="AE21" s="19"/>
      <c r="AF21" s="25"/>
      <c r="AG21" s="95" t="s">
        <v>259</v>
      </c>
      <c r="AH21" s="95"/>
      <c r="AI21" s="95"/>
      <c r="AJ21" s="95"/>
      <c r="AK21" s="25"/>
      <c r="AL21" s="26">
        <v>1</v>
      </c>
      <c r="AM21" s="26"/>
      <c r="AN21" s="26"/>
      <c r="AO21" s="28"/>
      <c r="AP21" s="30"/>
      <c r="AQ21" s="26"/>
      <c r="AR21" s="39"/>
    </row>
    <row r="22" spans="1:44" s="4" customFormat="1" ht="15" customHeight="1" x14ac:dyDescent="0.25">
      <c r="A22" s="2"/>
      <c r="B22" s="26">
        <v>2014</v>
      </c>
      <c r="C22" s="26" t="s">
        <v>63</v>
      </c>
      <c r="D22" s="27" t="s">
        <v>101</v>
      </c>
      <c r="E22" s="26">
        <v>30</v>
      </c>
      <c r="F22" s="26">
        <v>3</v>
      </c>
      <c r="G22" s="26">
        <v>21</v>
      </c>
      <c r="H22" s="26">
        <v>16</v>
      </c>
      <c r="I22" s="26">
        <v>130</v>
      </c>
      <c r="J22" s="26">
        <v>5</v>
      </c>
      <c r="K22" s="26">
        <v>32</v>
      </c>
      <c r="L22" s="26">
        <v>69</v>
      </c>
      <c r="M22" s="30">
        <v>24</v>
      </c>
      <c r="N22" s="29">
        <v>0.60199999999999998</v>
      </c>
      <c r="O22" s="160">
        <f>PRODUCT(I22/N22)</f>
        <v>215.94684385382061</v>
      </c>
      <c r="P22" s="19" t="s">
        <v>265</v>
      </c>
      <c r="Q22" s="19"/>
      <c r="R22" s="19"/>
      <c r="S22" s="19" t="s">
        <v>265</v>
      </c>
      <c r="T22" s="25"/>
      <c r="U22" s="26">
        <v>3</v>
      </c>
      <c r="V22" s="28">
        <v>0</v>
      </c>
      <c r="W22" s="28">
        <v>2</v>
      </c>
      <c r="X22" s="26">
        <v>0</v>
      </c>
      <c r="Y22" s="26">
        <v>16</v>
      </c>
      <c r="Z22" s="29">
        <v>0.8</v>
      </c>
      <c r="AA22" s="25"/>
      <c r="AB22" s="19"/>
      <c r="AC22" s="19"/>
      <c r="AD22" s="19"/>
      <c r="AE22" s="19"/>
      <c r="AF22" s="25"/>
      <c r="AG22" s="95" t="s">
        <v>230</v>
      </c>
      <c r="AH22" s="95"/>
      <c r="AI22" s="95"/>
      <c r="AJ22" s="95"/>
      <c r="AK22" s="25"/>
      <c r="AL22" s="26">
        <v>1</v>
      </c>
      <c r="AM22" s="26"/>
      <c r="AN22" s="26"/>
      <c r="AO22" s="28"/>
      <c r="AP22" s="30"/>
      <c r="AQ22" s="26"/>
      <c r="AR22" s="39"/>
    </row>
    <row r="23" spans="1:44" s="4" customFormat="1" ht="15" customHeight="1" x14ac:dyDescent="0.25">
      <c r="A23" s="2"/>
      <c r="B23" s="26">
        <v>2015</v>
      </c>
      <c r="C23" s="26" t="s">
        <v>211</v>
      </c>
      <c r="D23" s="27" t="s">
        <v>101</v>
      </c>
      <c r="E23" s="26">
        <v>30</v>
      </c>
      <c r="F23" s="26">
        <v>0</v>
      </c>
      <c r="G23" s="26">
        <v>27</v>
      </c>
      <c r="H23" s="26">
        <v>7</v>
      </c>
      <c r="I23" s="26">
        <v>130</v>
      </c>
      <c r="J23" s="26">
        <v>9</v>
      </c>
      <c r="K23" s="26">
        <v>24</v>
      </c>
      <c r="L23" s="26">
        <v>70</v>
      </c>
      <c r="M23" s="30">
        <v>27</v>
      </c>
      <c r="N23" s="33">
        <v>0.56759999999999999</v>
      </c>
      <c r="O23" s="160">
        <v>229</v>
      </c>
      <c r="P23" s="19" t="s">
        <v>274</v>
      </c>
      <c r="Q23" s="19"/>
      <c r="R23" s="19"/>
      <c r="S23" s="19"/>
      <c r="T23" s="25"/>
      <c r="U23" s="26"/>
      <c r="V23" s="28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95"/>
      <c r="AH23" s="95"/>
      <c r="AI23" s="95"/>
      <c r="AJ23" s="95"/>
      <c r="AK23" s="25"/>
      <c r="AL23" s="26"/>
      <c r="AM23" s="26"/>
      <c r="AN23" s="26"/>
      <c r="AO23" s="28"/>
      <c r="AP23" s="30"/>
      <c r="AQ23" s="26"/>
      <c r="AR23" s="39"/>
    </row>
    <row r="24" spans="1:44" s="4" customFormat="1" ht="15" customHeight="1" x14ac:dyDescent="0.25">
      <c r="A24" s="2"/>
      <c r="B24" s="26">
        <v>2016</v>
      </c>
      <c r="C24" s="26" t="s">
        <v>63</v>
      </c>
      <c r="D24" s="27" t="s">
        <v>101</v>
      </c>
      <c r="E24" s="26">
        <v>27</v>
      </c>
      <c r="F24" s="26">
        <v>5</v>
      </c>
      <c r="G24" s="26">
        <v>29</v>
      </c>
      <c r="H24" s="26">
        <v>18</v>
      </c>
      <c r="I24" s="26">
        <v>183</v>
      </c>
      <c r="J24" s="26">
        <v>7</v>
      </c>
      <c r="K24" s="26">
        <v>45</v>
      </c>
      <c r="L24" s="26">
        <v>97</v>
      </c>
      <c r="M24" s="30">
        <v>34</v>
      </c>
      <c r="N24" s="29">
        <v>0.72</v>
      </c>
      <c r="O24" s="160">
        <v>254</v>
      </c>
      <c r="P24" s="19" t="s">
        <v>275</v>
      </c>
      <c r="Q24" s="19"/>
      <c r="R24" s="19"/>
      <c r="S24" s="19" t="s">
        <v>58</v>
      </c>
      <c r="T24" s="25"/>
      <c r="U24" s="26">
        <v>6</v>
      </c>
      <c r="V24" s="28">
        <v>1</v>
      </c>
      <c r="W24" s="28">
        <v>16</v>
      </c>
      <c r="X24" s="26">
        <v>2</v>
      </c>
      <c r="Y24" s="26">
        <v>51</v>
      </c>
      <c r="Z24" s="29">
        <v>0.68</v>
      </c>
      <c r="AA24" s="25"/>
      <c r="AB24" s="19" t="s">
        <v>64</v>
      </c>
      <c r="AC24" s="19"/>
      <c r="AD24" s="19"/>
      <c r="AE24" s="19"/>
      <c r="AF24" s="25"/>
      <c r="AG24" s="95" t="s">
        <v>254</v>
      </c>
      <c r="AH24" s="95" t="s">
        <v>263</v>
      </c>
      <c r="AI24" s="95"/>
      <c r="AJ24" s="95"/>
      <c r="AK24" s="25"/>
      <c r="AL24" s="26">
        <v>1</v>
      </c>
      <c r="AM24" s="26"/>
      <c r="AN24" s="26"/>
      <c r="AO24" s="28"/>
      <c r="AP24" s="30"/>
      <c r="AQ24" s="26"/>
      <c r="AR24" s="39"/>
    </row>
    <row r="25" spans="1:44" s="4" customFormat="1" ht="15" customHeight="1" x14ac:dyDescent="0.25">
      <c r="A25" s="2"/>
      <c r="B25" s="26">
        <v>2017</v>
      </c>
      <c r="C25" s="26" t="s">
        <v>64</v>
      </c>
      <c r="D25" s="27" t="s">
        <v>101</v>
      </c>
      <c r="E25" s="26">
        <v>31</v>
      </c>
      <c r="F25" s="26">
        <v>1</v>
      </c>
      <c r="G25" s="26">
        <v>33</v>
      </c>
      <c r="H25" s="26">
        <v>12</v>
      </c>
      <c r="I25" s="26">
        <v>147</v>
      </c>
      <c r="J25" s="26">
        <v>16</v>
      </c>
      <c r="K25" s="26">
        <v>28</v>
      </c>
      <c r="L25" s="26">
        <v>69</v>
      </c>
      <c r="M25" s="30">
        <v>34</v>
      </c>
      <c r="N25" s="33">
        <v>0.54900000000000004</v>
      </c>
      <c r="O25" s="160">
        <v>268</v>
      </c>
      <c r="P25" s="19" t="s">
        <v>276</v>
      </c>
      <c r="Q25" s="19"/>
      <c r="R25" s="19"/>
      <c r="S25" s="19" t="s">
        <v>273</v>
      </c>
      <c r="T25" s="25"/>
      <c r="U25" s="26">
        <v>3</v>
      </c>
      <c r="V25" s="28">
        <v>0</v>
      </c>
      <c r="W25" s="28">
        <v>3</v>
      </c>
      <c r="X25" s="26">
        <v>0</v>
      </c>
      <c r="Y25" s="26">
        <v>12</v>
      </c>
      <c r="Z25" s="29">
        <v>0.66700000000000004</v>
      </c>
      <c r="AA25" s="25"/>
      <c r="AB25" s="19"/>
      <c r="AC25" s="19"/>
      <c r="AD25" s="19"/>
      <c r="AE25" s="19"/>
      <c r="AF25" s="25"/>
      <c r="AG25" s="95" t="s">
        <v>254</v>
      </c>
      <c r="AH25" s="95"/>
      <c r="AI25" s="95"/>
      <c r="AJ25" s="95"/>
      <c r="AK25" s="25"/>
      <c r="AL25" s="26">
        <v>1</v>
      </c>
      <c r="AM25" s="26"/>
      <c r="AN25" s="26"/>
      <c r="AO25" s="28"/>
      <c r="AP25" s="30"/>
      <c r="AQ25" s="26"/>
      <c r="AR25" s="39"/>
    </row>
    <row r="26" spans="1:44" s="4" customFormat="1" ht="15" customHeight="1" x14ac:dyDescent="0.25">
      <c r="A26" s="2"/>
      <c r="B26" s="26">
        <v>2018</v>
      </c>
      <c r="C26" s="26" t="s">
        <v>63</v>
      </c>
      <c r="D26" s="27" t="s">
        <v>101</v>
      </c>
      <c r="E26" s="26">
        <v>31</v>
      </c>
      <c r="F26" s="26">
        <v>0</v>
      </c>
      <c r="G26" s="26">
        <v>74</v>
      </c>
      <c r="H26" s="26">
        <v>16</v>
      </c>
      <c r="I26" s="26">
        <v>204</v>
      </c>
      <c r="J26" s="26">
        <v>8</v>
      </c>
      <c r="K26" s="26">
        <v>34</v>
      </c>
      <c r="L26" s="26">
        <v>88</v>
      </c>
      <c r="M26" s="30">
        <v>74</v>
      </c>
      <c r="N26" s="29">
        <v>0.63349999999999995</v>
      </c>
      <c r="O26" s="160">
        <v>322.02052091554856</v>
      </c>
      <c r="P26" s="19" t="s">
        <v>209</v>
      </c>
      <c r="Q26" s="19"/>
      <c r="R26" s="19" t="s">
        <v>285</v>
      </c>
      <c r="S26" s="26" t="s">
        <v>95</v>
      </c>
      <c r="T26" s="25"/>
      <c r="U26" s="26">
        <v>4</v>
      </c>
      <c r="V26" s="28">
        <v>0</v>
      </c>
      <c r="W26" s="28">
        <v>2</v>
      </c>
      <c r="X26" s="26">
        <v>1</v>
      </c>
      <c r="Y26" s="26">
        <v>18</v>
      </c>
      <c r="Z26" s="29">
        <v>0.52939999999999998</v>
      </c>
      <c r="AA26" s="25">
        <v>34</v>
      </c>
      <c r="AB26" s="19"/>
      <c r="AC26" s="19"/>
      <c r="AD26" s="19"/>
      <c r="AE26" s="19"/>
      <c r="AF26" s="25"/>
      <c r="AG26" s="95" t="s">
        <v>288</v>
      </c>
      <c r="AH26" s="95"/>
      <c r="AI26" s="95"/>
      <c r="AJ26" s="95"/>
      <c r="AK26" s="25"/>
      <c r="AL26" s="26">
        <v>1</v>
      </c>
      <c r="AM26" s="26"/>
      <c r="AN26" s="26"/>
      <c r="AO26" s="28"/>
      <c r="AP26" s="30"/>
      <c r="AQ26" s="26"/>
      <c r="AR26" s="39"/>
    </row>
    <row r="27" spans="1:44" s="4" customFormat="1" ht="15" customHeight="1" x14ac:dyDescent="0.25">
      <c r="A27" s="2"/>
      <c r="B27" s="26">
        <v>2019</v>
      </c>
      <c r="C27" s="26" t="s">
        <v>65</v>
      </c>
      <c r="D27" s="27" t="s">
        <v>301</v>
      </c>
      <c r="E27" s="26">
        <v>30</v>
      </c>
      <c r="F27" s="26">
        <v>0</v>
      </c>
      <c r="G27" s="26">
        <v>34</v>
      </c>
      <c r="H27" s="26">
        <v>7</v>
      </c>
      <c r="I27" s="26">
        <v>131</v>
      </c>
      <c r="J27" s="26">
        <v>4</v>
      </c>
      <c r="K27" s="26">
        <v>27</v>
      </c>
      <c r="L27" s="26">
        <v>66</v>
      </c>
      <c r="M27" s="30">
        <v>34</v>
      </c>
      <c r="N27" s="190">
        <v>0.56699999999999995</v>
      </c>
      <c r="O27" s="100">
        <v>231</v>
      </c>
      <c r="P27" s="19"/>
      <c r="Q27" s="19"/>
      <c r="R27" s="19"/>
      <c r="S27" s="19"/>
      <c r="T27" s="25"/>
      <c r="U27" s="26"/>
      <c r="V27" s="28"/>
      <c r="W27" s="28"/>
      <c r="X27" s="26"/>
      <c r="Y27" s="26"/>
      <c r="Z27" s="29"/>
      <c r="AA27" s="25"/>
      <c r="AB27" s="19"/>
      <c r="AC27" s="19"/>
      <c r="AD27" s="19"/>
      <c r="AE27" s="19"/>
      <c r="AF27" s="25"/>
      <c r="AG27" s="95"/>
      <c r="AH27" s="95"/>
      <c r="AI27" s="95"/>
      <c r="AJ27" s="95"/>
      <c r="AK27" s="25"/>
      <c r="AL27" s="26"/>
      <c r="AM27" s="26"/>
      <c r="AN27" s="26"/>
      <c r="AO27" s="28"/>
      <c r="AP27" s="30"/>
      <c r="AQ27" s="26"/>
      <c r="AR27" s="39"/>
    </row>
    <row r="28" spans="1:44" s="4" customFormat="1" ht="15" customHeight="1" x14ac:dyDescent="0.25">
      <c r="A28" s="2"/>
      <c r="B28" s="26">
        <v>2020</v>
      </c>
      <c r="C28" s="26" t="s">
        <v>65</v>
      </c>
      <c r="D28" s="27" t="s">
        <v>301</v>
      </c>
      <c r="E28" s="26">
        <v>24</v>
      </c>
      <c r="F28" s="26">
        <v>1</v>
      </c>
      <c r="G28" s="26">
        <v>28</v>
      </c>
      <c r="H28" s="26">
        <v>16</v>
      </c>
      <c r="I28" s="26">
        <v>146</v>
      </c>
      <c r="J28" s="26">
        <v>4</v>
      </c>
      <c r="K28" s="26">
        <v>31</v>
      </c>
      <c r="L28" s="26">
        <v>82</v>
      </c>
      <c r="M28" s="26">
        <v>29</v>
      </c>
      <c r="N28" s="29">
        <v>0.68220000000000003</v>
      </c>
      <c r="O28" s="31">
        <v>214</v>
      </c>
      <c r="P28" s="77" t="s">
        <v>277</v>
      </c>
      <c r="Q28" s="19"/>
      <c r="R28" s="19" t="s">
        <v>290</v>
      </c>
      <c r="S28" s="19" t="s">
        <v>58</v>
      </c>
      <c r="T28" s="25"/>
      <c r="U28" s="26"/>
      <c r="V28" s="28"/>
      <c r="W28" s="26"/>
      <c r="X28" s="26"/>
      <c r="Y28" s="26"/>
      <c r="Z28" s="29"/>
      <c r="AA28" s="25"/>
      <c r="AB28" s="19"/>
      <c r="AC28" s="19"/>
      <c r="AD28" s="19"/>
      <c r="AE28" s="19"/>
      <c r="AF28" s="25"/>
      <c r="AG28" s="95"/>
      <c r="AH28" s="95"/>
      <c r="AI28" s="95"/>
      <c r="AJ28" s="95"/>
      <c r="AK28" s="25"/>
      <c r="AL28" s="26">
        <v>1</v>
      </c>
      <c r="AM28" s="26"/>
      <c r="AN28" s="26"/>
      <c r="AO28" s="28"/>
      <c r="AP28" s="30"/>
      <c r="AQ28" s="26"/>
      <c r="AR28" s="39"/>
    </row>
    <row r="29" spans="1:44" s="4" customFormat="1" ht="15" customHeight="1" x14ac:dyDescent="0.25">
      <c r="A29" s="1"/>
      <c r="B29" s="17" t="s">
        <v>7</v>
      </c>
      <c r="C29" s="18"/>
      <c r="D29" s="16"/>
      <c r="E29" s="19">
        <f t="shared" ref="E29:M29" si="1">SUM(E4:E28)</f>
        <v>608</v>
      </c>
      <c r="F29" s="19">
        <f t="shared" si="1"/>
        <v>25</v>
      </c>
      <c r="G29" s="19">
        <f t="shared" si="1"/>
        <v>448</v>
      </c>
      <c r="H29" s="19">
        <f t="shared" si="1"/>
        <v>291</v>
      </c>
      <c r="I29" s="19">
        <f t="shared" si="1"/>
        <v>2493</v>
      </c>
      <c r="J29" s="19">
        <f t="shared" si="1"/>
        <v>274</v>
      </c>
      <c r="K29" s="19">
        <f t="shared" si="1"/>
        <v>615</v>
      </c>
      <c r="L29" s="19">
        <f t="shared" si="1"/>
        <v>1131</v>
      </c>
      <c r="M29" s="18">
        <f t="shared" si="1"/>
        <v>473</v>
      </c>
      <c r="N29" s="34">
        <f>PRODUCT(I29/O29)</f>
        <v>0.57446695370701639</v>
      </c>
      <c r="O29" s="161">
        <f>SUM(O5:O28)</f>
        <v>4339.6752135397046</v>
      </c>
      <c r="P29" s="77" t="s">
        <v>49</v>
      </c>
      <c r="Q29" s="77" t="s">
        <v>49</v>
      </c>
      <c r="R29" s="77" t="s">
        <v>49</v>
      </c>
      <c r="S29" s="77" t="s">
        <v>284</v>
      </c>
      <c r="T29" s="25"/>
      <c r="U29" s="19">
        <f t="shared" ref="U29:Y29" si="2">SUM(U4:U28)</f>
        <v>153</v>
      </c>
      <c r="V29" s="16">
        <f t="shared" si="2"/>
        <v>7</v>
      </c>
      <c r="W29" s="19">
        <f t="shared" si="2"/>
        <v>74</v>
      </c>
      <c r="X29" s="19">
        <f t="shared" si="2"/>
        <v>55</v>
      </c>
      <c r="Y29" s="19">
        <f t="shared" si="2"/>
        <v>508</v>
      </c>
      <c r="Z29" s="34">
        <f>PRODUCT(N35)</f>
        <v>0.53200000000000003</v>
      </c>
      <c r="AA29" s="92">
        <f>SUM(AA4:AA28)</f>
        <v>34</v>
      </c>
      <c r="AB29" s="77" t="s">
        <v>49</v>
      </c>
      <c r="AC29" s="77" t="s">
        <v>49</v>
      </c>
      <c r="AD29" s="77" t="s">
        <v>49</v>
      </c>
      <c r="AE29" s="77" t="s">
        <v>49</v>
      </c>
      <c r="AF29" s="25"/>
      <c r="AG29" s="77" t="s">
        <v>289</v>
      </c>
      <c r="AH29" s="77" t="s">
        <v>91</v>
      </c>
      <c r="AI29" s="77" t="s">
        <v>196</v>
      </c>
      <c r="AJ29" s="77" t="s">
        <v>201</v>
      </c>
      <c r="AK29" s="25"/>
      <c r="AL29" s="19">
        <f t="shared" ref="AL29:AQ29" si="3">SUM(AL4:AL28)</f>
        <v>16</v>
      </c>
      <c r="AM29" s="19">
        <f t="shared" si="3"/>
        <v>1</v>
      </c>
      <c r="AN29" s="19">
        <f t="shared" si="3"/>
        <v>3</v>
      </c>
      <c r="AO29" s="19">
        <f t="shared" si="3"/>
        <v>3</v>
      </c>
      <c r="AP29" s="19">
        <f t="shared" si="3"/>
        <v>5</v>
      </c>
      <c r="AQ29" s="19">
        <f t="shared" si="3"/>
        <v>1</v>
      </c>
      <c r="AR29" s="39"/>
    </row>
    <row r="30" spans="1:44" s="4" customFormat="1" ht="15" customHeight="1" x14ac:dyDescent="0.25">
      <c r="A30" s="1"/>
      <c r="B30" s="17" t="s">
        <v>587</v>
      </c>
      <c r="C30" s="18"/>
      <c r="D30" s="16"/>
      <c r="E30" s="18" t="s">
        <v>93</v>
      </c>
      <c r="F30" s="15" t="s">
        <v>411</v>
      </c>
      <c r="G30" s="15" t="s">
        <v>267</v>
      </c>
      <c r="H30" s="15" t="s">
        <v>510</v>
      </c>
      <c r="I30" s="15" t="s">
        <v>65</v>
      </c>
      <c r="J30" s="15"/>
      <c r="K30" s="15"/>
      <c r="L30" s="15"/>
      <c r="M30" s="15"/>
      <c r="N30" s="84"/>
      <c r="O30" s="25"/>
      <c r="P30" s="23"/>
      <c r="Q30" s="21"/>
      <c r="R30" s="85"/>
      <c r="S30" s="86"/>
      <c r="T30" s="25"/>
      <c r="U30" s="18" t="s">
        <v>211</v>
      </c>
      <c r="V30" s="15" t="s">
        <v>273</v>
      </c>
      <c r="W30" s="15" t="s">
        <v>277</v>
      </c>
      <c r="X30" s="15" t="s">
        <v>315</v>
      </c>
      <c r="Y30" s="15" t="s">
        <v>290</v>
      </c>
      <c r="Z30" s="16"/>
      <c r="AA30" s="25"/>
      <c r="AB30" s="87"/>
      <c r="AC30" s="88"/>
      <c r="AD30" s="85"/>
      <c r="AE30" s="86"/>
      <c r="AF30" s="25"/>
      <c r="AG30" s="89">
        <v>0.57899999999999996</v>
      </c>
      <c r="AH30" s="90">
        <v>0.72699999999999998</v>
      </c>
      <c r="AI30" s="90">
        <v>0.33300000000000002</v>
      </c>
      <c r="AJ30" s="91">
        <v>0.375</v>
      </c>
      <c r="AK30" s="25"/>
      <c r="AL30" s="18"/>
      <c r="AM30" s="15"/>
      <c r="AN30" s="15"/>
      <c r="AO30" s="15"/>
      <c r="AP30" s="15"/>
      <c r="AQ30" s="16"/>
      <c r="AR30" s="39"/>
    </row>
    <row r="31" spans="1:44" ht="15" customHeight="1" x14ac:dyDescent="0.25">
      <c r="A31" s="2"/>
      <c r="B31" s="27" t="s">
        <v>2</v>
      </c>
      <c r="C31" s="30"/>
      <c r="D31" s="35">
        <f>SUM(F29:H29)+((I29-F29-G29)/3)+(E29/3)+(AL29*25)+(AM29*25)+(AN29*10)+(AO29*25)+(AP29*20)+(AQ29*15)-15</f>
        <v>2270</v>
      </c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6"/>
      <c r="P31" s="25"/>
      <c r="Q31" s="25"/>
      <c r="R31" s="25"/>
      <c r="S31" s="25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25"/>
      <c r="AG31" s="36"/>
      <c r="AH31" s="36"/>
      <c r="AI31" s="36"/>
      <c r="AJ31" s="36"/>
      <c r="AK31" s="25"/>
      <c r="AL31" s="36"/>
      <c r="AM31" s="36"/>
      <c r="AN31" s="36"/>
      <c r="AO31" s="36"/>
      <c r="AP31" s="36"/>
      <c r="AQ31" s="36"/>
      <c r="AR31" s="39"/>
    </row>
    <row r="32" spans="1:44" s="4" customFormat="1" ht="9.75" customHeight="1" x14ac:dyDescent="0.25">
      <c r="A32" s="2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1"/>
      <c r="P32" s="31"/>
      <c r="Q32" s="31"/>
      <c r="R32" s="31"/>
      <c r="S32" s="31"/>
      <c r="T32" s="31"/>
      <c r="U32" s="36"/>
      <c r="V32" s="38"/>
      <c r="W32" s="36"/>
      <c r="X32" s="36"/>
      <c r="Y32" s="36"/>
      <c r="Z32" s="36"/>
      <c r="AA32" s="36"/>
      <c r="AB32" s="36"/>
      <c r="AC32" s="36"/>
      <c r="AD32" s="36"/>
      <c r="AE32" s="36"/>
      <c r="AF32" s="25"/>
      <c r="AG32" s="36"/>
      <c r="AH32" s="36"/>
      <c r="AI32" s="36"/>
      <c r="AJ32" s="36"/>
      <c r="AK32" s="25"/>
      <c r="AL32" s="36"/>
      <c r="AM32" s="36"/>
      <c r="AN32" s="36"/>
      <c r="AO32" s="36"/>
      <c r="AP32" s="36"/>
      <c r="AQ32" s="36"/>
      <c r="AR32" s="39"/>
    </row>
    <row r="33" spans="1:45" ht="15" customHeight="1" x14ac:dyDescent="0.25">
      <c r="A33" s="2"/>
      <c r="B33" s="23" t="s">
        <v>24</v>
      </c>
      <c r="C33" s="40"/>
      <c r="D33" s="40"/>
      <c r="E33" s="19" t="s">
        <v>3</v>
      </c>
      <c r="F33" s="19" t="s">
        <v>8</v>
      </c>
      <c r="G33" s="16" t="s">
        <v>5</v>
      </c>
      <c r="H33" s="19" t="s">
        <v>6</v>
      </c>
      <c r="I33" s="19" t="s">
        <v>16</v>
      </c>
      <c r="J33" s="36"/>
      <c r="K33" s="19" t="s">
        <v>26</v>
      </c>
      <c r="L33" s="19" t="s">
        <v>27</v>
      </c>
      <c r="M33" s="19" t="s">
        <v>28</v>
      </c>
      <c r="N33" s="19" t="s">
        <v>21</v>
      </c>
      <c r="O33" s="25"/>
      <c r="P33" s="41" t="s">
        <v>29</v>
      </c>
      <c r="Q33" s="13"/>
      <c r="R33" s="13"/>
      <c r="S33" s="13"/>
      <c r="T33" s="42"/>
      <c r="U33" s="42"/>
      <c r="V33" s="42"/>
      <c r="W33" s="42"/>
      <c r="X33" s="42"/>
      <c r="Y33" s="13"/>
      <c r="Z33" s="13"/>
      <c r="AA33" s="13"/>
      <c r="AB33" s="42"/>
      <c r="AC33" s="42"/>
      <c r="AD33" s="13"/>
      <c r="AE33" s="43"/>
      <c r="AF33" s="25"/>
      <c r="AG33" s="41" t="s">
        <v>72</v>
      </c>
      <c r="AH33" s="13"/>
      <c r="AI33" s="42"/>
      <c r="AJ33" s="43"/>
      <c r="AK33" s="25"/>
      <c r="AL33" s="11" t="s">
        <v>73</v>
      </c>
      <c r="AM33" s="13"/>
      <c r="AN33" s="13"/>
      <c r="AO33" s="13"/>
      <c r="AP33" s="13"/>
      <c r="AQ33" s="43"/>
      <c r="AR33" s="39"/>
    </row>
    <row r="34" spans="1:45" ht="15" customHeight="1" x14ac:dyDescent="0.25">
      <c r="A34" s="2"/>
      <c r="B34" s="41" t="s">
        <v>12</v>
      </c>
      <c r="C34" s="13"/>
      <c r="D34" s="43"/>
      <c r="E34" s="26">
        <f>PRODUCT(E29)</f>
        <v>608</v>
      </c>
      <c r="F34" s="26">
        <f>PRODUCT(F29)</f>
        <v>25</v>
      </c>
      <c r="G34" s="26">
        <f>PRODUCT(G29)</f>
        <v>448</v>
      </c>
      <c r="H34" s="26">
        <f>PRODUCT(H29)</f>
        <v>291</v>
      </c>
      <c r="I34" s="26">
        <f>PRODUCT(I29)</f>
        <v>2493</v>
      </c>
      <c r="J34" s="36"/>
      <c r="K34" s="44">
        <f>PRODUCT((F34+G34)/E34)</f>
        <v>0.77796052631578949</v>
      </c>
      <c r="L34" s="44">
        <f>PRODUCT(H34/E34)</f>
        <v>0.47861842105263158</v>
      </c>
      <c r="M34" s="44">
        <f>PRODUCT(I34/E34)</f>
        <v>4.1003289473684212</v>
      </c>
      <c r="N34" s="33">
        <f>PRODUCT(N29)</f>
        <v>0.57446695370701639</v>
      </c>
      <c r="O34" s="25">
        <f>PRODUCT(O29)</f>
        <v>4339.6752135397046</v>
      </c>
      <c r="P34" s="174" t="s">
        <v>9</v>
      </c>
      <c r="Q34" s="223"/>
      <c r="R34" s="175" t="s">
        <v>213</v>
      </c>
      <c r="S34" s="175"/>
      <c r="T34" s="175"/>
      <c r="U34" s="175"/>
      <c r="V34" s="175"/>
      <c r="W34" s="175"/>
      <c r="X34" s="175"/>
      <c r="Y34" s="224"/>
      <c r="Z34" s="224" t="s">
        <v>74</v>
      </c>
      <c r="AA34" s="175"/>
      <c r="AB34" s="175"/>
      <c r="AC34" s="225" t="s">
        <v>220</v>
      </c>
      <c r="AD34" s="225"/>
      <c r="AE34" s="176"/>
      <c r="AF34" s="25"/>
      <c r="AG34" s="226" t="s">
        <v>286</v>
      </c>
      <c r="AH34" s="175" t="s">
        <v>314</v>
      </c>
      <c r="AI34" s="225">
        <v>2019</v>
      </c>
      <c r="AJ34" s="176"/>
      <c r="AK34" s="25"/>
      <c r="AL34" s="174" t="s">
        <v>75</v>
      </c>
      <c r="AM34" s="224">
        <v>2008</v>
      </c>
      <c r="AN34" s="175"/>
      <c r="AO34" s="175"/>
      <c r="AP34" s="175"/>
      <c r="AQ34" s="176"/>
      <c r="AR34" s="39"/>
    </row>
    <row r="35" spans="1:45" ht="15" customHeight="1" x14ac:dyDescent="0.25">
      <c r="A35" s="2"/>
      <c r="B35" s="45" t="s">
        <v>14</v>
      </c>
      <c r="C35" s="46"/>
      <c r="D35" s="47"/>
      <c r="E35" s="26">
        <f>SUM(U29)</f>
        <v>153</v>
      </c>
      <c r="F35" s="26">
        <f>SUM(V29)</f>
        <v>7</v>
      </c>
      <c r="G35" s="26">
        <f>SUM(W29)</f>
        <v>74</v>
      </c>
      <c r="H35" s="26">
        <f>SUM(X29)</f>
        <v>55</v>
      </c>
      <c r="I35" s="26">
        <f>SUM(Y29)</f>
        <v>508</v>
      </c>
      <c r="J35" s="36"/>
      <c r="K35" s="44">
        <f>PRODUCT((F35+G35)/E35)</f>
        <v>0.52941176470588236</v>
      </c>
      <c r="L35" s="44">
        <f>PRODUCT(H35/E35)</f>
        <v>0.35947712418300654</v>
      </c>
      <c r="M35" s="44">
        <f>PRODUCT(I35/E35)</f>
        <v>3.3202614379084969</v>
      </c>
      <c r="N35" s="33">
        <v>0.53200000000000003</v>
      </c>
      <c r="O35" s="25">
        <v>955</v>
      </c>
      <c r="P35" s="226" t="s">
        <v>52</v>
      </c>
      <c r="Q35" s="227"/>
      <c r="R35" s="196" t="s">
        <v>214</v>
      </c>
      <c r="S35" s="196"/>
      <c r="T35" s="196"/>
      <c r="U35" s="196"/>
      <c r="V35" s="196"/>
      <c r="W35" s="196"/>
      <c r="X35" s="196"/>
      <c r="Y35" s="215"/>
      <c r="Z35" s="215" t="s">
        <v>217</v>
      </c>
      <c r="AA35" s="196"/>
      <c r="AB35" s="196"/>
      <c r="AC35" s="195" t="s">
        <v>221</v>
      </c>
      <c r="AD35" s="195"/>
      <c r="AE35" s="204"/>
      <c r="AF35" s="25"/>
      <c r="AG35" s="226"/>
      <c r="AH35" s="200"/>
      <c r="AI35" s="196"/>
      <c r="AJ35" s="204"/>
      <c r="AK35" s="25"/>
      <c r="AL35" s="226" t="s">
        <v>76</v>
      </c>
      <c r="AM35" s="215">
        <v>2011</v>
      </c>
      <c r="AN35" s="196"/>
      <c r="AO35" s="196"/>
      <c r="AP35" s="196"/>
      <c r="AQ35" s="204"/>
      <c r="AR35" s="39"/>
    </row>
    <row r="36" spans="1:45" ht="15" customHeight="1" x14ac:dyDescent="0.25">
      <c r="A36" s="2"/>
      <c r="B36" s="48" t="s">
        <v>15</v>
      </c>
      <c r="C36" s="49"/>
      <c r="D36" s="50"/>
      <c r="E36" s="32"/>
      <c r="F36" s="32"/>
      <c r="G36" s="32"/>
      <c r="H36" s="32"/>
      <c r="I36" s="32"/>
      <c r="J36" s="36"/>
      <c r="K36" s="51"/>
      <c r="L36" s="51"/>
      <c r="M36" s="51"/>
      <c r="N36" s="52"/>
      <c r="O36" s="25"/>
      <c r="P36" s="226" t="s">
        <v>53</v>
      </c>
      <c r="Q36" s="227"/>
      <c r="R36" s="196" t="s">
        <v>215</v>
      </c>
      <c r="S36" s="196"/>
      <c r="T36" s="196"/>
      <c r="U36" s="196"/>
      <c r="V36" s="196"/>
      <c r="W36" s="196"/>
      <c r="X36" s="196"/>
      <c r="Y36" s="215"/>
      <c r="Z36" s="215" t="s">
        <v>218</v>
      </c>
      <c r="AA36" s="196"/>
      <c r="AB36" s="196"/>
      <c r="AC36" s="195" t="s">
        <v>222</v>
      </c>
      <c r="AD36" s="195"/>
      <c r="AE36" s="204"/>
      <c r="AF36" s="25"/>
      <c r="AG36" s="199"/>
      <c r="AH36" s="200"/>
      <c r="AI36" s="196"/>
      <c r="AJ36" s="204"/>
      <c r="AK36" s="25"/>
      <c r="AL36" s="226" t="s">
        <v>77</v>
      </c>
      <c r="AM36" s="215">
        <v>2015</v>
      </c>
      <c r="AN36" s="196"/>
      <c r="AO36" s="196"/>
      <c r="AP36" s="196"/>
      <c r="AQ36" s="204"/>
      <c r="AR36" s="39"/>
    </row>
    <row r="37" spans="1:45" ht="15" customHeight="1" x14ac:dyDescent="0.25">
      <c r="A37" s="2"/>
      <c r="B37" s="53" t="s">
        <v>25</v>
      </c>
      <c r="C37" s="54"/>
      <c r="D37" s="55"/>
      <c r="E37" s="19">
        <f>SUM(E34:E36)</f>
        <v>761</v>
      </c>
      <c r="F37" s="19">
        <f>SUM(F34:F36)</f>
        <v>32</v>
      </c>
      <c r="G37" s="19">
        <f>SUM(G34:G36)</f>
        <v>522</v>
      </c>
      <c r="H37" s="19">
        <f>SUM(H34:H36)</f>
        <v>346</v>
      </c>
      <c r="I37" s="19">
        <f>SUM(I34:I36)</f>
        <v>3001</v>
      </c>
      <c r="J37" s="36"/>
      <c r="K37" s="56">
        <f>PRODUCT((F37+G37)/E37)</f>
        <v>0.72798948751642578</v>
      </c>
      <c r="L37" s="56">
        <f>PRODUCT(H37/E37)</f>
        <v>0.45466491458607095</v>
      </c>
      <c r="M37" s="56">
        <f>PRODUCT(I37/E37)</f>
        <v>3.9434954007884362</v>
      </c>
      <c r="N37" s="34">
        <f>PRODUCT(I37/O37)</f>
        <v>0.56679586168491536</v>
      </c>
      <c r="O37" s="25">
        <f>SUM(O34:O36)</f>
        <v>5294.6752135397046</v>
      </c>
      <c r="P37" s="205" t="s">
        <v>10</v>
      </c>
      <c r="Q37" s="228"/>
      <c r="R37" s="206" t="s">
        <v>216</v>
      </c>
      <c r="S37" s="206"/>
      <c r="T37" s="206"/>
      <c r="U37" s="206"/>
      <c r="V37" s="206"/>
      <c r="W37" s="206"/>
      <c r="X37" s="206"/>
      <c r="Y37" s="229"/>
      <c r="Z37" s="229" t="s">
        <v>219</v>
      </c>
      <c r="AA37" s="206"/>
      <c r="AB37" s="206"/>
      <c r="AC37" s="230" t="s">
        <v>223</v>
      </c>
      <c r="AD37" s="230"/>
      <c r="AE37" s="207"/>
      <c r="AF37" s="25"/>
      <c r="AG37" s="68"/>
      <c r="AH37" s="231"/>
      <c r="AI37" s="232"/>
      <c r="AJ37" s="207"/>
      <c r="AK37" s="25"/>
      <c r="AL37" s="205" t="s">
        <v>264</v>
      </c>
      <c r="AM37" s="229">
        <v>2017</v>
      </c>
      <c r="AN37" s="206"/>
      <c r="AO37" s="206"/>
      <c r="AP37" s="206"/>
      <c r="AQ37" s="207"/>
      <c r="AR37" s="39"/>
    </row>
    <row r="38" spans="1:45" ht="15" customHeight="1" x14ac:dyDescent="0.25">
      <c r="A38" s="2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8"/>
      <c r="O38" s="25"/>
      <c r="P38" s="25"/>
      <c r="Q38" s="25"/>
      <c r="R38" s="25"/>
      <c r="S38" s="25"/>
      <c r="T38" s="25"/>
      <c r="U38" s="36"/>
      <c r="V38" s="38"/>
      <c r="W38" s="36"/>
      <c r="X38" s="36"/>
      <c r="Y38" s="25"/>
      <c r="Z38" s="25"/>
      <c r="AA38" s="25"/>
      <c r="AB38" s="25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9"/>
    </row>
    <row r="39" spans="1:45" s="10" customFormat="1" ht="15" customHeight="1" x14ac:dyDescent="0.25">
      <c r="A39" s="24"/>
      <c r="B39" s="41" t="s">
        <v>291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43"/>
      <c r="AR39" s="39"/>
    </row>
    <row r="40" spans="1:45" s="10" customFormat="1" ht="15" customHeight="1" x14ac:dyDescent="0.25">
      <c r="A40" s="2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9"/>
    </row>
    <row r="41" spans="1:45" ht="15" customHeight="1" x14ac:dyDescent="0.25">
      <c r="A41" s="2"/>
      <c r="B41" s="36" t="s">
        <v>224</v>
      </c>
      <c r="C41" s="36"/>
      <c r="D41" s="36" t="s">
        <v>225</v>
      </c>
      <c r="E41" s="36"/>
      <c r="F41" s="36"/>
      <c r="G41" s="36"/>
      <c r="H41" s="36"/>
      <c r="I41" s="36"/>
      <c r="J41" s="36"/>
      <c r="K41" s="36"/>
      <c r="L41" s="36"/>
      <c r="M41" s="36" t="s">
        <v>226</v>
      </c>
      <c r="N41" s="37"/>
      <c r="O41" s="25"/>
      <c r="P41" s="36"/>
      <c r="Q41" s="36"/>
      <c r="R41" s="36"/>
      <c r="S41" s="36" t="s">
        <v>227</v>
      </c>
      <c r="T41" s="38"/>
      <c r="U41" s="36"/>
      <c r="V41" s="36"/>
      <c r="W41" s="25"/>
      <c r="X41" s="25"/>
      <c r="Y41" s="36"/>
      <c r="Z41" s="36" t="s">
        <v>300</v>
      </c>
      <c r="AA41" s="36"/>
      <c r="AB41" s="36"/>
      <c r="AC41" s="36"/>
      <c r="AD41" s="36"/>
      <c r="AE41" s="36"/>
      <c r="AF41" s="36" t="s">
        <v>228</v>
      </c>
      <c r="AG41" s="36"/>
      <c r="AH41" s="36"/>
      <c r="AI41" s="36"/>
      <c r="AJ41" s="36" t="s">
        <v>302</v>
      </c>
      <c r="AK41" s="36"/>
      <c r="AL41" s="36"/>
      <c r="AM41" s="36"/>
      <c r="AN41" s="36"/>
      <c r="AO41" s="36"/>
      <c r="AP41" s="36"/>
      <c r="AQ41" s="36"/>
      <c r="AR41" s="39"/>
    </row>
    <row r="42" spans="1:45" s="10" customFormat="1" ht="15" customHeight="1" x14ac:dyDescent="0.25">
      <c r="A42" s="24"/>
      <c r="B42" s="36"/>
      <c r="C42" s="36"/>
      <c r="D42" s="164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</row>
    <row r="43" spans="1:45" ht="15" customHeight="1" x14ac:dyDescent="0.2">
      <c r="A43" s="2"/>
      <c r="B43" s="191" t="s">
        <v>432</v>
      </c>
      <c r="C43" s="60"/>
      <c r="D43" s="60"/>
      <c r="E43" s="60"/>
      <c r="F43" s="60" t="s">
        <v>324</v>
      </c>
      <c r="G43" s="60" t="s">
        <v>3</v>
      </c>
      <c r="H43" s="60" t="s">
        <v>5</v>
      </c>
      <c r="I43" s="60" t="s">
        <v>6</v>
      </c>
      <c r="J43" s="60" t="s">
        <v>316</v>
      </c>
      <c r="K43" s="192" t="s">
        <v>16</v>
      </c>
      <c r="L43" s="36"/>
      <c r="M43" s="193" t="s">
        <v>434</v>
      </c>
      <c r="N43" s="61"/>
      <c r="O43" s="61"/>
      <c r="P43" s="60" t="s">
        <v>3</v>
      </c>
      <c r="Q43" s="60" t="s">
        <v>5</v>
      </c>
      <c r="R43" s="60" t="s">
        <v>6</v>
      </c>
      <c r="S43" s="60" t="s">
        <v>316</v>
      </c>
      <c r="T43" s="61"/>
      <c r="U43" s="192" t="s">
        <v>16</v>
      </c>
      <c r="V43" s="36"/>
      <c r="W43" s="193" t="s">
        <v>532</v>
      </c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214"/>
      <c r="AI43" s="146" t="s">
        <v>560</v>
      </c>
      <c r="AJ43" s="62"/>
      <c r="AK43" s="62"/>
      <c r="AL43" s="239" t="s">
        <v>3</v>
      </c>
      <c r="AM43" s="239" t="s">
        <v>5</v>
      </c>
      <c r="AN43" s="239" t="s">
        <v>6</v>
      </c>
      <c r="AO43" s="61"/>
      <c r="AP43" s="60" t="s">
        <v>567</v>
      </c>
      <c r="AQ43" s="96"/>
      <c r="AR43" s="25"/>
      <c r="AS43" s="25"/>
    </row>
    <row r="44" spans="1:45" ht="15" customHeight="1" x14ac:dyDescent="0.2">
      <c r="A44" s="2"/>
      <c r="B44" s="194">
        <v>1997</v>
      </c>
      <c r="C44" s="195" t="s">
        <v>93</v>
      </c>
      <c r="D44" s="196" t="s">
        <v>101</v>
      </c>
      <c r="E44" s="195"/>
      <c r="F44" s="195">
        <v>18</v>
      </c>
      <c r="G44" s="195">
        <v>25</v>
      </c>
      <c r="H44" s="197">
        <v>0.24</v>
      </c>
      <c r="I44" s="197">
        <v>0.2</v>
      </c>
      <c r="J44" s="197">
        <v>0.44</v>
      </c>
      <c r="K44" s="198">
        <v>1.72</v>
      </c>
      <c r="L44" s="38"/>
      <c r="M44" s="199" t="s">
        <v>327</v>
      </c>
      <c r="N44" s="195"/>
      <c r="O44" s="195">
        <v>21</v>
      </c>
      <c r="P44" s="195" t="s">
        <v>500</v>
      </c>
      <c r="Q44" s="195" t="s">
        <v>483</v>
      </c>
      <c r="R44" s="195" t="s">
        <v>445</v>
      </c>
      <c r="S44" s="195" t="s">
        <v>513</v>
      </c>
      <c r="T44" s="209"/>
      <c r="U44" s="201" t="s">
        <v>465</v>
      </c>
      <c r="V44" s="38"/>
      <c r="W44" s="199" t="s">
        <v>317</v>
      </c>
      <c r="X44" s="200"/>
      <c r="Y44" s="200"/>
      <c r="Z44" s="196"/>
      <c r="AA44" s="196"/>
      <c r="AB44" s="196"/>
      <c r="AC44" s="196"/>
      <c r="AD44" s="196"/>
      <c r="AE44" s="196"/>
      <c r="AF44" s="196"/>
      <c r="AG44" s="215"/>
      <c r="AH44" s="216"/>
      <c r="AI44" s="196" t="s">
        <v>568</v>
      </c>
      <c r="AJ44" s="196"/>
      <c r="AK44" s="196"/>
      <c r="AL44" s="215">
        <v>476</v>
      </c>
      <c r="AM44" s="215">
        <v>363</v>
      </c>
      <c r="AN44" s="215">
        <v>225</v>
      </c>
      <c r="AO44" s="196"/>
      <c r="AP44" s="244">
        <f>PRODUCT(AL44/AL56)</f>
        <v>0.78289473684210531</v>
      </c>
      <c r="AQ44" s="204"/>
      <c r="AR44" s="25"/>
      <c r="AS44" s="25"/>
    </row>
    <row r="45" spans="1:45" ht="15" customHeight="1" x14ac:dyDescent="0.2">
      <c r="A45" s="2"/>
      <c r="B45" s="194">
        <v>1998</v>
      </c>
      <c r="C45" s="195" t="s">
        <v>95</v>
      </c>
      <c r="D45" s="196" t="s">
        <v>101</v>
      </c>
      <c r="E45" s="195"/>
      <c r="F45" s="195">
        <v>19</v>
      </c>
      <c r="G45" s="195">
        <v>11</v>
      </c>
      <c r="H45" s="197">
        <v>0.18181818181818182</v>
      </c>
      <c r="I45" s="197">
        <v>9.0909090909090912E-2</v>
      </c>
      <c r="J45" s="197">
        <v>0.27272727272727271</v>
      </c>
      <c r="K45" s="198">
        <v>1.2727272727272727</v>
      </c>
      <c r="L45" s="38"/>
      <c r="M45" s="199" t="s">
        <v>330</v>
      </c>
      <c r="N45" s="195"/>
      <c r="O45" s="195"/>
      <c r="P45" s="195" t="s">
        <v>501</v>
      </c>
      <c r="Q45" s="195" t="s">
        <v>484</v>
      </c>
      <c r="R45" s="195" t="s">
        <v>446</v>
      </c>
      <c r="S45" s="195" t="s">
        <v>514</v>
      </c>
      <c r="T45" s="209"/>
      <c r="U45" s="201" t="s">
        <v>466</v>
      </c>
      <c r="V45" s="38"/>
      <c r="W45" s="202" t="s">
        <v>534</v>
      </c>
      <c r="X45" s="200"/>
      <c r="Y45" s="200" t="s">
        <v>538</v>
      </c>
      <c r="Z45" s="236"/>
      <c r="AA45" s="236"/>
      <c r="AB45" s="236"/>
      <c r="AC45" s="236"/>
      <c r="AD45" s="236"/>
      <c r="AE45" s="236"/>
      <c r="AF45" s="236"/>
      <c r="AG45" s="236" t="s">
        <v>539</v>
      </c>
      <c r="AH45" s="204"/>
      <c r="AI45" s="196" t="s">
        <v>561</v>
      </c>
      <c r="AJ45" s="196"/>
      <c r="AK45" s="196"/>
      <c r="AL45" s="215"/>
      <c r="AM45" s="240">
        <f>PRODUCT(AM44/AL44)</f>
        <v>0.76260504201680668</v>
      </c>
      <c r="AN45" s="240">
        <f>PRODUCT(AN44/AL44)</f>
        <v>0.47268907563025209</v>
      </c>
      <c r="AO45" s="196"/>
      <c r="AP45" s="196"/>
      <c r="AQ45" s="204"/>
      <c r="AR45" s="25"/>
      <c r="AS45" s="25"/>
    </row>
    <row r="46" spans="1:45" ht="15" customHeight="1" x14ac:dyDescent="0.2">
      <c r="A46" s="2"/>
      <c r="B46" s="194">
        <v>1999</v>
      </c>
      <c r="C46" s="195" t="s">
        <v>94</v>
      </c>
      <c r="D46" s="196" t="s">
        <v>101</v>
      </c>
      <c r="E46" s="195"/>
      <c r="F46" s="195">
        <v>20</v>
      </c>
      <c r="G46" s="195">
        <v>21</v>
      </c>
      <c r="H46" s="197">
        <v>0.2857142857142857</v>
      </c>
      <c r="I46" s="197">
        <v>9.5238095238095233E-2</v>
      </c>
      <c r="J46" s="197">
        <v>0.38095238095238093</v>
      </c>
      <c r="K46" s="198">
        <v>2.0952380952380953</v>
      </c>
      <c r="L46" s="38"/>
      <c r="M46" s="199" t="s">
        <v>333</v>
      </c>
      <c r="N46" s="195"/>
      <c r="O46" s="195"/>
      <c r="P46" s="195" t="s">
        <v>502</v>
      </c>
      <c r="Q46" s="195" t="s">
        <v>485</v>
      </c>
      <c r="R46" s="195" t="s">
        <v>447</v>
      </c>
      <c r="S46" s="195" t="s">
        <v>515</v>
      </c>
      <c r="T46" s="209"/>
      <c r="U46" s="201" t="s">
        <v>467</v>
      </c>
      <c r="V46" s="38"/>
      <c r="W46" s="202" t="s">
        <v>318</v>
      </c>
      <c r="X46" s="200"/>
      <c r="Y46" s="200" t="s">
        <v>559</v>
      </c>
      <c r="Z46" s="196"/>
      <c r="AA46" s="196"/>
      <c r="AB46" s="196"/>
      <c r="AC46" s="200"/>
      <c r="AD46" s="196"/>
      <c r="AE46" s="196"/>
      <c r="AF46" s="196"/>
      <c r="AG46" s="196" t="s">
        <v>558</v>
      </c>
      <c r="AH46" s="204"/>
      <c r="AI46" s="196"/>
      <c r="AJ46" s="196"/>
      <c r="AK46" s="196"/>
      <c r="AL46" s="215"/>
      <c r="AM46" s="215"/>
      <c r="AN46" s="215"/>
      <c r="AO46" s="196"/>
      <c r="AP46" s="196"/>
      <c r="AQ46" s="204"/>
      <c r="AR46" s="25"/>
      <c r="AS46" s="25"/>
    </row>
    <row r="47" spans="1:45" ht="15" customHeight="1" x14ac:dyDescent="0.2">
      <c r="A47" s="2"/>
      <c r="B47" s="194">
        <v>2000</v>
      </c>
      <c r="C47" s="195" t="s">
        <v>94</v>
      </c>
      <c r="D47" s="196" t="s">
        <v>101</v>
      </c>
      <c r="E47" s="195"/>
      <c r="F47" s="195">
        <v>21</v>
      </c>
      <c r="G47" s="195">
        <v>28</v>
      </c>
      <c r="H47" s="197">
        <v>0.7857142857142857</v>
      </c>
      <c r="I47" s="197">
        <v>0.4642857142857143</v>
      </c>
      <c r="J47" s="197">
        <v>1.25</v>
      </c>
      <c r="K47" s="198">
        <v>3.3928571428571428</v>
      </c>
      <c r="L47" s="38"/>
      <c r="M47" s="199" t="s">
        <v>336</v>
      </c>
      <c r="N47" s="195"/>
      <c r="O47" s="195"/>
      <c r="P47" s="195" t="s">
        <v>503</v>
      </c>
      <c r="Q47" s="195" t="s">
        <v>486</v>
      </c>
      <c r="R47" s="195" t="s">
        <v>448</v>
      </c>
      <c r="S47" s="195" t="s">
        <v>516</v>
      </c>
      <c r="T47" s="209"/>
      <c r="U47" s="201" t="s">
        <v>468</v>
      </c>
      <c r="V47" s="38"/>
      <c r="W47" s="202" t="s">
        <v>319</v>
      </c>
      <c r="X47" s="200"/>
      <c r="Y47" s="200" t="s">
        <v>540</v>
      </c>
      <c r="Z47" s="196"/>
      <c r="AA47" s="196"/>
      <c r="AB47" s="196"/>
      <c r="AC47" s="200"/>
      <c r="AD47" s="196"/>
      <c r="AE47" s="196"/>
      <c r="AF47" s="196"/>
      <c r="AG47" s="196" t="s">
        <v>379</v>
      </c>
      <c r="AH47" s="204"/>
      <c r="AI47" s="226" t="s">
        <v>569</v>
      </c>
      <c r="AJ47" s="196"/>
      <c r="AK47" s="196"/>
      <c r="AL47" s="215">
        <v>52</v>
      </c>
      <c r="AM47" s="215">
        <v>30</v>
      </c>
      <c r="AN47" s="215">
        <v>32</v>
      </c>
      <c r="AO47" s="196"/>
      <c r="AP47" s="244">
        <f>PRODUCT(AL47/AL56)</f>
        <v>8.5526315789473686E-2</v>
      </c>
      <c r="AQ47" s="204"/>
      <c r="AR47" s="25"/>
      <c r="AS47" s="25"/>
    </row>
    <row r="48" spans="1:45" ht="15" customHeight="1" x14ac:dyDescent="0.2">
      <c r="A48" s="2"/>
      <c r="B48" s="194">
        <v>2001</v>
      </c>
      <c r="C48" s="195" t="s">
        <v>93</v>
      </c>
      <c r="D48" s="196" t="s">
        <v>101</v>
      </c>
      <c r="E48" s="195"/>
      <c r="F48" s="195">
        <v>22</v>
      </c>
      <c r="G48" s="195">
        <v>24</v>
      </c>
      <c r="H48" s="197">
        <v>0.625</v>
      </c>
      <c r="I48" s="197">
        <v>0.45833333333333331</v>
      </c>
      <c r="J48" s="197">
        <v>1.0833333333333333</v>
      </c>
      <c r="K48" s="198">
        <v>3.375</v>
      </c>
      <c r="L48" s="38"/>
      <c r="M48" s="199" t="s">
        <v>340</v>
      </c>
      <c r="N48" s="195"/>
      <c r="O48" s="195"/>
      <c r="P48" s="195" t="s">
        <v>504</v>
      </c>
      <c r="Q48" s="195" t="s">
        <v>487</v>
      </c>
      <c r="R48" s="195" t="s">
        <v>449</v>
      </c>
      <c r="S48" s="195" t="s">
        <v>517</v>
      </c>
      <c r="T48" s="209"/>
      <c r="U48" s="201" t="s">
        <v>469</v>
      </c>
      <c r="V48" s="38"/>
      <c r="W48" s="202" t="s">
        <v>320</v>
      </c>
      <c r="X48" s="200"/>
      <c r="Y48" s="200" t="s">
        <v>541</v>
      </c>
      <c r="Z48" s="196"/>
      <c r="AA48" s="196"/>
      <c r="AB48" s="196"/>
      <c r="AC48" s="200"/>
      <c r="AD48" s="196"/>
      <c r="AE48" s="196"/>
      <c r="AF48" s="196"/>
      <c r="AG48" s="196" t="s">
        <v>380</v>
      </c>
      <c r="AH48" s="204"/>
      <c r="AI48" s="196" t="s">
        <v>561</v>
      </c>
      <c r="AJ48" s="196"/>
      <c r="AK48" s="196"/>
      <c r="AL48" s="215"/>
      <c r="AM48" s="240">
        <f>PRODUCT(AM47/AL47)</f>
        <v>0.57692307692307687</v>
      </c>
      <c r="AN48" s="240">
        <f>PRODUCT(AN47/AL47)</f>
        <v>0.61538461538461542</v>
      </c>
      <c r="AO48" s="196"/>
      <c r="AP48" s="196"/>
      <c r="AQ48" s="204"/>
      <c r="AR48" s="25"/>
      <c r="AS48" s="25"/>
    </row>
    <row r="49" spans="1:45" ht="15" customHeight="1" x14ac:dyDescent="0.2">
      <c r="A49" s="2"/>
      <c r="B49" s="194">
        <v>2002</v>
      </c>
      <c r="C49" s="195" t="s">
        <v>62</v>
      </c>
      <c r="D49" s="196" t="s">
        <v>101</v>
      </c>
      <c r="E49" s="195"/>
      <c r="F49" s="195">
        <v>23</v>
      </c>
      <c r="G49" s="195">
        <v>28</v>
      </c>
      <c r="H49" s="197">
        <v>0.42857142857142855</v>
      </c>
      <c r="I49" s="197">
        <v>0.42857142857142855</v>
      </c>
      <c r="J49" s="197">
        <v>0.8571428571428571</v>
      </c>
      <c r="K49" s="198">
        <v>1.9642857142857142</v>
      </c>
      <c r="L49" s="38"/>
      <c r="M49" s="199" t="s">
        <v>342</v>
      </c>
      <c r="N49" s="195"/>
      <c r="O49" s="195"/>
      <c r="P49" s="195" t="s">
        <v>505</v>
      </c>
      <c r="Q49" s="195" t="s">
        <v>488</v>
      </c>
      <c r="R49" s="195" t="s">
        <v>450</v>
      </c>
      <c r="S49" s="195" t="s">
        <v>518</v>
      </c>
      <c r="T49" s="209"/>
      <c r="U49" s="201" t="s">
        <v>470</v>
      </c>
      <c r="V49" s="38"/>
      <c r="W49" s="202" t="s">
        <v>589</v>
      </c>
      <c r="X49" s="200"/>
      <c r="Y49" s="200" t="s">
        <v>590</v>
      </c>
      <c r="Z49" s="196"/>
      <c r="AA49" s="196"/>
      <c r="AB49" s="196"/>
      <c r="AC49" s="200"/>
      <c r="AD49" s="196"/>
      <c r="AE49" s="196"/>
      <c r="AF49" s="196"/>
      <c r="AG49" s="196" t="s">
        <v>591</v>
      </c>
      <c r="AH49" s="204"/>
      <c r="AI49" s="196"/>
      <c r="AJ49" s="196"/>
      <c r="AK49" s="196"/>
      <c r="AL49" s="215"/>
      <c r="AM49" s="215"/>
      <c r="AN49" s="215"/>
      <c r="AO49" s="196"/>
      <c r="AP49" s="196"/>
      <c r="AQ49" s="204"/>
      <c r="AR49" s="25"/>
      <c r="AS49" s="25"/>
    </row>
    <row r="50" spans="1:45" ht="15" customHeight="1" x14ac:dyDescent="0.2">
      <c r="A50" s="2"/>
      <c r="B50" s="194">
        <v>2003</v>
      </c>
      <c r="C50" s="195" t="s">
        <v>93</v>
      </c>
      <c r="D50" s="196" t="s">
        <v>96</v>
      </c>
      <c r="E50" s="195"/>
      <c r="F50" s="195">
        <v>24</v>
      </c>
      <c r="G50" s="195">
        <v>26</v>
      </c>
      <c r="H50" s="197">
        <v>0.65384615384615385</v>
      </c>
      <c r="I50" s="197">
        <v>0.42307692307692307</v>
      </c>
      <c r="J50" s="197">
        <v>1.0769230769230769</v>
      </c>
      <c r="K50" s="198">
        <v>3.0384615384615383</v>
      </c>
      <c r="L50" s="38"/>
      <c r="M50" s="199" t="s">
        <v>345</v>
      </c>
      <c r="N50" s="195"/>
      <c r="O50" s="195"/>
      <c r="P50" s="195" t="s">
        <v>506</v>
      </c>
      <c r="Q50" s="195" t="s">
        <v>489</v>
      </c>
      <c r="R50" s="195" t="s">
        <v>451</v>
      </c>
      <c r="S50" s="195" t="s">
        <v>519</v>
      </c>
      <c r="T50" s="209"/>
      <c r="U50" s="201" t="s">
        <v>471</v>
      </c>
      <c r="V50" s="38"/>
      <c r="W50" s="202"/>
      <c r="X50" s="200"/>
      <c r="Y50" s="200"/>
      <c r="Z50" s="196"/>
      <c r="AA50" s="196"/>
      <c r="AB50" s="196"/>
      <c r="AC50" s="200"/>
      <c r="AD50" s="196"/>
      <c r="AE50" s="196"/>
      <c r="AF50" s="196"/>
      <c r="AG50" s="200"/>
      <c r="AH50" s="198"/>
      <c r="AI50" s="226" t="s">
        <v>570</v>
      </c>
      <c r="AJ50" s="196"/>
      <c r="AK50" s="196"/>
      <c r="AL50" s="215">
        <v>54</v>
      </c>
      <c r="AM50" s="215">
        <v>63</v>
      </c>
      <c r="AN50" s="215">
        <v>23</v>
      </c>
      <c r="AO50" s="196"/>
      <c r="AP50" s="244">
        <f>PRODUCT(AL50/AL56)</f>
        <v>8.8815789473684209E-2</v>
      </c>
      <c r="AQ50" s="204"/>
      <c r="AR50" s="25"/>
      <c r="AS50" s="25"/>
    </row>
    <row r="51" spans="1:45" ht="15" customHeight="1" x14ac:dyDescent="0.2">
      <c r="A51" s="2"/>
      <c r="B51" s="194">
        <v>2004</v>
      </c>
      <c r="C51" s="195" t="s">
        <v>93</v>
      </c>
      <c r="D51" s="196" t="s">
        <v>101</v>
      </c>
      <c r="E51" s="195"/>
      <c r="F51" s="195">
        <v>25</v>
      </c>
      <c r="G51" s="195">
        <v>28</v>
      </c>
      <c r="H51" s="197">
        <v>1.0357142857142858</v>
      </c>
      <c r="I51" s="197">
        <v>0.4642857142857143</v>
      </c>
      <c r="J51" s="197">
        <v>1.5</v>
      </c>
      <c r="K51" s="198">
        <v>4.0714285714285712</v>
      </c>
      <c r="L51" s="38"/>
      <c r="M51" s="199" t="s">
        <v>347</v>
      </c>
      <c r="N51" s="195"/>
      <c r="O51" s="195"/>
      <c r="P51" s="195" t="s">
        <v>507</v>
      </c>
      <c r="Q51" s="195" t="s">
        <v>490</v>
      </c>
      <c r="R51" s="195" t="s">
        <v>452</v>
      </c>
      <c r="S51" s="195" t="s">
        <v>520</v>
      </c>
      <c r="T51" s="209"/>
      <c r="U51" s="201" t="s">
        <v>472</v>
      </c>
      <c r="V51" s="38"/>
      <c r="W51" s="199" t="s">
        <v>535</v>
      </c>
      <c r="X51" s="200"/>
      <c r="Y51" s="200"/>
      <c r="Z51" s="196"/>
      <c r="AA51" s="196"/>
      <c r="AB51" s="196"/>
      <c r="AC51" s="200"/>
      <c r="AD51" s="196"/>
      <c r="AE51" s="196"/>
      <c r="AF51" s="196"/>
      <c r="AG51" s="196"/>
      <c r="AH51" s="204"/>
      <c r="AI51" s="196" t="s">
        <v>561</v>
      </c>
      <c r="AJ51" s="196"/>
      <c r="AK51" s="196"/>
      <c r="AL51" s="215"/>
      <c r="AM51" s="240">
        <f>PRODUCT(AM50/AL50)</f>
        <v>1.1666666666666667</v>
      </c>
      <c r="AN51" s="240">
        <f>PRODUCT(AN50/AL50)</f>
        <v>0.42592592592592593</v>
      </c>
      <c r="AO51" s="196"/>
      <c r="AP51" s="196"/>
      <c r="AQ51" s="204"/>
      <c r="AR51" s="25"/>
      <c r="AS51" s="25"/>
    </row>
    <row r="52" spans="1:45" ht="15" customHeight="1" x14ac:dyDescent="0.2">
      <c r="A52" s="2"/>
      <c r="B52" s="194">
        <v>2005</v>
      </c>
      <c r="C52" s="195" t="s">
        <v>94</v>
      </c>
      <c r="D52" s="196" t="s">
        <v>101</v>
      </c>
      <c r="E52" s="195"/>
      <c r="F52" s="195">
        <v>26</v>
      </c>
      <c r="G52" s="195">
        <v>25</v>
      </c>
      <c r="H52" s="197">
        <v>0.6</v>
      </c>
      <c r="I52" s="233">
        <v>1.04</v>
      </c>
      <c r="J52" s="197">
        <v>1.64</v>
      </c>
      <c r="K52" s="198">
        <v>5.2</v>
      </c>
      <c r="L52" s="38"/>
      <c r="M52" s="199" t="s">
        <v>349</v>
      </c>
      <c r="N52" s="195"/>
      <c r="O52" s="195"/>
      <c r="P52" s="195" t="s">
        <v>508</v>
      </c>
      <c r="Q52" s="195" t="s">
        <v>385</v>
      </c>
      <c r="R52" s="195" t="s">
        <v>453</v>
      </c>
      <c r="S52" s="195" t="s">
        <v>417</v>
      </c>
      <c r="T52" s="209"/>
      <c r="U52" s="201" t="s">
        <v>473</v>
      </c>
      <c r="V52" s="38"/>
      <c r="W52" s="202" t="s">
        <v>536</v>
      </c>
      <c r="X52" s="200"/>
      <c r="Y52" s="236" t="s">
        <v>543</v>
      </c>
      <c r="Z52" s="238"/>
      <c r="AA52" s="238"/>
      <c r="AB52" s="238"/>
      <c r="AC52" s="238"/>
      <c r="AD52" s="238"/>
      <c r="AE52" s="238"/>
      <c r="AF52" s="238"/>
      <c r="AG52" s="237" t="s">
        <v>542</v>
      </c>
      <c r="AH52" s="198">
        <v>4.1666666666666664E-2</v>
      </c>
      <c r="AI52" s="196"/>
      <c r="AJ52" s="196"/>
      <c r="AK52" s="196"/>
      <c r="AL52" s="196"/>
      <c r="AM52" s="196"/>
      <c r="AN52" s="196"/>
      <c r="AO52" s="196"/>
      <c r="AP52" s="196"/>
      <c r="AQ52" s="204"/>
      <c r="AR52" s="25"/>
      <c r="AS52" s="25"/>
    </row>
    <row r="53" spans="1:45" ht="15" customHeight="1" x14ac:dyDescent="0.2">
      <c r="A53" s="2"/>
      <c r="B53" s="194">
        <v>2006</v>
      </c>
      <c r="C53" s="195" t="s">
        <v>58</v>
      </c>
      <c r="D53" s="196" t="s">
        <v>101</v>
      </c>
      <c r="E53" s="195"/>
      <c r="F53" s="195">
        <v>27</v>
      </c>
      <c r="G53" s="195">
        <v>23</v>
      </c>
      <c r="H53" s="197">
        <v>0.30434782608695654</v>
      </c>
      <c r="I53" s="197">
        <v>0.73913043478260865</v>
      </c>
      <c r="J53" s="197">
        <v>1.0434782608695652</v>
      </c>
      <c r="K53" s="198">
        <v>3.652173913043478</v>
      </c>
      <c r="L53" s="38"/>
      <c r="M53" s="199" t="s">
        <v>351</v>
      </c>
      <c r="N53" s="195"/>
      <c r="O53" s="195"/>
      <c r="P53" s="195" t="s">
        <v>475</v>
      </c>
      <c r="Q53" s="195" t="s">
        <v>491</v>
      </c>
      <c r="R53" s="195" t="s">
        <v>454</v>
      </c>
      <c r="S53" s="195" t="s">
        <v>521</v>
      </c>
      <c r="T53" s="209"/>
      <c r="U53" s="201" t="s">
        <v>474</v>
      </c>
      <c r="V53" s="38"/>
      <c r="W53" s="202"/>
      <c r="X53" s="200"/>
      <c r="Y53" s="200"/>
      <c r="Z53" s="196"/>
      <c r="AA53" s="196"/>
      <c r="AB53" s="196"/>
      <c r="AC53" s="200"/>
      <c r="AD53" s="196"/>
      <c r="AE53" s="196"/>
      <c r="AF53" s="196"/>
      <c r="AG53" s="200"/>
      <c r="AH53" s="198"/>
      <c r="AI53" s="226" t="s">
        <v>571</v>
      </c>
      <c r="AJ53" s="196"/>
      <c r="AK53" s="196"/>
      <c r="AL53" s="215">
        <v>26</v>
      </c>
      <c r="AM53" s="215">
        <v>17</v>
      </c>
      <c r="AN53" s="215">
        <v>11</v>
      </c>
      <c r="AO53" s="196"/>
      <c r="AP53" s="244">
        <f>PRODUCT(AL53/AL56)</f>
        <v>4.2763157894736843E-2</v>
      </c>
      <c r="AQ53" s="204"/>
      <c r="AR53" s="25"/>
      <c r="AS53" s="25"/>
    </row>
    <row r="54" spans="1:45" ht="15" customHeight="1" x14ac:dyDescent="0.2">
      <c r="A54" s="2"/>
      <c r="B54" s="194">
        <v>2007</v>
      </c>
      <c r="C54" s="195" t="s">
        <v>211</v>
      </c>
      <c r="D54" s="196" t="s">
        <v>101</v>
      </c>
      <c r="E54" s="195"/>
      <c r="F54" s="195">
        <v>28</v>
      </c>
      <c r="G54" s="195">
        <v>26</v>
      </c>
      <c r="H54" s="197">
        <v>0.73076923076923073</v>
      </c>
      <c r="I54" s="197">
        <v>0.42307692307692307</v>
      </c>
      <c r="J54" s="197">
        <v>1.1538461538461537</v>
      </c>
      <c r="K54" s="198">
        <v>4.1538461538461542</v>
      </c>
      <c r="L54" s="38"/>
      <c r="M54" s="199" t="s">
        <v>353</v>
      </c>
      <c r="N54" s="195"/>
      <c r="O54" s="195"/>
      <c r="P54" s="195" t="s">
        <v>509</v>
      </c>
      <c r="Q54" s="195" t="s">
        <v>474</v>
      </c>
      <c r="R54" s="195" t="s">
        <v>455</v>
      </c>
      <c r="S54" s="195" t="s">
        <v>522</v>
      </c>
      <c r="T54" s="209"/>
      <c r="U54" s="201" t="s">
        <v>475</v>
      </c>
      <c r="V54" s="38"/>
      <c r="W54" s="202" t="s">
        <v>321</v>
      </c>
      <c r="X54" s="200"/>
      <c r="Y54" s="200"/>
      <c r="Z54" s="196"/>
      <c r="AA54" s="196"/>
      <c r="AB54" s="196"/>
      <c r="AC54" s="200"/>
      <c r="AD54" s="196"/>
      <c r="AE54" s="196"/>
      <c r="AF54" s="196"/>
      <c r="AG54" s="200"/>
      <c r="AH54" s="201"/>
      <c r="AI54" s="196" t="s">
        <v>561</v>
      </c>
      <c r="AJ54" s="196"/>
      <c r="AK54" s="196"/>
      <c r="AL54" s="215"/>
      <c r="AM54" s="240">
        <f>PRODUCT(AM53/AL53)</f>
        <v>0.65384615384615385</v>
      </c>
      <c r="AN54" s="240">
        <f>PRODUCT(AN53/AL53)</f>
        <v>0.42307692307692307</v>
      </c>
      <c r="AO54" s="196"/>
      <c r="AP54" s="196"/>
      <c r="AQ54" s="204"/>
      <c r="AR54" s="25"/>
      <c r="AS54" s="25"/>
    </row>
    <row r="55" spans="1:45" ht="15" customHeight="1" x14ac:dyDescent="0.2">
      <c r="A55" s="2"/>
      <c r="B55" s="194">
        <v>2008</v>
      </c>
      <c r="C55" s="195" t="s">
        <v>65</v>
      </c>
      <c r="D55" s="196" t="s">
        <v>101</v>
      </c>
      <c r="E55" s="195"/>
      <c r="F55" s="195">
        <v>29</v>
      </c>
      <c r="G55" s="195">
        <v>18</v>
      </c>
      <c r="H55" s="197">
        <v>0.1111111111111111</v>
      </c>
      <c r="I55" s="197">
        <v>0.5</v>
      </c>
      <c r="J55" s="197">
        <v>0.61111111111111116</v>
      </c>
      <c r="K55" s="198">
        <v>5.2777777777777777</v>
      </c>
      <c r="L55" s="38"/>
      <c r="M55" s="199" t="s">
        <v>355</v>
      </c>
      <c r="N55" s="195"/>
      <c r="O55" s="195"/>
      <c r="P55" s="195" t="s">
        <v>407</v>
      </c>
      <c r="Q55" s="195" t="s">
        <v>492</v>
      </c>
      <c r="R55" s="195" t="s">
        <v>456</v>
      </c>
      <c r="S55" s="195" t="s">
        <v>523</v>
      </c>
      <c r="T55" s="209"/>
      <c r="U55" s="201" t="s">
        <v>476</v>
      </c>
      <c r="V55" s="38"/>
      <c r="W55" s="202" t="s">
        <v>534</v>
      </c>
      <c r="X55" s="200"/>
      <c r="Y55" s="236" t="s">
        <v>544</v>
      </c>
      <c r="Z55" s="236"/>
      <c r="AA55" s="236"/>
      <c r="AB55" s="236"/>
      <c r="AC55" s="236"/>
      <c r="AD55" s="236"/>
      <c r="AE55" s="236"/>
      <c r="AF55" s="236"/>
      <c r="AG55" s="236" t="s">
        <v>545</v>
      </c>
      <c r="AH55" s="198">
        <v>0.52083333333333337</v>
      </c>
      <c r="AI55" s="196"/>
      <c r="AJ55" s="196"/>
      <c r="AK55" s="196"/>
      <c r="AL55" s="196"/>
      <c r="AM55" s="196"/>
      <c r="AN55" s="196"/>
      <c r="AO55" s="196"/>
      <c r="AP55" s="196"/>
      <c r="AQ55" s="204"/>
      <c r="AR55" s="25"/>
      <c r="AS55" s="25"/>
    </row>
    <row r="56" spans="1:45" ht="15" customHeight="1" x14ac:dyDescent="0.2">
      <c r="A56" s="2"/>
      <c r="B56" s="194">
        <v>2009</v>
      </c>
      <c r="C56" s="195" t="s">
        <v>62</v>
      </c>
      <c r="D56" s="196" t="s">
        <v>101</v>
      </c>
      <c r="E56" s="195"/>
      <c r="F56" s="195">
        <v>30</v>
      </c>
      <c r="G56" s="195">
        <v>24</v>
      </c>
      <c r="H56" s="197">
        <v>0.25</v>
      </c>
      <c r="I56" s="197">
        <v>0.875</v>
      </c>
      <c r="J56" s="197">
        <v>1.125</v>
      </c>
      <c r="K56" s="198">
        <v>4.875</v>
      </c>
      <c r="L56" s="38"/>
      <c r="M56" s="199" t="s">
        <v>357</v>
      </c>
      <c r="N56" s="195"/>
      <c r="O56" s="195"/>
      <c r="P56" s="195" t="s">
        <v>510</v>
      </c>
      <c r="Q56" s="195" t="s">
        <v>493</v>
      </c>
      <c r="R56" s="195" t="s">
        <v>457</v>
      </c>
      <c r="S56" s="195" t="s">
        <v>524</v>
      </c>
      <c r="T56" s="209"/>
      <c r="U56" s="201" t="s">
        <v>477</v>
      </c>
      <c r="V56" s="38"/>
      <c r="W56" s="202" t="s">
        <v>318</v>
      </c>
      <c r="X56" s="200"/>
      <c r="Y56" s="200" t="s">
        <v>546</v>
      </c>
      <c r="Z56" s="196"/>
      <c r="AA56" s="196"/>
      <c r="AB56" s="196"/>
      <c r="AC56" s="200"/>
      <c r="AD56" s="196"/>
      <c r="AE56" s="196"/>
      <c r="AF56" s="196"/>
      <c r="AG56" s="196" t="s">
        <v>381</v>
      </c>
      <c r="AH56" s="198">
        <v>0.61099796334012224</v>
      </c>
      <c r="AI56" s="196" t="s">
        <v>7</v>
      </c>
      <c r="AJ56" s="196"/>
      <c r="AK56" s="196"/>
      <c r="AL56" s="196">
        <f>PRODUCT(AL44+AL47+AL50+AL53)</f>
        <v>608</v>
      </c>
      <c r="AM56" s="196">
        <f t="shared" ref="AM56:AN56" si="4">PRODUCT(AM44+AM47+AM50+AM53)</f>
        <v>473</v>
      </c>
      <c r="AN56" s="196">
        <f t="shared" si="4"/>
        <v>291</v>
      </c>
      <c r="AO56" s="196"/>
      <c r="AP56" s="196"/>
      <c r="AQ56" s="204"/>
      <c r="AR56" s="25"/>
      <c r="AS56" s="25"/>
    </row>
    <row r="57" spans="1:45" ht="15" customHeight="1" x14ac:dyDescent="0.2">
      <c r="A57" s="2"/>
      <c r="B57" s="194">
        <v>2010</v>
      </c>
      <c r="C57" s="195" t="s">
        <v>93</v>
      </c>
      <c r="D57" s="196" t="s">
        <v>130</v>
      </c>
      <c r="E57" s="195"/>
      <c r="F57" s="195">
        <v>31</v>
      </c>
      <c r="G57" s="195">
        <v>26</v>
      </c>
      <c r="H57" s="197">
        <v>0.65384615384615385</v>
      </c>
      <c r="I57" s="197">
        <v>0.84615384615384615</v>
      </c>
      <c r="J57" s="197">
        <v>1.5</v>
      </c>
      <c r="K57" s="198">
        <v>4.8461538461538458</v>
      </c>
      <c r="L57" s="38"/>
      <c r="M57" s="199" t="s">
        <v>359</v>
      </c>
      <c r="N57" s="195"/>
      <c r="O57" s="195"/>
      <c r="P57" s="195" t="s">
        <v>481</v>
      </c>
      <c r="Q57" s="195" t="s">
        <v>461</v>
      </c>
      <c r="R57" s="195" t="s">
        <v>458</v>
      </c>
      <c r="S57" s="195" t="s">
        <v>525</v>
      </c>
      <c r="T57" s="209"/>
      <c r="U57" s="201" t="s">
        <v>478</v>
      </c>
      <c r="V57" s="38"/>
      <c r="W57" s="202" t="s">
        <v>319</v>
      </c>
      <c r="X57" s="200"/>
      <c r="Y57" s="200" t="s">
        <v>547</v>
      </c>
      <c r="Z57" s="196"/>
      <c r="AA57" s="196"/>
      <c r="AB57" s="196"/>
      <c r="AC57" s="200"/>
      <c r="AD57" s="196"/>
      <c r="AE57" s="196"/>
      <c r="AF57" s="196"/>
      <c r="AG57" s="196" t="s">
        <v>382</v>
      </c>
      <c r="AH57" s="198">
        <v>0.72859744990892528</v>
      </c>
      <c r="AI57" s="196" t="s">
        <v>561</v>
      </c>
      <c r="AJ57" s="196"/>
      <c r="AK57" s="196"/>
      <c r="AL57" s="196"/>
      <c r="AM57" s="240">
        <f>PRODUCT(AM56/AL56)</f>
        <v>0.77796052631578949</v>
      </c>
      <c r="AN57" s="240">
        <f>PRODUCT(AN56/AL56)</f>
        <v>0.47861842105263158</v>
      </c>
      <c r="AO57" s="196"/>
      <c r="AP57" s="196"/>
      <c r="AQ57" s="204"/>
      <c r="AR57" s="25"/>
      <c r="AS57" s="25"/>
    </row>
    <row r="58" spans="1:45" ht="15" customHeight="1" x14ac:dyDescent="0.2">
      <c r="A58" s="2"/>
      <c r="B58" s="194">
        <v>2011</v>
      </c>
      <c r="C58" s="195" t="s">
        <v>58</v>
      </c>
      <c r="D58" s="196" t="s">
        <v>130</v>
      </c>
      <c r="E58" s="195"/>
      <c r="F58" s="195">
        <v>32</v>
      </c>
      <c r="G58" s="195">
        <v>26</v>
      </c>
      <c r="H58" s="197">
        <v>0.5</v>
      </c>
      <c r="I58" s="197">
        <v>0.38461538461538464</v>
      </c>
      <c r="J58" s="197">
        <v>0.88461538461538458</v>
      </c>
      <c r="K58" s="198">
        <v>3.7692307692307692</v>
      </c>
      <c r="L58" s="38"/>
      <c r="M58" s="199" t="s">
        <v>361</v>
      </c>
      <c r="N58" s="195"/>
      <c r="O58" s="195"/>
      <c r="P58" s="195" t="s">
        <v>413</v>
      </c>
      <c r="Q58" s="195" t="s">
        <v>494</v>
      </c>
      <c r="R58" s="195" t="s">
        <v>459</v>
      </c>
      <c r="S58" s="195" t="s">
        <v>526</v>
      </c>
      <c r="T58" s="209"/>
      <c r="U58" s="201" t="s">
        <v>479</v>
      </c>
      <c r="V58" s="38"/>
      <c r="W58" s="194"/>
      <c r="X58" s="200"/>
      <c r="Y58" s="200" t="s">
        <v>322</v>
      </c>
      <c r="Z58" s="196"/>
      <c r="AA58" s="196"/>
      <c r="AB58" s="196"/>
      <c r="AC58" s="200"/>
      <c r="AD58" s="196"/>
      <c r="AE58" s="196"/>
      <c r="AF58" s="196"/>
      <c r="AG58" s="196"/>
      <c r="AH58" s="201"/>
      <c r="AI58" s="196"/>
      <c r="AJ58" s="196"/>
      <c r="AK58" s="196"/>
      <c r="AL58" s="196"/>
      <c r="AM58" s="196"/>
      <c r="AN58" s="196"/>
      <c r="AO58" s="196"/>
      <c r="AP58" s="196"/>
      <c r="AQ58" s="204"/>
      <c r="AR58" s="25"/>
      <c r="AS58" s="25"/>
    </row>
    <row r="59" spans="1:45" ht="15" customHeight="1" x14ac:dyDescent="0.2">
      <c r="A59" s="2"/>
      <c r="B59" s="194">
        <v>2012</v>
      </c>
      <c r="C59" s="195" t="s">
        <v>64</v>
      </c>
      <c r="D59" s="196" t="s">
        <v>101</v>
      </c>
      <c r="E59" s="195"/>
      <c r="F59" s="195">
        <v>33</v>
      </c>
      <c r="G59" s="195">
        <v>26</v>
      </c>
      <c r="H59" s="197">
        <v>0.46153846153846156</v>
      </c>
      <c r="I59" s="197">
        <v>0.19230769230769232</v>
      </c>
      <c r="J59" s="197">
        <v>0.65384615384615385</v>
      </c>
      <c r="K59" s="198">
        <v>3.1923076923076925</v>
      </c>
      <c r="L59" s="38"/>
      <c r="M59" s="199" t="s">
        <v>363</v>
      </c>
      <c r="N59" s="195"/>
      <c r="O59" s="195"/>
      <c r="P59" s="195" t="s">
        <v>511</v>
      </c>
      <c r="Q59" s="195" t="s">
        <v>495</v>
      </c>
      <c r="R59" s="195" t="s">
        <v>460</v>
      </c>
      <c r="S59" s="195" t="s">
        <v>527</v>
      </c>
      <c r="T59" s="209"/>
      <c r="U59" s="201" t="s">
        <v>480</v>
      </c>
      <c r="V59" s="38"/>
      <c r="W59" s="202" t="s">
        <v>537</v>
      </c>
      <c r="X59" s="200"/>
      <c r="Y59" s="200"/>
      <c r="Z59" s="196"/>
      <c r="AA59" s="196"/>
      <c r="AB59" s="196"/>
      <c r="AC59" s="196"/>
      <c r="AD59" s="196"/>
      <c r="AE59" s="196"/>
      <c r="AF59" s="217"/>
      <c r="AG59" s="196"/>
      <c r="AH59" s="201"/>
      <c r="AI59" s="196"/>
      <c r="AJ59" s="196"/>
      <c r="AK59" s="196"/>
      <c r="AL59" s="196"/>
      <c r="AM59" s="196"/>
      <c r="AN59" s="196"/>
      <c r="AO59" s="196"/>
      <c r="AP59" s="196"/>
      <c r="AQ59" s="204"/>
      <c r="AR59" s="25"/>
      <c r="AS59" s="25"/>
    </row>
    <row r="60" spans="1:45" ht="15" customHeight="1" x14ac:dyDescent="0.2">
      <c r="A60" s="2"/>
      <c r="B60" s="194">
        <v>2013</v>
      </c>
      <c r="C60" s="195" t="s">
        <v>66</v>
      </c>
      <c r="D60" s="196" t="s">
        <v>101</v>
      </c>
      <c r="E60" s="195"/>
      <c r="F60" s="195">
        <v>34</v>
      </c>
      <c r="G60" s="195">
        <v>20</v>
      </c>
      <c r="H60" s="197">
        <v>0.85</v>
      </c>
      <c r="I60" s="197">
        <v>0.5</v>
      </c>
      <c r="J60" s="197">
        <v>1.35</v>
      </c>
      <c r="K60" s="198">
        <v>2.8</v>
      </c>
      <c r="L60" s="38"/>
      <c r="M60" s="199" t="s">
        <v>365</v>
      </c>
      <c r="N60" s="195"/>
      <c r="O60" s="195"/>
      <c r="P60" s="195" t="s">
        <v>265</v>
      </c>
      <c r="Q60" s="195" t="s">
        <v>496</v>
      </c>
      <c r="R60" s="195" t="s">
        <v>461</v>
      </c>
      <c r="S60" s="195" t="s">
        <v>428</v>
      </c>
      <c r="T60" s="209"/>
      <c r="U60" s="201" t="s">
        <v>481</v>
      </c>
      <c r="V60" s="38"/>
      <c r="W60" s="202" t="s">
        <v>534</v>
      </c>
      <c r="X60" s="200" t="s">
        <v>322</v>
      </c>
      <c r="Y60" s="237" t="s">
        <v>548</v>
      </c>
      <c r="Z60" s="236"/>
      <c r="AA60" s="236"/>
      <c r="AB60" s="236"/>
      <c r="AC60" s="236"/>
      <c r="AD60" s="236"/>
      <c r="AE60" s="236"/>
      <c r="AF60" s="236"/>
      <c r="AG60" s="237" t="s">
        <v>549</v>
      </c>
      <c r="AH60" s="198">
        <v>0.48426150121065376</v>
      </c>
      <c r="AI60" s="241" t="s">
        <v>562</v>
      </c>
      <c r="AJ60" s="62"/>
      <c r="AK60" s="62"/>
      <c r="AL60" s="239" t="s">
        <v>563</v>
      </c>
      <c r="AM60" s="239" t="s">
        <v>564</v>
      </c>
      <c r="AN60" s="239" t="s">
        <v>565</v>
      </c>
      <c r="AO60" s="239"/>
      <c r="AP60" s="61"/>
      <c r="AQ60" s="96"/>
      <c r="AR60" s="25"/>
      <c r="AS60" s="25"/>
    </row>
    <row r="61" spans="1:45" ht="15" customHeight="1" x14ac:dyDescent="0.2">
      <c r="A61" s="2"/>
      <c r="B61" s="194">
        <v>2014</v>
      </c>
      <c r="C61" s="195" t="s">
        <v>63</v>
      </c>
      <c r="D61" s="196" t="s">
        <v>101</v>
      </c>
      <c r="E61" s="195"/>
      <c r="F61" s="195">
        <v>35</v>
      </c>
      <c r="G61" s="195">
        <v>30</v>
      </c>
      <c r="H61" s="197">
        <v>0.8</v>
      </c>
      <c r="I61" s="197">
        <v>0.53333333333333333</v>
      </c>
      <c r="J61" s="197">
        <v>1.3333333333333333</v>
      </c>
      <c r="K61" s="198">
        <v>4.333333333333333</v>
      </c>
      <c r="L61" s="38"/>
      <c r="M61" s="199" t="s">
        <v>367</v>
      </c>
      <c r="N61" s="195"/>
      <c r="O61" s="195"/>
      <c r="P61" s="195" t="s">
        <v>512</v>
      </c>
      <c r="Q61" s="195" t="s">
        <v>497</v>
      </c>
      <c r="R61" s="195" t="s">
        <v>462</v>
      </c>
      <c r="S61" s="195" t="s">
        <v>528</v>
      </c>
      <c r="T61" s="209"/>
      <c r="U61" s="201" t="s">
        <v>482</v>
      </c>
      <c r="V61" s="38"/>
      <c r="W61" s="202"/>
      <c r="X61" s="200"/>
      <c r="Y61" s="200" t="s">
        <v>322</v>
      </c>
      <c r="Z61" s="196"/>
      <c r="AA61" s="196"/>
      <c r="AB61" s="196"/>
      <c r="AC61" s="200"/>
      <c r="AD61" s="196"/>
      <c r="AE61" s="196"/>
      <c r="AF61" s="196"/>
      <c r="AG61" s="196"/>
      <c r="AH61" s="201"/>
      <c r="AI61" s="196" t="s">
        <v>568</v>
      </c>
      <c r="AJ61" s="196"/>
      <c r="AK61" s="196"/>
      <c r="AL61" s="240">
        <f>PRODUCT(AM45)</f>
        <v>0.76260504201680668</v>
      </c>
      <c r="AM61" s="240">
        <f>PRODUCT(AM82)</f>
        <v>0.52100840336134457</v>
      </c>
      <c r="AN61" s="240">
        <f>PRODUCT(AL61-AM61)</f>
        <v>0.2415966386554621</v>
      </c>
      <c r="AO61" s="215"/>
      <c r="AP61" s="196"/>
      <c r="AQ61" s="204"/>
      <c r="AR61" s="25"/>
      <c r="AS61" s="25"/>
    </row>
    <row r="62" spans="1:45" ht="15" customHeight="1" x14ac:dyDescent="0.2">
      <c r="A62" s="2"/>
      <c r="B62" s="194">
        <v>2015</v>
      </c>
      <c r="C62" s="195" t="s">
        <v>211</v>
      </c>
      <c r="D62" s="196" t="s">
        <v>101</v>
      </c>
      <c r="E62" s="195"/>
      <c r="F62" s="195">
        <v>36</v>
      </c>
      <c r="G62" s="195">
        <v>30</v>
      </c>
      <c r="H62" s="197">
        <v>0.9</v>
      </c>
      <c r="I62" s="197">
        <v>0.23333333333333334</v>
      </c>
      <c r="J62" s="197">
        <v>1.1333333333333333</v>
      </c>
      <c r="K62" s="198">
        <v>4.333333333333333</v>
      </c>
      <c r="L62" s="38"/>
      <c r="M62" s="199" t="s">
        <v>369</v>
      </c>
      <c r="N62" s="195"/>
      <c r="O62" s="195"/>
      <c r="P62" s="195" t="s">
        <v>285</v>
      </c>
      <c r="Q62" s="195" t="s">
        <v>498</v>
      </c>
      <c r="R62" s="195" t="s">
        <v>463</v>
      </c>
      <c r="S62" s="195" t="s">
        <v>529</v>
      </c>
      <c r="T62" s="209"/>
      <c r="U62" s="201" t="s">
        <v>339</v>
      </c>
      <c r="V62" s="38"/>
      <c r="W62" s="202" t="s">
        <v>438</v>
      </c>
      <c r="X62" s="200"/>
      <c r="Y62" s="200"/>
      <c r="Z62" s="196"/>
      <c r="AA62" s="196"/>
      <c r="AB62" s="196"/>
      <c r="AC62" s="200"/>
      <c r="AD62" s="196"/>
      <c r="AE62" s="196"/>
      <c r="AF62" s="196"/>
      <c r="AG62" s="196"/>
      <c r="AH62" s="201"/>
      <c r="AI62" s="226" t="s">
        <v>569</v>
      </c>
      <c r="AJ62" s="196"/>
      <c r="AK62" s="196"/>
      <c r="AL62" s="240">
        <f>PRODUCT(AM48)</f>
        <v>0.57692307692307687</v>
      </c>
      <c r="AM62" s="240">
        <f>PRODUCT(AM85)</f>
        <v>0.54545454545454541</v>
      </c>
      <c r="AN62" s="240">
        <f t="shared" ref="AN62:AN65" si="5">PRODUCT(AL62-AM62)</f>
        <v>3.1468531468531458E-2</v>
      </c>
      <c r="AO62" s="215"/>
      <c r="AP62" s="196"/>
      <c r="AQ62" s="204"/>
      <c r="AR62" s="25"/>
      <c r="AS62" s="25"/>
    </row>
    <row r="63" spans="1:45" ht="15" customHeight="1" x14ac:dyDescent="0.2">
      <c r="A63" s="2"/>
      <c r="B63" s="194">
        <v>2016</v>
      </c>
      <c r="C63" s="195" t="s">
        <v>63</v>
      </c>
      <c r="D63" s="196" t="s">
        <v>101</v>
      </c>
      <c r="E63" s="195"/>
      <c r="F63" s="195">
        <v>37</v>
      </c>
      <c r="G63" s="195">
        <v>27</v>
      </c>
      <c r="H63" s="197">
        <v>1.2592592592592593</v>
      </c>
      <c r="I63" s="197">
        <v>0.66666666666666663</v>
      </c>
      <c r="J63" s="197">
        <v>1.9259259259259258</v>
      </c>
      <c r="K63" s="234">
        <v>6.7777777777777777</v>
      </c>
      <c r="L63" s="38"/>
      <c r="M63" s="199" t="s">
        <v>371</v>
      </c>
      <c r="N63" s="195"/>
      <c r="O63" s="195"/>
      <c r="P63" s="195" t="s">
        <v>63</v>
      </c>
      <c r="Q63" s="195" t="s">
        <v>414</v>
      </c>
      <c r="R63" s="195" t="s">
        <v>464</v>
      </c>
      <c r="S63" s="195" t="s">
        <v>530</v>
      </c>
      <c r="T63" s="209"/>
      <c r="U63" s="201" t="s">
        <v>391</v>
      </c>
      <c r="V63" s="38"/>
      <c r="W63" s="202" t="s">
        <v>320</v>
      </c>
      <c r="X63" s="200"/>
      <c r="Y63" s="237" t="s">
        <v>552</v>
      </c>
      <c r="Z63" s="236"/>
      <c r="AA63" s="236"/>
      <c r="AB63" s="236"/>
      <c r="AC63" s="236"/>
      <c r="AD63" s="236"/>
      <c r="AE63" s="236"/>
      <c r="AF63" s="236"/>
      <c r="AG63" s="237" t="s">
        <v>550</v>
      </c>
      <c r="AH63" s="198">
        <v>1.0593220338983051</v>
      </c>
      <c r="AI63" s="226" t="s">
        <v>570</v>
      </c>
      <c r="AJ63" s="196"/>
      <c r="AK63" s="196"/>
      <c r="AL63" s="240">
        <f>PRODUCT(AM51)</f>
        <v>1.1666666666666667</v>
      </c>
      <c r="AM63" s="240">
        <f>PRODUCT(AM88)</f>
        <v>0</v>
      </c>
      <c r="AN63" s="240">
        <f t="shared" si="5"/>
        <v>1.1666666666666667</v>
      </c>
      <c r="AO63" s="215"/>
      <c r="AP63" s="196"/>
      <c r="AQ63" s="204"/>
      <c r="AR63" s="25"/>
      <c r="AS63" s="25"/>
    </row>
    <row r="64" spans="1:45" ht="15" customHeight="1" x14ac:dyDescent="0.2">
      <c r="A64" s="2"/>
      <c r="B64" s="194">
        <v>2017</v>
      </c>
      <c r="C64" s="195" t="s">
        <v>64</v>
      </c>
      <c r="D64" s="196" t="s">
        <v>101</v>
      </c>
      <c r="E64" s="195"/>
      <c r="F64" s="195">
        <v>38</v>
      </c>
      <c r="G64" s="195">
        <v>31</v>
      </c>
      <c r="H64" s="197">
        <v>1.096774193548387</v>
      </c>
      <c r="I64" s="197">
        <v>0.38709677419354838</v>
      </c>
      <c r="J64" s="197">
        <v>1.4838709677419355</v>
      </c>
      <c r="K64" s="198">
        <v>4.741935483870968</v>
      </c>
      <c r="L64" s="38"/>
      <c r="M64" s="199" t="s">
        <v>373</v>
      </c>
      <c r="N64" s="195"/>
      <c r="O64" s="195"/>
      <c r="P64" s="195" t="s">
        <v>66</v>
      </c>
      <c r="Q64" s="195" t="s">
        <v>499</v>
      </c>
      <c r="R64" s="195" t="s">
        <v>408</v>
      </c>
      <c r="S64" s="195" t="s">
        <v>339</v>
      </c>
      <c r="T64" s="209"/>
      <c r="U64" s="201" t="s">
        <v>265</v>
      </c>
      <c r="V64" s="38"/>
      <c r="W64" s="202" t="s">
        <v>439</v>
      </c>
      <c r="X64" s="200"/>
      <c r="Y64" s="237" t="s">
        <v>553</v>
      </c>
      <c r="Z64" s="236"/>
      <c r="AA64" s="236"/>
      <c r="AB64" s="236"/>
      <c r="AC64" s="236"/>
      <c r="AD64" s="236"/>
      <c r="AE64" s="236"/>
      <c r="AF64" s="236"/>
      <c r="AG64" s="237" t="s">
        <v>551</v>
      </c>
      <c r="AH64" s="198">
        <v>1.2280701754385965</v>
      </c>
      <c r="AI64" s="226" t="s">
        <v>571</v>
      </c>
      <c r="AJ64" s="196"/>
      <c r="AK64" s="196"/>
      <c r="AL64" s="240">
        <f>PRODUCT(AM54)</f>
        <v>0.65384615384615385</v>
      </c>
      <c r="AM64" s="240">
        <f>PRODUCT(AM91)</f>
        <v>0.58333333333333337</v>
      </c>
      <c r="AN64" s="240">
        <f t="shared" si="5"/>
        <v>7.0512820512820484E-2</v>
      </c>
      <c r="AO64" s="215"/>
      <c r="AP64" s="196"/>
      <c r="AQ64" s="204"/>
      <c r="AR64" s="25"/>
      <c r="AS64" s="25"/>
    </row>
    <row r="65" spans="1:45" ht="15" customHeight="1" x14ac:dyDescent="0.2">
      <c r="A65" s="2"/>
      <c r="B65" s="194">
        <v>2018</v>
      </c>
      <c r="C65" s="195" t="s">
        <v>63</v>
      </c>
      <c r="D65" s="196" t="s">
        <v>101</v>
      </c>
      <c r="E65" s="195"/>
      <c r="F65" s="195">
        <v>39</v>
      </c>
      <c r="G65" s="195">
        <v>31</v>
      </c>
      <c r="H65" s="233">
        <v>2.3870967741935485</v>
      </c>
      <c r="I65" s="197">
        <v>0.5161290322580645</v>
      </c>
      <c r="J65" s="233">
        <v>2.903225806451613</v>
      </c>
      <c r="K65" s="198">
        <v>6.580645161290323</v>
      </c>
      <c r="L65" s="38"/>
      <c r="M65" s="199" t="s">
        <v>375</v>
      </c>
      <c r="N65" s="195"/>
      <c r="O65" s="195"/>
      <c r="P65" s="195" t="s">
        <v>58</v>
      </c>
      <c r="Q65" s="195" t="s">
        <v>431</v>
      </c>
      <c r="R65" s="195" t="s">
        <v>287</v>
      </c>
      <c r="S65" s="195" t="s">
        <v>426</v>
      </c>
      <c r="T65" s="209"/>
      <c r="U65" s="201" t="s">
        <v>272</v>
      </c>
      <c r="V65" s="38"/>
      <c r="W65" s="194"/>
      <c r="X65" s="200"/>
      <c r="Y65" s="196"/>
      <c r="Z65" s="196"/>
      <c r="AA65" s="196"/>
      <c r="AB65" s="196"/>
      <c r="AC65" s="196"/>
      <c r="AD65" s="196"/>
      <c r="AE65" s="196"/>
      <c r="AF65" s="203"/>
      <c r="AG65" s="196"/>
      <c r="AH65" s="213"/>
      <c r="AI65" s="226" t="s">
        <v>7</v>
      </c>
      <c r="AJ65" s="196"/>
      <c r="AK65" s="196"/>
      <c r="AL65" s="240">
        <f>PRODUCT(AM57)</f>
        <v>0.77796052631578949</v>
      </c>
      <c r="AM65" s="240">
        <f>PRODUCT(AM94)</f>
        <v>0.52941176470588236</v>
      </c>
      <c r="AN65" s="240">
        <f t="shared" si="5"/>
        <v>0.24854876160990713</v>
      </c>
      <c r="AO65" s="215"/>
      <c r="AP65" s="196"/>
      <c r="AQ65" s="204"/>
      <c r="AR65" s="25"/>
      <c r="AS65" s="25"/>
    </row>
    <row r="66" spans="1:45" ht="15" customHeight="1" x14ac:dyDescent="0.2">
      <c r="A66" s="2"/>
      <c r="B66" s="194">
        <v>2019</v>
      </c>
      <c r="C66" s="195" t="s">
        <v>65</v>
      </c>
      <c r="D66" s="196" t="s">
        <v>301</v>
      </c>
      <c r="E66" s="195"/>
      <c r="F66" s="195">
        <v>40</v>
      </c>
      <c r="G66" s="195">
        <v>30</v>
      </c>
      <c r="H66" s="197">
        <v>1.1333333333333333</v>
      </c>
      <c r="I66" s="197">
        <v>0.23333333333333334</v>
      </c>
      <c r="J66" s="197">
        <v>1.3666666666666667</v>
      </c>
      <c r="K66" s="198">
        <v>4.3666666666666663</v>
      </c>
      <c r="L66" s="38"/>
      <c r="M66" s="199" t="s">
        <v>377</v>
      </c>
      <c r="N66" s="195"/>
      <c r="O66" s="195"/>
      <c r="P66" s="195" t="s">
        <v>95</v>
      </c>
      <c r="Q66" s="195" t="s">
        <v>265</v>
      </c>
      <c r="R66" s="195" t="s">
        <v>287</v>
      </c>
      <c r="S66" s="195" t="s">
        <v>531</v>
      </c>
      <c r="T66" s="209"/>
      <c r="U66" s="201" t="s">
        <v>313</v>
      </c>
      <c r="V66" s="38"/>
      <c r="W66" s="199" t="s">
        <v>440</v>
      </c>
      <c r="X66" s="200"/>
      <c r="Y66" s="196"/>
      <c r="Z66" s="196"/>
      <c r="AA66" s="196"/>
      <c r="AB66" s="196"/>
      <c r="AC66" s="196"/>
      <c r="AD66" s="196"/>
      <c r="AE66" s="196"/>
      <c r="AF66" s="203"/>
      <c r="AG66" s="196"/>
      <c r="AH66" s="213"/>
      <c r="AI66" s="226"/>
      <c r="AJ66" s="196"/>
      <c r="AK66" s="196"/>
      <c r="AL66" s="240"/>
      <c r="AM66" s="240"/>
      <c r="AN66" s="240"/>
      <c r="AO66" s="215"/>
      <c r="AP66" s="196"/>
      <c r="AQ66" s="204"/>
      <c r="AR66" s="25"/>
      <c r="AS66" s="25"/>
    </row>
    <row r="67" spans="1:45" ht="15" customHeight="1" x14ac:dyDescent="0.2">
      <c r="A67" s="2"/>
      <c r="B67" s="194">
        <v>2020</v>
      </c>
      <c r="C67" s="195" t="s">
        <v>65</v>
      </c>
      <c r="D67" s="196" t="s">
        <v>301</v>
      </c>
      <c r="E67" s="195"/>
      <c r="F67" s="195">
        <v>41</v>
      </c>
      <c r="G67" s="195">
        <v>24</v>
      </c>
      <c r="H67" s="197">
        <f>PRODUCT((F28+G28)/E28)</f>
        <v>1.2083333333333333</v>
      </c>
      <c r="I67" s="197">
        <f>PRODUCT(H28/E28)</f>
        <v>0.66666666666666663</v>
      </c>
      <c r="J67" s="197">
        <f>PRODUCT(F28+G28+H28)/E28</f>
        <v>1.875</v>
      </c>
      <c r="K67" s="198">
        <f>PRODUCT(I28/E28)</f>
        <v>6.083333333333333</v>
      </c>
      <c r="L67" s="38"/>
      <c r="M67" s="199" t="s">
        <v>588</v>
      </c>
      <c r="N67" s="195"/>
      <c r="O67" s="195"/>
      <c r="P67" s="158" t="s">
        <v>93</v>
      </c>
      <c r="Q67" s="158" t="s">
        <v>267</v>
      </c>
      <c r="R67" s="158" t="s">
        <v>510</v>
      </c>
      <c r="S67" s="158" t="s">
        <v>273</v>
      </c>
      <c r="T67" s="158"/>
      <c r="U67" s="234" t="s">
        <v>65</v>
      </c>
      <c r="V67" s="38"/>
      <c r="W67" s="199">
        <v>1000</v>
      </c>
      <c r="X67" s="200"/>
      <c r="Y67" s="236" t="s">
        <v>554</v>
      </c>
      <c r="Z67" s="236"/>
      <c r="AA67" s="236"/>
      <c r="AB67" s="236"/>
      <c r="AC67" s="236"/>
      <c r="AD67" s="236"/>
      <c r="AE67" s="236"/>
      <c r="AF67" s="236"/>
      <c r="AG67" s="236" t="s">
        <v>555</v>
      </c>
      <c r="AH67" s="198">
        <v>3.3898305084745761</v>
      </c>
      <c r="AI67" s="242"/>
      <c r="AJ67" s="196"/>
      <c r="AK67" s="196"/>
      <c r="AL67" s="196"/>
      <c r="AM67" s="215"/>
      <c r="AN67" s="215"/>
      <c r="AO67" s="215"/>
      <c r="AP67" s="196"/>
      <c r="AQ67" s="204"/>
      <c r="AR67" s="25"/>
      <c r="AS67" s="25"/>
    </row>
    <row r="68" spans="1:45" ht="15" customHeight="1" x14ac:dyDescent="0.2">
      <c r="A68" s="2"/>
      <c r="B68" s="194"/>
      <c r="C68" s="195"/>
      <c r="D68" s="196"/>
      <c r="E68" s="195"/>
      <c r="F68" s="195"/>
      <c r="G68" s="195"/>
      <c r="H68" s="197"/>
      <c r="I68" s="197"/>
      <c r="J68" s="197"/>
      <c r="K68" s="198"/>
      <c r="L68" s="38"/>
      <c r="M68" s="199"/>
      <c r="N68" s="195"/>
      <c r="O68" s="195"/>
      <c r="P68" s="195"/>
      <c r="Q68" s="195"/>
      <c r="R68" s="195"/>
      <c r="S68" s="195"/>
      <c r="T68" s="195"/>
      <c r="U68" s="198"/>
      <c r="V68" s="38"/>
      <c r="W68" s="199">
        <v>2000</v>
      </c>
      <c r="X68" s="200"/>
      <c r="Y68" s="236" t="s">
        <v>557</v>
      </c>
      <c r="Z68" s="236"/>
      <c r="AA68" s="236"/>
      <c r="AB68" s="236"/>
      <c r="AC68" s="236"/>
      <c r="AD68" s="236"/>
      <c r="AE68" s="236"/>
      <c r="AF68" s="236"/>
      <c r="AG68" s="236" t="s">
        <v>556</v>
      </c>
      <c r="AH68" s="198">
        <v>3.8387715930902111</v>
      </c>
      <c r="AI68" s="241" t="s">
        <v>566</v>
      </c>
      <c r="AJ68" s="62"/>
      <c r="AK68" s="62"/>
      <c r="AL68" s="239" t="s">
        <v>563</v>
      </c>
      <c r="AM68" s="239" t="s">
        <v>564</v>
      </c>
      <c r="AN68" s="239" t="s">
        <v>565</v>
      </c>
      <c r="AO68" s="239"/>
      <c r="AP68" s="61"/>
      <c r="AQ68" s="96"/>
      <c r="AR68" s="25"/>
      <c r="AS68" s="25"/>
    </row>
    <row r="69" spans="1:45" ht="15" customHeight="1" x14ac:dyDescent="0.2">
      <c r="A69" s="2"/>
      <c r="B69" s="191" t="s">
        <v>572</v>
      </c>
      <c r="C69" s="60"/>
      <c r="D69" s="61"/>
      <c r="E69" s="60"/>
      <c r="F69" s="60"/>
      <c r="G69" s="60"/>
      <c r="H69" s="245"/>
      <c r="I69" s="245"/>
      <c r="J69" s="245"/>
      <c r="K69" s="246"/>
      <c r="L69" s="38"/>
      <c r="M69" s="191" t="s">
        <v>576</v>
      </c>
      <c r="N69" s="60"/>
      <c r="O69" s="61"/>
      <c r="P69" s="60"/>
      <c r="Q69" s="60"/>
      <c r="R69" s="60"/>
      <c r="S69" s="245"/>
      <c r="T69" s="245"/>
      <c r="U69" s="246"/>
      <c r="V69" s="38"/>
      <c r="W69" s="199"/>
      <c r="X69" s="200"/>
      <c r="Y69" s="236"/>
      <c r="Z69" s="236"/>
      <c r="AA69" s="236"/>
      <c r="AB69" s="236"/>
      <c r="AC69" s="236"/>
      <c r="AD69" s="236"/>
      <c r="AE69" s="236"/>
      <c r="AF69" s="236"/>
      <c r="AG69" s="236"/>
      <c r="AH69" s="198"/>
      <c r="AI69" s="196" t="s">
        <v>568</v>
      </c>
      <c r="AJ69" s="196"/>
      <c r="AK69" s="196"/>
      <c r="AL69" s="240">
        <f>PRODUCT(AN45)</f>
        <v>0.47268907563025209</v>
      </c>
      <c r="AM69" s="240">
        <f>PRODUCT(AN82)</f>
        <v>0.37815126050420167</v>
      </c>
      <c r="AN69" s="240">
        <f>PRODUCT(AL69-AM69)</f>
        <v>9.4537815126050417E-2</v>
      </c>
      <c r="AO69" s="215"/>
      <c r="AP69" s="196"/>
      <c r="AQ69" s="204"/>
      <c r="AR69" s="25"/>
      <c r="AS69" s="25"/>
    </row>
    <row r="70" spans="1:45" ht="15" customHeight="1" x14ac:dyDescent="0.2">
      <c r="A70" s="2"/>
      <c r="B70" s="199">
        <v>5648</v>
      </c>
      <c r="C70" s="236" t="s">
        <v>584</v>
      </c>
      <c r="D70" s="196"/>
      <c r="E70" s="195"/>
      <c r="F70" s="195"/>
      <c r="G70" s="195"/>
      <c r="H70" s="197"/>
      <c r="I70" s="197"/>
      <c r="J70" s="197"/>
      <c r="K70" s="198"/>
      <c r="L70" s="38"/>
      <c r="M70" s="199">
        <v>5753</v>
      </c>
      <c r="N70" s="200" t="s">
        <v>573</v>
      </c>
      <c r="O70" s="195"/>
      <c r="P70" s="195"/>
      <c r="Q70" s="195"/>
      <c r="R70" s="195"/>
      <c r="S70" s="195"/>
      <c r="T70" s="197"/>
      <c r="U70" s="198"/>
      <c r="V70" s="38"/>
      <c r="W70" s="199"/>
      <c r="X70" s="200"/>
      <c r="Y70" s="236"/>
      <c r="Z70" s="236"/>
      <c r="AA70" s="236"/>
      <c r="AB70" s="236"/>
      <c r="AC70" s="236"/>
      <c r="AD70" s="236"/>
      <c r="AE70" s="236"/>
      <c r="AF70" s="236"/>
      <c r="AG70" s="236"/>
      <c r="AH70" s="198"/>
      <c r="AI70" s="226" t="s">
        <v>569</v>
      </c>
      <c r="AJ70" s="196"/>
      <c r="AK70" s="196"/>
      <c r="AL70" s="240">
        <f>PRODUCT(AN48)</f>
        <v>0.61538461538461542</v>
      </c>
      <c r="AM70" s="240">
        <f>PRODUCT(AN85)</f>
        <v>0.40909090909090912</v>
      </c>
      <c r="AN70" s="240">
        <f t="shared" ref="AN70:AN73" si="6">PRODUCT(AL70-AM70)</f>
        <v>0.2062937062937063</v>
      </c>
      <c r="AO70" s="215"/>
      <c r="AP70" s="196"/>
      <c r="AQ70" s="204"/>
      <c r="AR70" s="25"/>
      <c r="AS70" s="25"/>
    </row>
    <row r="71" spans="1:45" ht="15" customHeight="1" x14ac:dyDescent="0.2">
      <c r="A71" s="2"/>
      <c r="B71" s="194"/>
      <c r="C71" s="195"/>
      <c r="D71" s="196"/>
      <c r="E71" s="195"/>
      <c r="F71" s="195"/>
      <c r="G71" s="195"/>
      <c r="H71" s="197"/>
      <c r="I71" s="197"/>
      <c r="J71" s="197"/>
      <c r="K71" s="198"/>
      <c r="L71" s="38"/>
      <c r="M71" s="199">
        <v>5648</v>
      </c>
      <c r="N71" s="236" t="s">
        <v>584</v>
      </c>
      <c r="O71" s="195"/>
      <c r="P71" s="195"/>
      <c r="Q71" s="195"/>
      <c r="R71" s="195"/>
      <c r="S71" s="195"/>
      <c r="T71" s="197"/>
      <c r="U71" s="198"/>
      <c r="V71" s="38"/>
      <c r="W71" s="199"/>
      <c r="X71" s="200"/>
      <c r="Y71" s="236"/>
      <c r="Z71" s="236"/>
      <c r="AA71" s="236"/>
      <c r="AB71" s="236"/>
      <c r="AC71" s="236"/>
      <c r="AD71" s="236"/>
      <c r="AE71" s="236"/>
      <c r="AF71" s="236"/>
      <c r="AG71" s="236"/>
      <c r="AH71" s="198"/>
      <c r="AI71" s="226" t="s">
        <v>570</v>
      </c>
      <c r="AJ71" s="196"/>
      <c r="AK71" s="196"/>
      <c r="AL71" s="240">
        <f>PRODUCT(AN51)</f>
        <v>0.42592592592592593</v>
      </c>
      <c r="AM71" s="240">
        <f>PRODUCT(AN88)</f>
        <v>0</v>
      </c>
      <c r="AN71" s="240">
        <f t="shared" si="6"/>
        <v>0.42592592592592593</v>
      </c>
      <c r="AO71" s="215"/>
      <c r="AP71" s="196"/>
      <c r="AQ71" s="204"/>
      <c r="AR71" s="25"/>
      <c r="AS71" s="25"/>
    </row>
    <row r="72" spans="1:45" ht="15" customHeight="1" x14ac:dyDescent="0.2">
      <c r="A72" s="2"/>
      <c r="B72" s="191" t="s">
        <v>574</v>
      </c>
      <c r="C72" s="60"/>
      <c r="D72" s="61"/>
      <c r="E72" s="60"/>
      <c r="F72" s="60"/>
      <c r="G72" s="60"/>
      <c r="H72" s="245"/>
      <c r="I72" s="245"/>
      <c r="J72" s="245"/>
      <c r="K72" s="246"/>
      <c r="L72" s="38"/>
      <c r="M72" s="199">
        <v>5614</v>
      </c>
      <c r="N72" s="236" t="s">
        <v>575</v>
      </c>
      <c r="O72" s="195"/>
      <c r="P72" s="195"/>
      <c r="Q72" s="195"/>
      <c r="R72" s="195"/>
      <c r="S72" s="195"/>
      <c r="T72" s="197"/>
      <c r="U72" s="198"/>
      <c r="V72" s="38"/>
      <c r="W72" s="199"/>
      <c r="X72" s="200"/>
      <c r="Y72" s="236"/>
      <c r="Z72" s="236"/>
      <c r="AA72" s="236"/>
      <c r="AB72" s="236"/>
      <c r="AC72" s="236"/>
      <c r="AD72" s="236"/>
      <c r="AE72" s="236"/>
      <c r="AF72" s="236"/>
      <c r="AG72" s="236"/>
      <c r="AH72" s="198"/>
      <c r="AI72" s="226" t="s">
        <v>571</v>
      </c>
      <c r="AJ72" s="196"/>
      <c r="AK72" s="196"/>
      <c r="AL72" s="240">
        <f>PRODUCT(AN54)</f>
        <v>0.42307692307692307</v>
      </c>
      <c r="AM72" s="240">
        <f>PRODUCT(AN91)</f>
        <v>8.3333333333333329E-2</v>
      </c>
      <c r="AN72" s="240">
        <f t="shared" si="6"/>
        <v>0.33974358974358976</v>
      </c>
      <c r="AO72" s="215"/>
      <c r="AP72" s="196"/>
      <c r="AQ72" s="204"/>
      <c r="AR72" s="25"/>
      <c r="AS72" s="25"/>
    </row>
    <row r="73" spans="1:45" ht="15" customHeight="1" x14ac:dyDescent="0.2">
      <c r="A73" s="2"/>
      <c r="B73" s="199">
        <v>5753</v>
      </c>
      <c r="C73" s="200" t="s">
        <v>573</v>
      </c>
      <c r="D73" s="196"/>
      <c r="E73" s="195"/>
      <c r="F73" s="195"/>
      <c r="G73" s="195"/>
      <c r="H73" s="197"/>
      <c r="I73" s="197"/>
      <c r="J73" s="197"/>
      <c r="K73" s="198"/>
      <c r="L73" s="38"/>
      <c r="M73" s="247">
        <v>5320</v>
      </c>
      <c r="N73" s="236" t="s">
        <v>583</v>
      </c>
      <c r="O73" s="195"/>
      <c r="P73" s="195"/>
      <c r="Q73" s="195"/>
      <c r="R73" s="195"/>
      <c r="S73" s="195"/>
      <c r="T73" s="197"/>
      <c r="U73" s="198"/>
      <c r="V73" s="38"/>
      <c r="W73" s="199"/>
      <c r="X73" s="200"/>
      <c r="Y73" s="236"/>
      <c r="Z73" s="236"/>
      <c r="AA73" s="236"/>
      <c r="AB73" s="236"/>
      <c r="AC73" s="236"/>
      <c r="AD73" s="236"/>
      <c r="AE73" s="236"/>
      <c r="AF73" s="236"/>
      <c r="AG73" s="236"/>
      <c r="AH73" s="198"/>
      <c r="AI73" s="226" t="s">
        <v>7</v>
      </c>
      <c r="AJ73" s="196"/>
      <c r="AK73" s="196"/>
      <c r="AL73" s="240">
        <f>PRODUCT(AN57)</f>
        <v>0.47861842105263158</v>
      </c>
      <c r="AM73" s="240">
        <f>PRODUCT(AN94)</f>
        <v>0.35947712418300654</v>
      </c>
      <c r="AN73" s="240">
        <f t="shared" si="6"/>
        <v>0.11914129686962505</v>
      </c>
      <c r="AO73" s="215"/>
      <c r="AP73" s="196"/>
      <c r="AQ73" s="204"/>
      <c r="AR73" s="25"/>
      <c r="AS73" s="25"/>
    </row>
    <row r="74" spans="1:45" ht="15" customHeight="1" x14ac:dyDescent="0.2">
      <c r="A74" s="2"/>
      <c r="B74" s="199"/>
      <c r="C74" s="200"/>
      <c r="D74" s="196"/>
      <c r="E74" s="195"/>
      <c r="F74" s="195"/>
      <c r="G74" s="195"/>
      <c r="H74" s="197"/>
      <c r="I74" s="197"/>
      <c r="J74" s="197"/>
      <c r="K74" s="198"/>
      <c r="L74" s="38"/>
      <c r="M74" s="247">
        <v>5216</v>
      </c>
      <c r="N74" s="236" t="s">
        <v>582</v>
      </c>
      <c r="O74" s="195"/>
      <c r="P74" s="195"/>
      <c r="Q74" s="195"/>
      <c r="R74" s="195"/>
      <c r="S74" s="195"/>
      <c r="T74" s="197"/>
      <c r="U74" s="198"/>
      <c r="V74" s="38"/>
      <c r="W74" s="199"/>
      <c r="X74" s="200"/>
      <c r="Y74" s="236"/>
      <c r="Z74" s="236"/>
      <c r="AA74" s="236"/>
      <c r="AB74" s="236"/>
      <c r="AC74" s="236"/>
      <c r="AD74" s="236"/>
      <c r="AE74" s="236"/>
      <c r="AF74" s="236"/>
      <c r="AG74" s="236"/>
      <c r="AH74" s="198"/>
      <c r="AI74" s="226"/>
      <c r="AJ74" s="196"/>
      <c r="AK74" s="196"/>
      <c r="AL74" s="240"/>
      <c r="AM74" s="240"/>
      <c r="AN74" s="240"/>
      <c r="AO74" s="215"/>
      <c r="AP74" s="196"/>
      <c r="AQ74" s="204"/>
      <c r="AR74" s="25"/>
      <c r="AS74" s="25"/>
    </row>
    <row r="75" spans="1:45" ht="15" customHeight="1" x14ac:dyDescent="0.2">
      <c r="A75" s="2"/>
      <c r="B75" s="248" t="s">
        <v>577</v>
      </c>
      <c r="C75" s="62" t="s">
        <v>578</v>
      </c>
      <c r="D75" s="62"/>
      <c r="E75" s="60" t="s">
        <v>3</v>
      </c>
      <c r="F75" s="60"/>
      <c r="G75" s="60" t="s">
        <v>579</v>
      </c>
      <c r="H75" s="245"/>
      <c r="I75" s="251" t="s">
        <v>586</v>
      </c>
      <c r="J75" s="245"/>
      <c r="K75" s="246"/>
      <c r="L75" s="38"/>
      <c r="M75" s="247">
        <v>5118</v>
      </c>
      <c r="N75" s="236" t="s">
        <v>585</v>
      </c>
      <c r="O75" s="195"/>
      <c r="P75" s="195"/>
      <c r="Q75" s="195"/>
      <c r="R75" s="195"/>
      <c r="S75" s="195"/>
      <c r="T75" s="197"/>
      <c r="U75" s="198"/>
      <c r="V75" s="38"/>
      <c r="W75" s="199"/>
      <c r="X75" s="200"/>
      <c r="Y75" s="236"/>
      <c r="Z75" s="236"/>
      <c r="AA75" s="236"/>
      <c r="AB75" s="236"/>
      <c r="AC75" s="236"/>
      <c r="AD75" s="236"/>
      <c r="AE75" s="236"/>
      <c r="AF75" s="236"/>
      <c r="AG75" s="236"/>
      <c r="AH75" s="198"/>
      <c r="AI75" s="226"/>
      <c r="AJ75" s="196"/>
      <c r="AK75" s="196"/>
      <c r="AL75" s="240"/>
      <c r="AM75" s="240"/>
      <c r="AN75" s="240"/>
      <c r="AO75" s="215"/>
      <c r="AP75" s="196"/>
      <c r="AQ75" s="204"/>
      <c r="AR75" s="25"/>
      <c r="AS75" s="25"/>
    </row>
    <row r="76" spans="1:45" ht="15" customHeight="1" x14ac:dyDescent="0.2">
      <c r="A76" s="2"/>
      <c r="B76" s="249"/>
      <c r="C76" s="252" t="s">
        <v>592</v>
      </c>
      <c r="D76" s="195"/>
      <c r="E76" s="195">
        <v>761</v>
      </c>
      <c r="F76" s="195"/>
      <c r="G76" s="195">
        <v>1634</v>
      </c>
      <c r="H76" s="195"/>
      <c r="I76" s="197"/>
      <c r="J76" s="197"/>
      <c r="K76" s="198"/>
      <c r="L76" s="38"/>
      <c r="M76" s="199">
        <v>5117</v>
      </c>
      <c r="N76" s="236" t="s">
        <v>581</v>
      </c>
      <c r="O76" s="195"/>
      <c r="P76" s="195"/>
      <c r="Q76" s="195"/>
      <c r="R76" s="195"/>
      <c r="S76" s="195"/>
      <c r="T76" s="197"/>
      <c r="U76" s="198"/>
      <c r="V76" s="38"/>
      <c r="W76" s="199"/>
      <c r="X76" s="200"/>
      <c r="Y76" s="236"/>
      <c r="Z76" s="236"/>
      <c r="AA76" s="236"/>
      <c r="AB76" s="236"/>
      <c r="AC76" s="236"/>
      <c r="AD76" s="236"/>
      <c r="AE76" s="236"/>
      <c r="AF76" s="236"/>
      <c r="AG76" s="236"/>
      <c r="AH76" s="198"/>
      <c r="AI76" s="226"/>
      <c r="AJ76" s="196"/>
      <c r="AK76" s="196"/>
      <c r="AL76" s="240"/>
      <c r="AM76" s="240"/>
      <c r="AN76" s="240"/>
      <c r="AO76" s="215"/>
      <c r="AP76" s="196"/>
      <c r="AQ76" s="204"/>
      <c r="AR76" s="25"/>
      <c r="AS76" s="25"/>
    </row>
    <row r="77" spans="1:45" ht="15" customHeight="1" x14ac:dyDescent="0.2">
      <c r="A77" s="2"/>
      <c r="B77" s="249"/>
      <c r="C77" s="250"/>
      <c r="D77" s="195"/>
      <c r="E77" s="195"/>
      <c r="F77" s="195"/>
      <c r="G77" s="195"/>
      <c r="H77" s="195"/>
      <c r="I77" s="197"/>
      <c r="J77" s="197"/>
      <c r="K77" s="198"/>
      <c r="L77" s="38"/>
      <c r="M77" s="199">
        <v>5108</v>
      </c>
      <c r="N77" s="200" t="s">
        <v>580</v>
      </c>
      <c r="O77" s="195"/>
      <c r="P77" s="195"/>
      <c r="Q77" s="195"/>
      <c r="R77" s="195"/>
      <c r="S77" s="195"/>
      <c r="T77" s="197"/>
      <c r="U77" s="198"/>
      <c r="V77" s="38"/>
      <c r="W77" s="199"/>
      <c r="X77" s="200"/>
      <c r="Y77" s="236"/>
      <c r="Z77" s="236"/>
      <c r="AA77" s="236"/>
      <c r="AB77" s="236"/>
      <c r="AC77" s="236"/>
      <c r="AD77" s="236"/>
      <c r="AE77" s="236"/>
      <c r="AF77" s="236"/>
      <c r="AG77" s="236"/>
      <c r="AH77" s="198"/>
      <c r="AI77" s="226"/>
      <c r="AJ77" s="196"/>
      <c r="AK77" s="196"/>
      <c r="AL77" s="240"/>
      <c r="AM77" s="240"/>
      <c r="AN77" s="240"/>
      <c r="AO77" s="215"/>
      <c r="AP77" s="196"/>
      <c r="AQ77" s="204"/>
      <c r="AR77" s="25"/>
      <c r="AS77" s="25"/>
    </row>
    <row r="78" spans="1:45" s="10" customFormat="1" ht="15" customHeight="1" x14ac:dyDescent="0.25">
      <c r="A78" s="24"/>
      <c r="B78" s="205"/>
      <c r="C78" s="206"/>
      <c r="D78" s="206"/>
      <c r="E78" s="206"/>
      <c r="F78" s="206"/>
      <c r="G78" s="206"/>
      <c r="H78" s="211"/>
      <c r="I78" s="211"/>
      <c r="J78" s="211"/>
      <c r="K78" s="212"/>
      <c r="L78" s="38"/>
      <c r="M78" s="205"/>
      <c r="N78" s="206"/>
      <c r="O78" s="206"/>
      <c r="P78" s="206"/>
      <c r="Q78" s="206"/>
      <c r="R78" s="206"/>
      <c r="S78" s="206"/>
      <c r="T78" s="206"/>
      <c r="U78" s="212"/>
      <c r="V78" s="38"/>
      <c r="W78" s="68"/>
      <c r="X78" s="231"/>
      <c r="Y78" s="206"/>
      <c r="Z78" s="206"/>
      <c r="AA78" s="206"/>
      <c r="AB78" s="206"/>
      <c r="AC78" s="206"/>
      <c r="AD78" s="206"/>
      <c r="AE78" s="206"/>
      <c r="AF78" s="211"/>
      <c r="AG78" s="211"/>
      <c r="AH78" s="212"/>
      <c r="AI78" s="243"/>
      <c r="AJ78" s="206"/>
      <c r="AK78" s="206"/>
      <c r="AL78" s="206"/>
      <c r="AM78" s="229"/>
      <c r="AN78" s="229"/>
      <c r="AO78" s="229"/>
      <c r="AP78" s="206"/>
      <c r="AQ78" s="207"/>
      <c r="AR78" s="36"/>
      <c r="AS78" s="39"/>
    </row>
    <row r="79" spans="1:45" s="10" customFormat="1" ht="15" customHeight="1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218"/>
      <c r="AG79" s="219"/>
      <c r="AH79" s="219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9"/>
    </row>
    <row r="80" spans="1:45" ht="15" customHeight="1" x14ac:dyDescent="0.2">
      <c r="A80" s="2"/>
      <c r="B80" s="191" t="s">
        <v>433</v>
      </c>
      <c r="C80" s="60"/>
      <c r="D80" s="60"/>
      <c r="E80" s="60"/>
      <c r="F80" s="60" t="s">
        <v>324</v>
      </c>
      <c r="G80" s="60" t="s">
        <v>3</v>
      </c>
      <c r="H80" s="60" t="s">
        <v>5</v>
      </c>
      <c r="I80" s="60" t="s">
        <v>6</v>
      </c>
      <c r="J80" s="60" t="s">
        <v>316</v>
      </c>
      <c r="K80" s="192" t="s">
        <v>16</v>
      </c>
      <c r="L80" s="36"/>
      <c r="M80" s="193" t="s">
        <v>434</v>
      </c>
      <c r="N80" s="61"/>
      <c r="O80" s="61"/>
      <c r="P80" s="60" t="s">
        <v>3</v>
      </c>
      <c r="Q80" s="60" t="s">
        <v>5</v>
      </c>
      <c r="R80" s="60" t="s">
        <v>6</v>
      </c>
      <c r="S80" s="60" t="s">
        <v>316</v>
      </c>
      <c r="T80" s="61"/>
      <c r="U80" s="192" t="s">
        <v>16</v>
      </c>
      <c r="V80" s="36"/>
      <c r="W80" s="193" t="s">
        <v>533</v>
      </c>
      <c r="X80" s="61"/>
      <c r="Y80" s="61"/>
      <c r="Z80" s="61"/>
      <c r="AA80" s="61"/>
      <c r="AB80" s="61"/>
      <c r="AC80" s="61"/>
      <c r="AD80" s="61"/>
      <c r="AE80" s="61"/>
      <c r="AF80" s="220"/>
      <c r="AG80" s="220"/>
      <c r="AH80" s="221"/>
      <c r="AI80" s="146" t="s">
        <v>560</v>
      </c>
      <c r="AJ80" s="62"/>
      <c r="AK80" s="62"/>
      <c r="AL80" s="239" t="s">
        <v>3</v>
      </c>
      <c r="AM80" s="239" t="s">
        <v>5</v>
      </c>
      <c r="AN80" s="239" t="s">
        <v>6</v>
      </c>
      <c r="AO80" s="61"/>
      <c r="AP80" s="60" t="s">
        <v>567</v>
      </c>
      <c r="AQ80" s="96"/>
      <c r="AR80" s="25"/>
      <c r="AS80" s="25"/>
    </row>
    <row r="81" spans="1:45" ht="15" customHeight="1" x14ac:dyDescent="0.2">
      <c r="A81" s="2"/>
      <c r="B81" s="194">
        <v>1997</v>
      </c>
      <c r="C81" s="195" t="s">
        <v>93</v>
      </c>
      <c r="D81" s="196" t="s">
        <v>101</v>
      </c>
      <c r="E81" s="195"/>
      <c r="F81" s="195">
        <v>18</v>
      </c>
      <c r="G81" s="195">
        <v>9</v>
      </c>
      <c r="H81" s="197">
        <v>0.1111111111111111</v>
      </c>
      <c r="I81" s="197">
        <v>0.1111111111111111</v>
      </c>
      <c r="J81" s="197">
        <v>0.22222222222222221</v>
      </c>
      <c r="K81" s="198">
        <v>1.5555555555555556</v>
      </c>
      <c r="L81" s="38"/>
      <c r="M81" s="199" t="s">
        <v>328</v>
      </c>
      <c r="N81" s="195"/>
      <c r="O81" s="195">
        <v>21</v>
      </c>
      <c r="P81" s="195" t="s">
        <v>385</v>
      </c>
      <c r="Q81" s="195" t="s">
        <v>393</v>
      </c>
      <c r="R81" s="195" t="s">
        <v>402</v>
      </c>
      <c r="S81" s="195" t="s">
        <v>417</v>
      </c>
      <c r="T81" s="197"/>
      <c r="U81" s="201" t="s">
        <v>402</v>
      </c>
      <c r="V81" s="38"/>
      <c r="W81" s="199" t="s">
        <v>317</v>
      </c>
      <c r="X81" s="200"/>
      <c r="Y81" s="200"/>
      <c r="Z81" s="196"/>
      <c r="AA81" s="196"/>
      <c r="AB81" s="196"/>
      <c r="AC81" s="196"/>
      <c r="AD81" s="196"/>
      <c r="AE81" s="196"/>
      <c r="AF81" s="217"/>
      <c r="AG81" s="196"/>
      <c r="AH81" s="210"/>
      <c r="AI81" s="196" t="s">
        <v>568</v>
      </c>
      <c r="AJ81" s="196"/>
      <c r="AK81" s="196"/>
      <c r="AL81" s="215">
        <v>119</v>
      </c>
      <c r="AM81" s="215">
        <v>62</v>
      </c>
      <c r="AN81" s="215">
        <v>45</v>
      </c>
      <c r="AO81" s="196"/>
      <c r="AP81" s="244">
        <f>PRODUCT(AL81/AL93)</f>
        <v>0.77777777777777779</v>
      </c>
      <c r="AQ81" s="204"/>
      <c r="AR81" s="25"/>
      <c r="AS81" s="25"/>
    </row>
    <row r="82" spans="1:45" ht="15" customHeight="1" x14ac:dyDescent="0.2">
      <c r="A82" s="2"/>
      <c r="B82" s="194">
        <v>1998</v>
      </c>
      <c r="C82" s="195" t="s">
        <v>95</v>
      </c>
      <c r="D82" s="196" t="s">
        <v>101</v>
      </c>
      <c r="E82" s="195"/>
      <c r="F82" s="195">
        <v>19</v>
      </c>
      <c r="G82" s="195">
        <v>7</v>
      </c>
      <c r="H82" s="197">
        <v>0.14285714285714285</v>
      </c>
      <c r="I82" s="197">
        <v>0</v>
      </c>
      <c r="J82" s="197">
        <v>0.14285714285714285</v>
      </c>
      <c r="K82" s="198">
        <v>2.7142857142857144</v>
      </c>
      <c r="L82" s="38"/>
      <c r="M82" s="199" t="s">
        <v>331</v>
      </c>
      <c r="N82" s="195"/>
      <c r="O82" s="195"/>
      <c r="P82" s="195" t="s">
        <v>386</v>
      </c>
      <c r="Q82" s="195" t="s">
        <v>394</v>
      </c>
      <c r="R82" s="195" t="s">
        <v>403</v>
      </c>
      <c r="S82" s="195" t="s">
        <v>418</v>
      </c>
      <c r="T82" s="197"/>
      <c r="U82" s="201" t="s">
        <v>326</v>
      </c>
      <c r="V82" s="38"/>
      <c r="W82" s="202" t="s">
        <v>323</v>
      </c>
      <c r="X82" s="200"/>
      <c r="Y82" s="200" t="s">
        <v>383</v>
      </c>
      <c r="Z82" s="196"/>
      <c r="AA82" s="196"/>
      <c r="AB82" s="196"/>
      <c r="AC82" s="196"/>
      <c r="AD82" s="196"/>
      <c r="AE82" s="200"/>
      <c r="AF82" s="217"/>
      <c r="AG82" s="196" t="s">
        <v>384</v>
      </c>
      <c r="AH82" s="213"/>
      <c r="AI82" s="196" t="s">
        <v>561</v>
      </c>
      <c r="AJ82" s="196"/>
      <c r="AK82" s="196"/>
      <c r="AL82" s="215"/>
      <c r="AM82" s="240">
        <f>PRODUCT(AM81/AL81)</f>
        <v>0.52100840336134457</v>
      </c>
      <c r="AN82" s="240">
        <f>PRODUCT(AN81/AL81)</f>
        <v>0.37815126050420167</v>
      </c>
      <c r="AO82" s="196"/>
      <c r="AP82" s="196"/>
      <c r="AQ82" s="204"/>
      <c r="AR82" s="25"/>
      <c r="AS82" s="25"/>
    </row>
    <row r="83" spans="1:45" ht="15" customHeight="1" x14ac:dyDescent="0.2">
      <c r="A83" s="2"/>
      <c r="B83" s="194">
        <v>1999</v>
      </c>
      <c r="C83" s="195" t="s">
        <v>94</v>
      </c>
      <c r="D83" s="196" t="s">
        <v>101</v>
      </c>
      <c r="E83" s="195"/>
      <c r="F83" s="195">
        <v>20</v>
      </c>
      <c r="G83" s="195">
        <v>7</v>
      </c>
      <c r="H83" s="197">
        <v>0.2857142857142857</v>
      </c>
      <c r="I83" s="197">
        <v>0.14285714285714285</v>
      </c>
      <c r="J83" s="197">
        <v>0.42857142857142855</v>
      </c>
      <c r="K83" s="198">
        <v>2.7142857142857144</v>
      </c>
      <c r="L83" s="38"/>
      <c r="M83" s="199" t="s">
        <v>334</v>
      </c>
      <c r="N83" s="195"/>
      <c r="O83" s="195"/>
      <c r="P83" s="195" t="s">
        <v>387</v>
      </c>
      <c r="Q83" s="195" t="s">
        <v>325</v>
      </c>
      <c r="R83" s="195" t="s">
        <v>404</v>
      </c>
      <c r="S83" s="195" t="s">
        <v>419</v>
      </c>
      <c r="T83" s="197"/>
      <c r="U83" s="201" t="s">
        <v>427</v>
      </c>
      <c r="V83" s="38"/>
      <c r="W83" s="194"/>
      <c r="X83" s="200"/>
      <c r="Y83" s="200"/>
      <c r="Z83" s="196"/>
      <c r="AA83" s="196"/>
      <c r="AB83" s="196"/>
      <c r="AC83" s="196"/>
      <c r="AD83" s="196"/>
      <c r="AE83" s="200"/>
      <c r="AF83" s="217"/>
      <c r="AG83" s="209"/>
      <c r="AH83" s="213"/>
      <c r="AI83" s="196"/>
      <c r="AJ83" s="196"/>
      <c r="AK83" s="196"/>
      <c r="AL83" s="215"/>
      <c r="AM83" s="215"/>
      <c r="AN83" s="215"/>
      <c r="AO83" s="196"/>
      <c r="AP83" s="196"/>
      <c r="AQ83" s="204"/>
      <c r="AR83" s="25"/>
      <c r="AS83" s="25"/>
    </row>
    <row r="84" spans="1:45" ht="15" customHeight="1" x14ac:dyDescent="0.2">
      <c r="A84" s="2"/>
      <c r="B84" s="194">
        <v>2000</v>
      </c>
      <c r="C84" s="195" t="s">
        <v>94</v>
      </c>
      <c r="D84" s="196" t="s">
        <v>101</v>
      </c>
      <c r="E84" s="195"/>
      <c r="F84" s="195">
        <v>21</v>
      </c>
      <c r="G84" s="195">
        <v>11</v>
      </c>
      <c r="H84" s="197">
        <v>0.54545454545454541</v>
      </c>
      <c r="I84" s="197">
        <v>9.0909090909090912E-2</v>
      </c>
      <c r="J84" s="197">
        <v>0.63636363636363635</v>
      </c>
      <c r="K84" s="198">
        <v>2.2727272727272729</v>
      </c>
      <c r="L84" s="38"/>
      <c r="M84" s="199" t="s">
        <v>337</v>
      </c>
      <c r="N84" s="195"/>
      <c r="O84" s="195"/>
      <c r="P84" s="195" t="s">
        <v>388</v>
      </c>
      <c r="Q84" s="195" t="s">
        <v>329</v>
      </c>
      <c r="R84" s="195" t="s">
        <v>405</v>
      </c>
      <c r="S84" s="195" t="s">
        <v>420</v>
      </c>
      <c r="T84" s="197"/>
      <c r="U84" s="201" t="s">
        <v>428</v>
      </c>
      <c r="V84" s="38"/>
      <c r="W84" s="202" t="s">
        <v>438</v>
      </c>
      <c r="X84" s="200"/>
      <c r="Y84" s="200"/>
      <c r="Z84" s="196"/>
      <c r="AA84" s="196"/>
      <c r="AB84" s="196"/>
      <c r="AC84" s="196"/>
      <c r="AD84" s="196"/>
      <c r="AE84" s="200"/>
      <c r="AF84" s="217"/>
      <c r="AG84" s="209"/>
      <c r="AH84" s="213"/>
      <c r="AI84" s="226" t="s">
        <v>569</v>
      </c>
      <c r="AJ84" s="196"/>
      <c r="AK84" s="196"/>
      <c r="AL84" s="215">
        <v>22</v>
      </c>
      <c r="AM84" s="215">
        <v>12</v>
      </c>
      <c r="AN84" s="215">
        <v>9</v>
      </c>
      <c r="AO84" s="196"/>
      <c r="AP84" s="244">
        <f>PRODUCT(AL84/AL93)</f>
        <v>0.1437908496732026</v>
      </c>
      <c r="AQ84" s="204"/>
      <c r="AR84" s="25"/>
      <c r="AS84" s="25"/>
    </row>
    <row r="85" spans="1:45" ht="15" customHeight="1" x14ac:dyDescent="0.2">
      <c r="A85" s="2"/>
      <c r="B85" s="194">
        <v>2001</v>
      </c>
      <c r="C85" s="195" t="s">
        <v>93</v>
      </c>
      <c r="D85" s="196" t="s">
        <v>101</v>
      </c>
      <c r="E85" s="195"/>
      <c r="F85" s="195">
        <v>22</v>
      </c>
      <c r="G85" s="195">
        <v>10</v>
      </c>
      <c r="H85" s="197">
        <v>0.7</v>
      </c>
      <c r="I85" s="197">
        <v>0.7</v>
      </c>
      <c r="J85" s="197">
        <v>1.4</v>
      </c>
      <c r="K85" s="198">
        <v>4.0999999999999996</v>
      </c>
      <c r="L85" s="38"/>
      <c r="M85" s="199" t="s">
        <v>341</v>
      </c>
      <c r="N85" s="195"/>
      <c r="O85" s="195"/>
      <c r="P85" s="195" t="s">
        <v>389</v>
      </c>
      <c r="Q85" s="195" t="s">
        <v>332</v>
      </c>
      <c r="R85" s="195" t="s">
        <v>406</v>
      </c>
      <c r="S85" s="195" t="s">
        <v>329</v>
      </c>
      <c r="T85" s="197"/>
      <c r="U85" s="201" t="s">
        <v>332</v>
      </c>
      <c r="V85" s="38"/>
      <c r="W85" s="202" t="s">
        <v>323</v>
      </c>
      <c r="X85" s="200"/>
      <c r="Y85" s="200" t="s">
        <v>441</v>
      </c>
      <c r="Z85" s="196"/>
      <c r="AA85" s="196"/>
      <c r="AB85" s="196"/>
      <c r="AC85" s="196"/>
      <c r="AD85" s="196"/>
      <c r="AE85" s="200"/>
      <c r="AF85" s="217"/>
      <c r="AG85" s="200" t="s">
        <v>442</v>
      </c>
      <c r="AH85" s="198">
        <v>0.79365079365079361</v>
      </c>
      <c r="AI85" s="196" t="s">
        <v>561</v>
      </c>
      <c r="AJ85" s="196"/>
      <c r="AK85" s="196"/>
      <c r="AL85" s="215"/>
      <c r="AM85" s="240">
        <f>PRODUCT(AM84/AL84)</f>
        <v>0.54545454545454541</v>
      </c>
      <c r="AN85" s="240">
        <f>PRODUCT(AN84/AL84)</f>
        <v>0.40909090909090912</v>
      </c>
      <c r="AO85" s="196"/>
      <c r="AP85" s="196"/>
      <c r="AQ85" s="204"/>
      <c r="AR85" s="25"/>
      <c r="AS85" s="25"/>
    </row>
    <row r="86" spans="1:45" ht="15" customHeight="1" x14ac:dyDescent="0.2">
      <c r="A86" s="2"/>
      <c r="B86" s="194">
        <v>2002</v>
      </c>
      <c r="C86" s="195" t="s">
        <v>62</v>
      </c>
      <c r="D86" s="196" t="s">
        <v>101</v>
      </c>
      <c r="E86" s="195"/>
      <c r="F86" s="195">
        <v>23</v>
      </c>
      <c r="G86" s="195">
        <v>5</v>
      </c>
      <c r="H86" s="197">
        <v>0.8</v>
      </c>
      <c r="I86" s="233">
        <v>1.2</v>
      </c>
      <c r="J86" s="197">
        <v>2</v>
      </c>
      <c r="K86" s="198">
        <v>2.2000000000000002</v>
      </c>
      <c r="L86" s="38"/>
      <c r="M86" s="199" t="s">
        <v>343</v>
      </c>
      <c r="N86" s="195"/>
      <c r="O86" s="195"/>
      <c r="P86" s="195" t="s">
        <v>390</v>
      </c>
      <c r="Q86" s="197" t="s">
        <v>395</v>
      </c>
      <c r="R86" s="195" t="s">
        <v>407</v>
      </c>
      <c r="S86" s="195" t="s">
        <v>407</v>
      </c>
      <c r="T86" s="197"/>
      <c r="U86" s="201" t="s">
        <v>332</v>
      </c>
      <c r="V86" s="38"/>
      <c r="W86" s="194"/>
      <c r="X86" s="200"/>
      <c r="Y86" s="200"/>
      <c r="Z86" s="196"/>
      <c r="AA86" s="196"/>
      <c r="AB86" s="196"/>
      <c r="AC86" s="196"/>
      <c r="AD86" s="196"/>
      <c r="AE86" s="200"/>
      <c r="AF86" s="217"/>
      <c r="AG86" s="209"/>
      <c r="AH86" s="213"/>
      <c r="AI86" s="196"/>
      <c r="AJ86" s="196"/>
      <c r="AK86" s="196"/>
      <c r="AL86" s="215"/>
      <c r="AM86" s="215"/>
      <c r="AN86" s="215"/>
      <c r="AO86" s="196"/>
      <c r="AP86" s="196"/>
      <c r="AQ86" s="204"/>
      <c r="AR86" s="25"/>
      <c r="AS86" s="25"/>
    </row>
    <row r="87" spans="1:45" ht="15" customHeight="1" x14ac:dyDescent="0.2">
      <c r="A87" s="2"/>
      <c r="B87" s="194">
        <v>2003</v>
      </c>
      <c r="C87" s="195" t="s">
        <v>93</v>
      </c>
      <c r="D87" s="196" t="s">
        <v>96</v>
      </c>
      <c r="E87" s="195"/>
      <c r="F87" s="195">
        <v>24</v>
      </c>
      <c r="G87" s="195">
        <v>12</v>
      </c>
      <c r="H87" s="197">
        <v>0.58333333333333337</v>
      </c>
      <c r="I87" s="197">
        <v>8.3333333333333329E-2</v>
      </c>
      <c r="J87" s="197">
        <v>0.66666666666666663</v>
      </c>
      <c r="K87" s="198">
        <v>2.5</v>
      </c>
      <c r="L87" s="38"/>
      <c r="M87" s="199" t="s">
        <v>346</v>
      </c>
      <c r="N87" s="195"/>
      <c r="O87" s="195"/>
      <c r="P87" s="195" t="s">
        <v>391</v>
      </c>
      <c r="Q87" s="197" t="s">
        <v>315</v>
      </c>
      <c r="R87" s="195" t="s">
        <v>408</v>
      </c>
      <c r="S87" s="195" t="s">
        <v>421</v>
      </c>
      <c r="T87" s="197"/>
      <c r="U87" s="201" t="s">
        <v>429</v>
      </c>
      <c r="V87" s="38"/>
      <c r="W87" s="199" t="s">
        <v>440</v>
      </c>
      <c r="X87" s="200"/>
      <c r="Y87" s="200"/>
      <c r="Z87" s="196"/>
      <c r="AA87" s="196"/>
      <c r="AB87" s="196"/>
      <c r="AC87" s="196"/>
      <c r="AD87" s="196"/>
      <c r="AE87" s="200"/>
      <c r="AF87" s="217"/>
      <c r="AG87" s="209"/>
      <c r="AH87" s="213"/>
      <c r="AI87" s="226" t="s">
        <v>570</v>
      </c>
      <c r="AJ87" s="196"/>
      <c r="AK87" s="196"/>
      <c r="AL87" s="215">
        <v>0</v>
      </c>
      <c r="AM87" s="215">
        <v>0</v>
      </c>
      <c r="AN87" s="215">
        <v>0</v>
      </c>
      <c r="AO87" s="196"/>
      <c r="AP87" s="244">
        <f>PRODUCT(AL87/AL93)</f>
        <v>0</v>
      </c>
      <c r="AQ87" s="204"/>
      <c r="AR87" s="25"/>
      <c r="AS87" s="25"/>
    </row>
    <row r="88" spans="1:45" ht="15" customHeight="1" x14ac:dyDescent="0.2">
      <c r="A88" s="2"/>
      <c r="B88" s="194">
        <v>2004</v>
      </c>
      <c r="C88" s="195" t="s">
        <v>93</v>
      </c>
      <c r="D88" s="196" t="s">
        <v>101</v>
      </c>
      <c r="E88" s="195"/>
      <c r="F88" s="195">
        <v>25</v>
      </c>
      <c r="G88" s="195">
        <v>14</v>
      </c>
      <c r="H88" s="197">
        <v>0.6428571428571429</v>
      </c>
      <c r="I88" s="197">
        <v>0.8571428571428571</v>
      </c>
      <c r="J88" s="197">
        <v>1.5</v>
      </c>
      <c r="K88" s="198">
        <v>3.2857142857142856</v>
      </c>
      <c r="L88" s="38"/>
      <c r="M88" s="199" t="s">
        <v>348</v>
      </c>
      <c r="N88" s="195"/>
      <c r="O88" s="195"/>
      <c r="P88" s="195" t="s">
        <v>268</v>
      </c>
      <c r="Q88" s="197" t="s">
        <v>396</v>
      </c>
      <c r="R88" s="195" t="s">
        <v>409</v>
      </c>
      <c r="S88" s="195" t="s">
        <v>415</v>
      </c>
      <c r="T88" s="197"/>
      <c r="U88" s="201" t="s">
        <v>312</v>
      </c>
      <c r="V88" s="38"/>
      <c r="W88" s="202" t="s">
        <v>320</v>
      </c>
      <c r="X88" s="200"/>
      <c r="Y88" s="200" t="s">
        <v>443</v>
      </c>
      <c r="Z88" s="196"/>
      <c r="AA88" s="196"/>
      <c r="AB88" s="196"/>
      <c r="AC88" s="196"/>
      <c r="AD88" s="196"/>
      <c r="AE88" s="200"/>
      <c r="AF88" s="217"/>
      <c r="AG88" s="200" t="s">
        <v>444</v>
      </c>
      <c r="AH88" s="198">
        <f>PRODUCT(500/153)</f>
        <v>3.2679738562091503</v>
      </c>
      <c r="AI88" s="196" t="s">
        <v>561</v>
      </c>
      <c r="AJ88" s="196"/>
      <c r="AK88" s="196"/>
      <c r="AL88" s="215"/>
      <c r="AM88" s="240">
        <v>0</v>
      </c>
      <c r="AN88" s="240">
        <v>0</v>
      </c>
      <c r="AO88" s="196"/>
      <c r="AP88" s="196"/>
      <c r="AQ88" s="204"/>
      <c r="AR88" s="25"/>
      <c r="AS88" s="25"/>
    </row>
    <row r="89" spans="1:45" ht="15" customHeight="1" x14ac:dyDescent="0.2">
      <c r="A89" s="2"/>
      <c r="B89" s="194">
        <v>2005</v>
      </c>
      <c r="C89" s="195" t="s">
        <v>94</v>
      </c>
      <c r="D89" s="196" t="s">
        <v>101</v>
      </c>
      <c r="E89" s="195"/>
      <c r="F89" s="195">
        <v>26</v>
      </c>
      <c r="G89" s="195">
        <v>15</v>
      </c>
      <c r="H89" s="197">
        <v>6.6666666666666666E-2</v>
      </c>
      <c r="I89" s="197">
        <v>0.46666666666666667</v>
      </c>
      <c r="J89" s="197">
        <v>0.53333333333333333</v>
      </c>
      <c r="K89" s="198">
        <v>4.4000000000000004</v>
      </c>
      <c r="L89" s="38"/>
      <c r="M89" s="199" t="s">
        <v>350</v>
      </c>
      <c r="N89" s="195"/>
      <c r="O89" s="195"/>
      <c r="P89" s="195" t="s">
        <v>209</v>
      </c>
      <c r="Q89" s="197" t="s">
        <v>396</v>
      </c>
      <c r="R89" s="195" t="s">
        <v>410</v>
      </c>
      <c r="S89" s="195" t="s">
        <v>422</v>
      </c>
      <c r="T89" s="197"/>
      <c r="U89" s="201" t="s">
        <v>424</v>
      </c>
      <c r="V89" s="38"/>
      <c r="W89" s="199"/>
      <c r="X89" s="200"/>
      <c r="Y89" s="196"/>
      <c r="Z89" s="196"/>
      <c r="AA89" s="196"/>
      <c r="AB89" s="196"/>
      <c r="AC89" s="196"/>
      <c r="AD89" s="196"/>
      <c r="AE89" s="200"/>
      <c r="AF89" s="217"/>
      <c r="AG89" s="209"/>
      <c r="AH89" s="213"/>
      <c r="AI89" s="196"/>
      <c r="AJ89" s="196"/>
      <c r="AK89" s="196"/>
      <c r="AL89" s="196"/>
      <c r="AM89" s="200"/>
      <c r="AN89" s="196"/>
      <c r="AO89" s="196"/>
      <c r="AP89" s="196"/>
      <c r="AQ89" s="204"/>
      <c r="AR89" s="25"/>
      <c r="AS89" s="25"/>
    </row>
    <row r="90" spans="1:45" ht="15" customHeight="1" x14ac:dyDescent="0.2">
      <c r="A90" s="2"/>
      <c r="B90" s="194">
        <v>2006</v>
      </c>
      <c r="C90" s="195" t="s">
        <v>58</v>
      </c>
      <c r="D90" s="196" t="s">
        <v>101</v>
      </c>
      <c r="E90" s="195"/>
      <c r="F90" s="195">
        <v>27</v>
      </c>
      <c r="G90" s="195">
        <v>11</v>
      </c>
      <c r="H90" s="197">
        <v>0.45454545454545453</v>
      </c>
      <c r="I90" s="197">
        <v>0.18181818181818182</v>
      </c>
      <c r="J90" s="197">
        <v>0.63636363636363635</v>
      </c>
      <c r="K90" s="198">
        <v>2.1818181818181817</v>
      </c>
      <c r="L90" s="38"/>
      <c r="M90" s="199" t="s">
        <v>352</v>
      </c>
      <c r="N90" s="195"/>
      <c r="O90" s="195"/>
      <c r="P90" s="195" t="s">
        <v>65</v>
      </c>
      <c r="Q90" s="197" t="s">
        <v>338</v>
      </c>
      <c r="R90" s="195" t="s">
        <v>389</v>
      </c>
      <c r="S90" s="195" t="s">
        <v>423</v>
      </c>
      <c r="T90" s="197"/>
      <c r="U90" s="201" t="s">
        <v>424</v>
      </c>
      <c r="V90" s="38"/>
      <c r="W90" s="199"/>
      <c r="X90" s="200"/>
      <c r="Y90" s="196"/>
      <c r="Z90" s="196"/>
      <c r="AA90" s="196"/>
      <c r="AB90" s="196"/>
      <c r="AC90" s="196"/>
      <c r="AD90" s="196"/>
      <c r="AE90" s="200"/>
      <c r="AF90" s="217"/>
      <c r="AG90" s="209"/>
      <c r="AH90" s="213"/>
      <c r="AI90" s="226" t="s">
        <v>571</v>
      </c>
      <c r="AJ90" s="196"/>
      <c r="AK90" s="196"/>
      <c r="AL90" s="215">
        <v>12</v>
      </c>
      <c r="AM90" s="215">
        <v>7</v>
      </c>
      <c r="AN90" s="215">
        <v>1</v>
      </c>
      <c r="AO90" s="196"/>
      <c r="AP90" s="244">
        <f>PRODUCT(AL90/AL93)</f>
        <v>7.8431372549019607E-2</v>
      </c>
      <c r="AQ90" s="204"/>
      <c r="AR90" s="25"/>
      <c r="AS90" s="25"/>
    </row>
    <row r="91" spans="1:45" ht="15" customHeight="1" x14ac:dyDescent="0.2">
      <c r="A91" s="2"/>
      <c r="B91" s="194">
        <v>2007</v>
      </c>
      <c r="C91" s="195" t="s">
        <v>211</v>
      </c>
      <c r="D91" s="196" t="s">
        <v>101</v>
      </c>
      <c r="E91" s="195"/>
      <c r="F91" s="195">
        <v>28</v>
      </c>
      <c r="G91" s="195">
        <v>2</v>
      </c>
      <c r="H91" s="197">
        <v>0</v>
      </c>
      <c r="I91" s="197">
        <v>0.5</v>
      </c>
      <c r="J91" s="197">
        <v>0.5</v>
      </c>
      <c r="K91" s="198">
        <v>3.5</v>
      </c>
      <c r="L91" s="38"/>
      <c r="M91" s="199" t="s">
        <v>354</v>
      </c>
      <c r="N91" s="195"/>
      <c r="O91" s="195"/>
      <c r="P91" s="195" t="s">
        <v>211</v>
      </c>
      <c r="Q91" s="197" t="s">
        <v>335</v>
      </c>
      <c r="R91" s="195" t="s">
        <v>411</v>
      </c>
      <c r="S91" s="195" t="s">
        <v>399</v>
      </c>
      <c r="T91" s="197"/>
      <c r="U91" s="201" t="s">
        <v>425</v>
      </c>
      <c r="V91" s="38"/>
      <c r="W91" s="194"/>
      <c r="X91" s="200"/>
      <c r="Y91" s="196"/>
      <c r="Z91" s="196"/>
      <c r="AA91" s="196"/>
      <c r="AB91" s="196"/>
      <c r="AC91" s="196"/>
      <c r="AD91" s="196"/>
      <c r="AE91" s="200"/>
      <c r="AF91" s="217"/>
      <c r="AG91" s="209"/>
      <c r="AH91" s="213"/>
      <c r="AI91" s="196" t="s">
        <v>561</v>
      </c>
      <c r="AJ91" s="196"/>
      <c r="AK91" s="196"/>
      <c r="AL91" s="215"/>
      <c r="AM91" s="240">
        <f>PRODUCT(AM90/AL90)</f>
        <v>0.58333333333333337</v>
      </c>
      <c r="AN91" s="240">
        <f>PRODUCT(AN90/AL90)</f>
        <v>8.3333333333333329E-2</v>
      </c>
      <c r="AO91" s="196"/>
      <c r="AP91" s="196"/>
      <c r="AQ91" s="204"/>
      <c r="AR91" s="25"/>
      <c r="AS91" s="25"/>
    </row>
    <row r="92" spans="1:45" ht="15" customHeight="1" x14ac:dyDescent="0.2">
      <c r="A92" s="2"/>
      <c r="B92" s="194">
        <v>2008</v>
      </c>
      <c r="C92" s="195" t="s">
        <v>65</v>
      </c>
      <c r="D92" s="196" t="s">
        <v>101</v>
      </c>
      <c r="E92" s="195"/>
      <c r="F92" s="195">
        <v>29</v>
      </c>
      <c r="G92" s="195"/>
      <c r="H92" s="197"/>
      <c r="I92" s="197"/>
      <c r="J92" s="197"/>
      <c r="K92" s="198"/>
      <c r="L92" s="38"/>
      <c r="M92" s="199" t="s">
        <v>356</v>
      </c>
      <c r="N92" s="195"/>
      <c r="O92" s="195"/>
      <c r="P92" s="195" t="s">
        <v>392</v>
      </c>
      <c r="Q92" s="197" t="s">
        <v>397</v>
      </c>
      <c r="R92" s="195" t="s">
        <v>312</v>
      </c>
      <c r="S92" s="195" t="s">
        <v>414</v>
      </c>
      <c r="T92" s="197"/>
      <c r="U92" s="201" t="s">
        <v>338</v>
      </c>
      <c r="V92" s="38"/>
      <c r="W92" s="194"/>
      <c r="X92" s="200"/>
      <c r="Y92" s="196"/>
      <c r="Z92" s="196"/>
      <c r="AA92" s="196"/>
      <c r="AB92" s="196"/>
      <c r="AC92" s="196"/>
      <c r="AD92" s="196"/>
      <c r="AE92" s="200"/>
      <c r="AF92" s="217"/>
      <c r="AG92" s="209"/>
      <c r="AH92" s="213"/>
      <c r="AI92" s="196"/>
      <c r="AJ92" s="196"/>
      <c r="AK92" s="196"/>
      <c r="AL92" s="196"/>
      <c r="AM92" s="200"/>
      <c r="AN92" s="196"/>
      <c r="AO92" s="196"/>
      <c r="AP92" s="196"/>
      <c r="AQ92" s="204"/>
      <c r="AR92" s="25"/>
      <c r="AS92" s="25"/>
    </row>
    <row r="93" spans="1:45" ht="15" customHeight="1" x14ac:dyDescent="0.2">
      <c r="A93" s="2"/>
      <c r="B93" s="194">
        <v>2009</v>
      </c>
      <c r="C93" s="195" t="s">
        <v>62</v>
      </c>
      <c r="D93" s="196" t="s">
        <v>101</v>
      </c>
      <c r="E93" s="195"/>
      <c r="F93" s="195">
        <v>30</v>
      </c>
      <c r="G93" s="195">
        <v>4</v>
      </c>
      <c r="H93" s="197">
        <v>0</v>
      </c>
      <c r="I93" s="197">
        <v>0.75</v>
      </c>
      <c r="J93" s="197">
        <v>0.75</v>
      </c>
      <c r="K93" s="198">
        <v>3.5</v>
      </c>
      <c r="L93" s="38"/>
      <c r="M93" s="199" t="s">
        <v>358</v>
      </c>
      <c r="N93" s="195"/>
      <c r="O93" s="195"/>
      <c r="P93" s="195" t="s">
        <v>344</v>
      </c>
      <c r="Q93" s="197" t="s">
        <v>398</v>
      </c>
      <c r="R93" s="195" t="s">
        <v>412</v>
      </c>
      <c r="S93" s="195" t="s">
        <v>415</v>
      </c>
      <c r="T93" s="197"/>
      <c r="U93" s="201" t="s">
        <v>430</v>
      </c>
      <c r="V93" s="38"/>
      <c r="W93" s="194"/>
      <c r="X93" s="196"/>
      <c r="Y93" s="196"/>
      <c r="Z93" s="196"/>
      <c r="AA93" s="196"/>
      <c r="AB93" s="196"/>
      <c r="AC93" s="196"/>
      <c r="AD93" s="196"/>
      <c r="AE93" s="200"/>
      <c r="AF93" s="217"/>
      <c r="AG93" s="209"/>
      <c r="AH93" s="213"/>
      <c r="AI93" s="196" t="s">
        <v>7</v>
      </c>
      <c r="AJ93" s="196"/>
      <c r="AK93" s="196"/>
      <c r="AL93" s="196">
        <f>PRODUCT(AL81+AL84+AL87+AL90)</f>
        <v>153</v>
      </c>
      <c r="AM93" s="196">
        <f t="shared" ref="AM93:AN93" si="7">PRODUCT(AM81+AM84+AM87+AM90)</f>
        <v>81</v>
      </c>
      <c r="AN93" s="196">
        <f t="shared" si="7"/>
        <v>55</v>
      </c>
      <c r="AO93" s="196"/>
      <c r="AP93" s="196"/>
      <c r="AQ93" s="204"/>
      <c r="AR93" s="25"/>
      <c r="AS93" s="25"/>
    </row>
    <row r="94" spans="1:45" ht="15" customHeight="1" x14ac:dyDescent="0.2">
      <c r="A94" s="2"/>
      <c r="B94" s="194">
        <v>2010</v>
      </c>
      <c r="C94" s="195" t="s">
        <v>93</v>
      </c>
      <c r="D94" s="196" t="s">
        <v>130</v>
      </c>
      <c r="E94" s="195"/>
      <c r="F94" s="195">
        <v>31</v>
      </c>
      <c r="G94" s="195">
        <v>10</v>
      </c>
      <c r="H94" s="197">
        <v>0.2</v>
      </c>
      <c r="I94" s="197">
        <v>0.4</v>
      </c>
      <c r="J94" s="197">
        <v>0.6</v>
      </c>
      <c r="K94" s="198">
        <v>3.1</v>
      </c>
      <c r="L94" s="38"/>
      <c r="M94" s="199" t="s">
        <v>360</v>
      </c>
      <c r="N94" s="195"/>
      <c r="O94" s="195"/>
      <c r="P94" s="195" t="s">
        <v>313</v>
      </c>
      <c r="Q94" s="197" t="s">
        <v>399</v>
      </c>
      <c r="R94" s="195" t="s">
        <v>339</v>
      </c>
      <c r="S94" s="195" t="s">
        <v>422</v>
      </c>
      <c r="T94" s="197"/>
      <c r="U94" s="201" t="s">
        <v>338</v>
      </c>
      <c r="V94" s="38"/>
      <c r="W94" s="194"/>
      <c r="X94" s="196"/>
      <c r="Y94" s="196"/>
      <c r="Z94" s="196"/>
      <c r="AA94" s="196"/>
      <c r="AB94" s="196"/>
      <c r="AC94" s="196"/>
      <c r="AD94" s="196"/>
      <c r="AE94" s="200"/>
      <c r="AF94" s="217"/>
      <c r="AG94" s="209"/>
      <c r="AH94" s="213"/>
      <c r="AI94" s="196" t="s">
        <v>561</v>
      </c>
      <c r="AJ94" s="196"/>
      <c r="AK94" s="196"/>
      <c r="AL94" s="196"/>
      <c r="AM94" s="240">
        <f>PRODUCT(AM93/AL93)</f>
        <v>0.52941176470588236</v>
      </c>
      <c r="AN94" s="240">
        <f>PRODUCT(AN93/AL93)</f>
        <v>0.35947712418300654</v>
      </c>
      <c r="AO94" s="196"/>
      <c r="AP94" s="196"/>
      <c r="AQ94" s="204"/>
      <c r="AR94" s="25"/>
      <c r="AS94" s="25"/>
    </row>
    <row r="95" spans="1:45" ht="15" customHeight="1" x14ac:dyDescent="0.2">
      <c r="A95" s="2"/>
      <c r="B95" s="194">
        <v>2011</v>
      </c>
      <c r="C95" s="195" t="s">
        <v>58</v>
      </c>
      <c r="D95" s="196" t="s">
        <v>130</v>
      </c>
      <c r="E95" s="195"/>
      <c r="F95" s="195">
        <v>32</v>
      </c>
      <c r="G95" s="195">
        <v>12</v>
      </c>
      <c r="H95" s="197">
        <v>0.83333333333333337</v>
      </c>
      <c r="I95" s="197">
        <v>0.41666666666666669</v>
      </c>
      <c r="J95" s="197">
        <v>1.25</v>
      </c>
      <c r="K95" s="198">
        <v>3.9166666666666665</v>
      </c>
      <c r="L95" s="38"/>
      <c r="M95" s="199" t="s">
        <v>362</v>
      </c>
      <c r="N95" s="195"/>
      <c r="O95" s="195"/>
      <c r="P95" s="158" t="s">
        <v>64</v>
      </c>
      <c r="Q95" s="195" t="s">
        <v>400</v>
      </c>
      <c r="R95" s="158" t="s">
        <v>398</v>
      </c>
      <c r="S95" s="195" t="s">
        <v>424</v>
      </c>
      <c r="T95" s="197"/>
      <c r="U95" s="201" t="s">
        <v>391</v>
      </c>
      <c r="V95" s="38"/>
      <c r="W95" s="194"/>
      <c r="X95" s="196"/>
      <c r="Y95" s="196"/>
      <c r="Z95" s="196"/>
      <c r="AA95" s="196"/>
      <c r="AB95" s="196"/>
      <c r="AC95" s="196"/>
      <c r="AD95" s="196"/>
      <c r="AE95" s="200"/>
      <c r="AF95" s="217"/>
      <c r="AG95" s="209"/>
      <c r="AH95" s="213"/>
      <c r="AI95" s="196"/>
      <c r="AJ95" s="196"/>
      <c r="AK95" s="196"/>
      <c r="AL95" s="196"/>
      <c r="AM95" s="200"/>
      <c r="AN95" s="196"/>
      <c r="AO95" s="196"/>
      <c r="AP95" s="196"/>
      <c r="AQ95" s="204"/>
      <c r="AR95" s="25"/>
      <c r="AS95" s="25"/>
    </row>
    <row r="96" spans="1:45" ht="15" customHeight="1" x14ac:dyDescent="0.2">
      <c r="A96" s="2"/>
      <c r="B96" s="194">
        <v>2012</v>
      </c>
      <c r="C96" s="195" t="s">
        <v>64</v>
      </c>
      <c r="D96" s="196" t="s">
        <v>101</v>
      </c>
      <c r="E96" s="195"/>
      <c r="F96" s="195">
        <v>33</v>
      </c>
      <c r="G96" s="195">
        <v>5</v>
      </c>
      <c r="H96" s="197">
        <v>0.2</v>
      </c>
      <c r="I96" s="197">
        <v>0</v>
      </c>
      <c r="J96" s="197">
        <v>0.2</v>
      </c>
      <c r="K96" s="198">
        <v>1</v>
      </c>
      <c r="L96" s="38"/>
      <c r="M96" s="199" t="s">
        <v>364</v>
      </c>
      <c r="N96" s="195"/>
      <c r="O96" s="195"/>
      <c r="P96" s="195" t="s">
        <v>63</v>
      </c>
      <c r="Q96" s="195" t="s">
        <v>400</v>
      </c>
      <c r="R96" s="195" t="s">
        <v>399</v>
      </c>
      <c r="S96" s="195" t="s">
        <v>425</v>
      </c>
      <c r="T96" s="197"/>
      <c r="U96" s="201" t="s">
        <v>391</v>
      </c>
      <c r="V96" s="38"/>
      <c r="W96" s="202"/>
      <c r="X96" s="196"/>
      <c r="Y96" s="196"/>
      <c r="Z96" s="196"/>
      <c r="AA96" s="196"/>
      <c r="AB96" s="196"/>
      <c r="AC96" s="196"/>
      <c r="AD96" s="196"/>
      <c r="AE96" s="200"/>
      <c r="AF96" s="217"/>
      <c r="AG96" s="209"/>
      <c r="AH96" s="213"/>
      <c r="AI96" s="196"/>
      <c r="AJ96" s="196"/>
      <c r="AK96" s="196"/>
      <c r="AL96" s="196"/>
      <c r="AM96" s="200"/>
      <c r="AN96" s="196"/>
      <c r="AO96" s="196"/>
      <c r="AP96" s="196"/>
      <c r="AQ96" s="204"/>
      <c r="AR96" s="25"/>
      <c r="AS96" s="25"/>
    </row>
    <row r="97" spans="1:45" ht="15" customHeight="1" x14ac:dyDescent="0.2">
      <c r="A97" s="2"/>
      <c r="B97" s="194">
        <v>2013</v>
      </c>
      <c r="C97" s="195" t="s">
        <v>66</v>
      </c>
      <c r="D97" s="196" t="s">
        <v>101</v>
      </c>
      <c r="E97" s="195"/>
      <c r="F97" s="195">
        <v>34</v>
      </c>
      <c r="G97" s="195">
        <v>3</v>
      </c>
      <c r="H97" s="197">
        <v>0.33333333333333331</v>
      </c>
      <c r="I97" s="197">
        <v>0.33333333333333331</v>
      </c>
      <c r="J97" s="197">
        <v>0.66666666666666663</v>
      </c>
      <c r="K97" s="198">
        <v>4</v>
      </c>
      <c r="L97" s="38"/>
      <c r="M97" s="199" t="s">
        <v>366</v>
      </c>
      <c r="N97" s="195"/>
      <c r="O97" s="195"/>
      <c r="P97" s="195" t="s">
        <v>64</v>
      </c>
      <c r="Q97" s="195" t="s">
        <v>400</v>
      </c>
      <c r="R97" s="195" t="s">
        <v>399</v>
      </c>
      <c r="S97" s="195" t="s">
        <v>400</v>
      </c>
      <c r="T97" s="197"/>
      <c r="U97" s="201" t="s">
        <v>431</v>
      </c>
      <c r="V97" s="38"/>
      <c r="W97" s="202"/>
      <c r="X97" s="196"/>
      <c r="Y97" s="196"/>
      <c r="Z97" s="196"/>
      <c r="AA97" s="196"/>
      <c r="AB97" s="196"/>
      <c r="AC97" s="196"/>
      <c r="AD97" s="196"/>
      <c r="AE97" s="200"/>
      <c r="AF97" s="217"/>
      <c r="AG97" s="209"/>
      <c r="AH97" s="213"/>
      <c r="AI97" s="196"/>
      <c r="AJ97" s="196"/>
      <c r="AK97" s="196"/>
      <c r="AL97" s="196"/>
      <c r="AM97" s="200"/>
      <c r="AN97" s="196"/>
      <c r="AO97" s="196"/>
      <c r="AP97" s="196"/>
      <c r="AQ97" s="204"/>
      <c r="AR97" s="25"/>
      <c r="AS97" s="25"/>
    </row>
    <row r="98" spans="1:45" ht="15" customHeight="1" x14ac:dyDescent="0.2">
      <c r="A98" s="2"/>
      <c r="B98" s="194">
        <v>2014</v>
      </c>
      <c r="C98" s="195" t="s">
        <v>63</v>
      </c>
      <c r="D98" s="196" t="s">
        <v>101</v>
      </c>
      <c r="E98" s="195"/>
      <c r="F98" s="195">
        <v>35</v>
      </c>
      <c r="G98" s="195">
        <v>3</v>
      </c>
      <c r="H98" s="197">
        <v>0.66666666666666663</v>
      </c>
      <c r="I98" s="197">
        <v>0</v>
      </c>
      <c r="J98" s="197">
        <v>0.66666666666666663</v>
      </c>
      <c r="K98" s="198">
        <v>5.333333333333333</v>
      </c>
      <c r="L98" s="38"/>
      <c r="M98" s="199" t="s">
        <v>368</v>
      </c>
      <c r="N98" s="195"/>
      <c r="O98" s="195"/>
      <c r="P98" s="195" t="s">
        <v>64</v>
      </c>
      <c r="Q98" s="195" t="s">
        <v>338</v>
      </c>
      <c r="R98" s="195" t="s">
        <v>413</v>
      </c>
      <c r="S98" s="195" t="s">
        <v>400</v>
      </c>
      <c r="T98" s="197"/>
      <c r="U98" s="201" t="s">
        <v>267</v>
      </c>
      <c r="V98" s="38"/>
      <c r="W98" s="222"/>
      <c r="X98" s="196"/>
      <c r="Y98" s="196"/>
      <c r="Z98" s="196"/>
      <c r="AA98" s="196"/>
      <c r="AB98" s="196"/>
      <c r="AC98" s="196"/>
      <c r="AD98" s="196"/>
      <c r="AE98" s="200"/>
      <c r="AF98" s="203"/>
      <c r="AG98" s="209"/>
      <c r="AH98" s="213"/>
      <c r="AI98" s="196"/>
      <c r="AJ98" s="196"/>
      <c r="AK98" s="196"/>
      <c r="AL98" s="196"/>
      <c r="AM98" s="200"/>
      <c r="AN98" s="196"/>
      <c r="AO98" s="196"/>
      <c r="AP98" s="196"/>
      <c r="AQ98" s="204"/>
      <c r="AR98" s="25"/>
      <c r="AS98" s="25"/>
    </row>
    <row r="99" spans="1:45" ht="15" customHeight="1" x14ac:dyDescent="0.2">
      <c r="A99" s="2"/>
      <c r="B99" s="194">
        <v>2015</v>
      </c>
      <c r="C99" s="195" t="s">
        <v>211</v>
      </c>
      <c r="D99" s="196" t="s">
        <v>101</v>
      </c>
      <c r="E99" s="195"/>
      <c r="F99" s="195">
        <v>36</v>
      </c>
      <c r="G99" s="195"/>
      <c r="H99" s="197"/>
      <c r="I99" s="197"/>
      <c r="J99" s="197"/>
      <c r="K99" s="198"/>
      <c r="L99" s="38"/>
      <c r="M99" s="199" t="s">
        <v>370</v>
      </c>
      <c r="N99" s="195"/>
      <c r="O99" s="195"/>
      <c r="P99" s="195" t="s">
        <v>65</v>
      </c>
      <c r="Q99" s="195" t="s">
        <v>335</v>
      </c>
      <c r="R99" s="195" t="s">
        <v>414</v>
      </c>
      <c r="S99" s="195" t="s">
        <v>338</v>
      </c>
      <c r="T99" s="197"/>
      <c r="U99" s="201" t="s">
        <v>267</v>
      </c>
      <c r="V99" s="38"/>
      <c r="W99" s="222"/>
      <c r="X99" s="196"/>
      <c r="Y99" s="196"/>
      <c r="Z99" s="196"/>
      <c r="AA99" s="196"/>
      <c r="AB99" s="196"/>
      <c r="AC99" s="196"/>
      <c r="AD99" s="196"/>
      <c r="AE99" s="208"/>
      <c r="AF99" s="209"/>
      <c r="AG99" s="209"/>
      <c r="AH99" s="210"/>
      <c r="AI99" s="196"/>
      <c r="AJ99" s="196"/>
      <c r="AK99" s="196"/>
      <c r="AL99" s="196"/>
      <c r="AM99" s="200"/>
      <c r="AN99" s="196"/>
      <c r="AO99" s="196"/>
      <c r="AP99" s="196"/>
      <c r="AQ99" s="204"/>
      <c r="AR99" s="25"/>
      <c r="AS99" s="25"/>
    </row>
    <row r="100" spans="1:45" ht="15" customHeight="1" x14ac:dyDescent="0.2">
      <c r="A100" s="2"/>
      <c r="B100" s="194">
        <v>2016</v>
      </c>
      <c r="C100" s="195" t="s">
        <v>63</v>
      </c>
      <c r="D100" s="196" t="s">
        <v>101</v>
      </c>
      <c r="E100" s="195"/>
      <c r="F100" s="195">
        <v>37</v>
      </c>
      <c r="G100" s="195">
        <v>6</v>
      </c>
      <c r="H100" s="233">
        <v>2.8333333333333335</v>
      </c>
      <c r="I100" s="197">
        <v>0.33333333333333331</v>
      </c>
      <c r="J100" s="233">
        <v>3.1666666666666665</v>
      </c>
      <c r="K100" s="234">
        <v>8.5</v>
      </c>
      <c r="L100" s="38"/>
      <c r="M100" s="199" t="s">
        <v>372</v>
      </c>
      <c r="N100" s="195"/>
      <c r="O100" s="195"/>
      <c r="P100" s="195" t="s">
        <v>65</v>
      </c>
      <c r="Q100" s="195" t="s">
        <v>401</v>
      </c>
      <c r="R100" s="195" t="s">
        <v>415</v>
      </c>
      <c r="S100" s="158" t="s">
        <v>426</v>
      </c>
      <c r="T100" s="197"/>
      <c r="U100" s="201" t="s">
        <v>290</v>
      </c>
      <c r="V100" s="38"/>
      <c r="W100" s="222"/>
      <c r="X100" s="196"/>
      <c r="Y100" s="196"/>
      <c r="Z100" s="196"/>
      <c r="AA100" s="196"/>
      <c r="AB100" s="196"/>
      <c r="AC100" s="196"/>
      <c r="AD100" s="196"/>
      <c r="AE100" s="208"/>
      <c r="AF100" s="209"/>
      <c r="AG100" s="209"/>
      <c r="AH100" s="210"/>
      <c r="AI100" s="196"/>
      <c r="AJ100" s="196"/>
      <c r="AK100" s="196"/>
      <c r="AL100" s="196"/>
      <c r="AM100" s="200"/>
      <c r="AN100" s="196"/>
      <c r="AO100" s="196"/>
      <c r="AP100" s="196"/>
      <c r="AQ100" s="204"/>
      <c r="AR100" s="25"/>
      <c r="AS100" s="25"/>
    </row>
    <row r="101" spans="1:45" ht="15" customHeight="1" x14ac:dyDescent="0.2">
      <c r="A101" s="2" t="s">
        <v>436</v>
      </c>
      <c r="B101" s="194">
        <v>2017</v>
      </c>
      <c r="C101" s="195" t="s">
        <v>64</v>
      </c>
      <c r="D101" s="196" t="s">
        <v>101</v>
      </c>
      <c r="E101" s="195"/>
      <c r="F101" s="195">
        <v>38</v>
      </c>
      <c r="G101" s="195">
        <v>3</v>
      </c>
      <c r="H101" s="197">
        <v>1</v>
      </c>
      <c r="I101" s="197">
        <v>0</v>
      </c>
      <c r="J101" s="197">
        <v>1</v>
      </c>
      <c r="K101" s="198">
        <v>4</v>
      </c>
      <c r="L101" s="38"/>
      <c r="M101" s="199" t="s">
        <v>374</v>
      </c>
      <c r="N101" s="195"/>
      <c r="O101" s="195"/>
      <c r="P101" s="195" t="s">
        <v>211</v>
      </c>
      <c r="Q101" s="195" t="s">
        <v>273</v>
      </c>
      <c r="R101" s="195" t="s">
        <v>414</v>
      </c>
      <c r="S101" s="195" t="s">
        <v>425</v>
      </c>
      <c r="T101" s="197"/>
      <c r="U101" s="201" t="s">
        <v>277</v>
      </c>
      <c r="V101" s="38"/>
      <c r="W101" s="222"/>
      <c r="X101" s="208"/>
      <c r="Y101" s="208"/>
      <c r="Z101" s="208"/>
      <c r="AA101" s="208"/>
      <c r="AB101" s="208"/>
      <c r="AC101" s="208"/>
      <c r="AD101" s="208"/>
      <c r="AE101" s="208"/>
      <c r="AF101" s="209"/>
      <c r="AG101" s="209"/>
      <c r="AH101" s="210"/>
      <c r="AI101" s="196"/>
      <c r="AJ101" s="196"/>
      <c r="AK101" s="196"/>
      <c r="AL101" s="196"/>
      <c r="AM101" s="200"/>
      <c r="AN101" s="196"/>
      <c r="AO101" s="196"/>
      <c r="AP101" s="196"/>
      <c r="AQ101" s="204"/>
      <c r="AR101" s="25"/>
      <c r="AS101" s="25"/>
    </row>
    <row r="102" spans="1:45" ht="15" customHeight="1" x14ac:dyDescent="0.2">
      <c r="A102" s="2" t="s">
        <v>435</v>
      </c>
      <c r="B102" s="194">
        <v>2018</v>
      </c>
      <c r="C102" s="195" t="s">
        <v>63</v>
      </c>
      <c r="D102" s="196" t="s">
        <v>101</v>
      </c>
      <c r="E102" s="195"/>
      <c r="F102" s="195">
        <v>39</v>
      </c>
      <c r="G102" s="195">
        <v>4</v>
      </c>
      <c r="H102" s="197">
        <v>0.5</v>
      </c>
      <c r="I102" s="197">
        <v>0.25</v>
      </c>
      <c r="J102" s="197">
        <v>0.75</v>
      </c>
      <c r="K102" s="198">
        <v>4.5</v>
      </c>
      <c r="L102" s="38"/>
      <c r="M102" s="199" t="s">
        <v>376</v>
      </c>
      <c r="N102" s="195"/>
      <c r="O102" s="195"/>
      <c r="P102" s="195" t="s">
        <v>65</v>
      </c>
      <c r="Q102" s="158" t="s">
        <v>277</v>
      </c>
      <c r="R102" s="195" t="s">
        <v>416</v>
      </c>
      <c r="S102" s="195" t="s">
        <v>338</v>
      </c>
      <c r="T102" s="197"/>
      <c r="U102" s="235" t="s">
        <v>290</v>
      </c>
      <c r="V102" s="38"/>
      <c r="W102" s="222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16"/>
      <c r="AI102" s="196"/>
      <c r="AJ102" s="196"/>
      <c r="AK102" s="196"/>
      <c r="AL102" s="196"/>
      <c r="AM102" s="200"/>
      <c r="AN102" s="196"/>
      <c r="AO102" s="196"/>
      <c r="AP102" s="196"/>
      <c r="AQ102" s="204"/>
      <c r="AR102" s="25"/>
      <c r="AS102" s="25"/>
    </row>
    <row r="103" spans="1:45" ht="15" customHeight="1" x14ac:dyDescent="0.2">
      <c r="A103" s="2" t="s">
        <v>437</v>
      </c>
      <c r="B103" s="194">
        <v>2019</v>
      </c>
      <c r="C103" s="195" t="s">
        <v>65</v>
      </c>
      <c r="D103" s="196" t="s">
        <v>301</v>
      </c>
      <c r="E103" s="195"/>
      <c r="F103" s="195">
        <v>40</v>
      </c>
      <c r="G103" s="195"/>
      <c r="H103" s="197"/>
      <c r="I103" s="161"/>
      <c r="J103" s="197"/>
      <c r="K103" s="198"/>
      <c r="L103" s="38"/>
      <c r="M103" s="199" t="s">
        <v>378</v>
      </c>
      <c r="N103" s="195"/>
      <c r="O103" s="195"/>
      <c r="P103" s="195" t="s">
        <v>211</v>
      </c>
      <c r="Q103" s="195" t="s">
        <v>277</v>
      </c>
      <c r="R103" s="195" t="s">
        <v>315</v>
      </c>
      <c r="S103" s="195" t="s">
        <v>396</v>
      </c>
      <c r="T103" s="197"/>
      <c r="U103" s="201" t="s">
        <v>290</v>
      </c>
      <c r="V103" s="38"/>
      <c r="W103" s="222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16"/>
      <c r="AI103" s="196"/>
      <c r="AJ103" s="196"/>
      <c r="AK103" s="196"/>
      <c r="AL103" s="196"/>
      <c r="AM103" s="200"/>
      <c r="AN103" s="196"/>
      <c r="AO103" s="196"/>
      <c r="AP103" s="196"/>
      <c r="AQ103" s="204"/>
      <c r="AR103" s="25"/>
      <c r="AS103" s="25"/>
    </row>
    <row r="104" spans="1:45" ht="15" customHeight="1" x14ac:dyDescent="0.2">
      <c r="A104" s="2"/>
      <c r="B104" s="194">
        <v>2020</v>
      </c>
      <c r="C104" s="195" t="s">
        <v>65</v>
      </c>
      <c r="D104" s="196" t="s">
        <v>301</v>
      </c>
      <c r="E104" s="195"/>
      <c r="F104" s="195">
        <v>41</v>
      </c>
      <c r="G104" s="195"/>
      <c r="H104" s="197"/>
      <c r="I104" s="161"/>
      <c r="J104" s="197"/>
      <c r="K104" s="198"/>
      <c r="L104" s="38"/>
      <c r="M104" s="199" t="s">
        <v>593</v>
      </c>
      <c r="N104" s="195"/>
      <c r="O104" s="195"/>
      <c r="P104" s="195"/>
      <c r="Q104" s="195"/>
      <c r="R104" s="195"/>
      <c r="S104" s="195"/>
      <c r="T104" s="197"/>
      <c r="U104" s="201"/>
      <c r="V104" s="38"/>
      <c r="W104" s="222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16"/>
      <c r="AI104" s="196"/>
      <c r="AJ104" s="196"/>
      <c r="AK104" s="196"/>
      <c r="AL104" s="196"/>
      <c r="AM104" s="200"/>
      <c r="AN104" s="196"/>
      <c r="AO104" s="196"/>
      <c r="AP104" s="196"/>
      <c r="AQ104" s="204"/>
      <c r="AR104" s="25"/>
      <c r="AS104" s="25"/>
    </row>
    <row r="105" spans="1:45" s="10" customFormat="1" ht="15" customHeight="1" x14ac:dyDescent="0.25">
      <c r="A105" s="24"/>
      <c r="B105" s="205"/>
      <c r="C105" s="206"/>
      <c r="D105" s="206"/>
      <c r="E105" s="206"/>
      <c r="F105" s="206"/>
      <c r="G105" s="206"/>
      <c r="H105" s="211"/>
      <c r="I105" s="211"/>
      <c r="J105" s="211"/>
      <c r="K105" s="212"/>
      <c r="L105" s="38"/>
      <c r="M105" s="205"/>
      <c r="N105" s="206"/>
      <c r="O105" s="206"/>
      <c r="P105" s="206"/>
      <c r="Q105" s="206"/>
      <c r="R105" s="206"/>
      <c r="S105" s="206"/>
      <c r="T105" s="206"/>
      <c r="U105" s="212"/>
      <c r="V105" s="38"/>
      <c r="W105" s="205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7"/>
      <c r="AI105" s="206"/>
      <c r="AJ105" s="206"/>
      <c r="AK105" s="206"/>
      <c r="AL105" s="206"/>
      <c r="AM105" s="206"/>
      <c r="AN105" s="206"/>
      <c r="AO105" s="206"/>
      <c r="AP105" s="206"/>
      <c r="AQ105" s="207"/>
      <c r="AR105" s="36"/>
      <c r="AS105" s="39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25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9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39"/>
      <c r="AS107" s="39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39"/>
      <c r="AS108" s="39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39"/>
      <c r="AS109" s="39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39"/>
      <c r="AS110" s="39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39"/>
      <c r="AS111" s="39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39"/>
      <c r="AS112" s="39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39"/>
      <c r="AS113" s="39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39"/>
      <c r="AS114" s="39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39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39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8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8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8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8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8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8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8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8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8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8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8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8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8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8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8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8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8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8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8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8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8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8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39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8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39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8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39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8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39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8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39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8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39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8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39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8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39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8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39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8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39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8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39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8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39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8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39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8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39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8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39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8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39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8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39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39"/>
      <c r="AS175" s="39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39"/>
      <c r="AS176" s="39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8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39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8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39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8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39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8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39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8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39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8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39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8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39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8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39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8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39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8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39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8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39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8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39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8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39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8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39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8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39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8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39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8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39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8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39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8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39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8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39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8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39"/>
      <c r="AS197" s="3"/>
    </row>
  </sheetData>
  <sortState ref="B27:Y28">
    <sortCondition ref="B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98</v>
      </c>
      <c r="C1" s="6"/>
      <c r="D1" s="7"/>
      <c r="E1" s="99" t="s">
        <v>99</v>
      </c>
      <c r="F1" s="165"/>
      <c r="G1" s="66"/>
      <c r="H1" s="66"/>
      <c r="I1" s="8"/>
      <c r="J1" s="6"/>
      <c r="K1" s="107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65"/>
      <c r="AB1" s="165"/>
      <c r="AC1" s="66"/>
      <c r="AD1" s="66"/>
      <c r="AE1" s="8"/>
      <c r="AF1" s="6"/>
      <c r="AG1" s="107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02" t="s">
        <v>92</v>
      </c>
      <c r="C2" s="63"/>
      <c r="D2" s="166"/>
      <c r="E2" s="14" t="s">
        <v>12</v>
      </c>
      <c r="F2" s="15"/>
      <c r="G2" s="15"/>
      <c r="H2" s="15"/>
      <c r="I2" s="21"/>
      <c r="J2" s="16"/>
      <c r="K2" s="101"/>
      <c r="L2" s="23" t="s">
        <v>292</v>
      </c>
      <c r="M2" s="15"/>
      <c r="N2" s="15"/>
      <c r="O2" s="22"/>
      <c r="P2" s="20"/>
      <c r="Q2" s="23" t="s">
        <v>293</v>
      </c>
      <c r="R2" s="15"/>
      <c r="S2" s="15"/>
      <c r="T2" s="15"/>
      <c r="U2" s="21"/>
      <c r="V2" s="22"/>
      <c r="W2" s="20"/>
      <c r="X2" s="167" t="s">
        <v>294</v>
      </c>
      <c r="Y2" s="168"/>
      <c r="Z2" s="169"/>
      <c r="AA2" s="14" t="s">
        <v>12</v>
      </c>
      <c r="AB2" s="15"/>
      <c r="AC2" s="15"/>
      <c r="AD2" s="15"/>
      <c r="AE2" s="21"/>
      <c r="AF2" s="16"/>
      <c r="AG2" s="101"/>
      <c r="AH2" s="23" t="s">
        <v>295</v>
      </c>
      <c r="AI2" s="15"/>
      <c r="AJ2" s="15"/>
      <c r="AK2" s="22"/>
      <c r="AL2" s="20"/>
      <c r="AM2" s="23" t="s">
        <v>293</v>
      </c>
      <c r="AN2" s="15"/>
      <c r="AO2" s="15"/>
      <c r="AP2" s="15"/>
      <c r="AQ2" s="21"/>
      <c r="AR2" s="22"/>
      <c r="AS2" s="170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0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0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0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1997</v>
      </c>
      <c r="C4" s="30" t="s">
        <v>209</v>
      </c>
      <c r="D4" s="27" t="s">
        <v>210</v>
      </c>
      <c r="E4" s="26">
        <v>2</v>
      </c>
      <c r="F4" s="26">
        <v>2</v>
      </c>
      <c r="G4" s="26">
        <v>2</v>
      </c>
      <c r="H4" s="28">
        <v>2</v>
      </c>
      <c r="I4" s="26">
        <v>13</v>
      </c>
      <c r="J4" s="29"/>
      <c r="K4" s="31"/>
      <c r="L4" s="77"/>
      <c r="M4" s="19"/>
      <c r="N4" s="19"/>
      <c r="O4" s="19"/>
      <c r="P4" s="25"/>
      <c r="Q4" s="26"/>
      <c r="R4" s="26"/>
      <c r="S4" s="28"/>
      <c r="T4" s="26"/>
      <c r="U4" s="26"/>
      <c r="V4" s="171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72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ht="14.25" x14ac:dyDescent="0.2">
      <c r="A5" s="36"/>
      <c r="B5" s="69" t="s">
        <v>296</v>
      </c>
      <c r="C5" s="73"/>
      <c r="D5" s="72"/>
      <c r="E5" s="71">
        <f>SUM(E4:E4)</f>
        <v>2</v>
      </c>
      <c r="F5" s="71">
        <f>SUM(F4:F4)</f>
        <v>2</v>
      </c>
      <c r="G5" s="71">
        <f>SUM(G4:G4)</f>
        <v>2</v>
      </c>
      <c r="H5" s="71">
        <f>SUM(H4:H4)</f>
        <v>2</v>
      </c>
      <c r="I5" s="71">
        <f>SUM(I4:I4)</f>
        <v>13</v>
      </c>
      <c r="J5" s="173">
        <v>0</v>
      </c>
      <c r="K5" s="101">
        <f>SUM(K4:K4)</f>
        <v>0</v>
      </c>
      <c r="L5" s="23"/>
      <c r="M5" s="21"/>
      <c r="N5" s="85"/>
      <c r="O5" s="86"/>
      <c r="P5" s="25"/>
      <c r="Q5" s="71">
        <f>SUM(Q4:Q4)</f>
        <v>0</v>
      </c>
      <c r="R5" s="71">
        <f>SUM(R4:R4)</f>
        <v>0</v>
      </c>
      <c r="S5" s="71">
        <f>SUM(S4:S4)</f>
        <v>0</v>
      </c>
      <c r="T5" s="71">
        <f>SUM(T4:T4)</f>
        <v>0</v>
      </c>
      <c r="U5" s="71">
        <f>SUM(U4:U4)</f>
        <v>0</v>
      </c>
      <c r="V5" s="34">
        <v>0</v>
      </c>
      <c r="W5" s="101">
        <f>SUM(W4:W4)</f>
        <v>0</v>
      </c>
      <c r="X5" s="17" t="s">
        <v>296</v>
      </c>
      <c r="Y5" s="18"/>
      <c r="Z5" s="16"/>
      <c r="AA5" s="71">
        <f>SUM(AA4:AA4)</f>
        <v>0</v>
      </c>
      <c r="AB5" s="71">
        <f>SUM(AB4:AB4)</f>
        <v>0</v>
      </c>
      <c r="AC5" s="71">
        <f>SUM(AC4:AC4)</f>
        <v>0</v>
      </c>
      <c r="AD5" s="71">
        <f>SUM(AD4:AD4)</f>
        <v>0</v>
      </c>
      <c r="AE5" s="71">
        <f>SUM(AE4:AE4)</f>
        <v>0</v>
      </c>
      <c r="AF5" s="173">
        <v>0</v>
      </c>
      <c r="AG5" s="101">
        <f>SUM(AG4:AG4)</f>
        <v>0</v>
      </c>
      <c r="AH5" s="23"/>
      <c r="AI5" s="21"/>
      <c r="AJ5" s="85"/>
      <c r="AK5" s="86"/>
      <c r="AL5" s="25"/>
      <c r="AM5" s="71">
        <f>SUM(AM4:AM4)</f>
        <v>0</v>
      </c>
      <c r="AN5" s="71">
        <f>SUM(AN4:AN4)</f>
        <v>0</v>
      </c>
      <c r="AO5" s="71">
        <f>SUM(AO4:AO4)</f>
        <v>0</v>
      </c>
      <c r="AP5" s="71">
        <f>SUM(AP4:AP4)</f>
        <v>0</v>
      </c>
      <c r="AQ5" s="71">
        <f>SUM(AQ4:AQ4)</f>
        <v>0</v>
      </c>
      <c r="AR5" s="173">
        <v>0</v>
      </c>
      <c r="AS5" s="170">
        <f>SUM(AS4:AS4)</f>
        <v>0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36"/>
      <c r="C6" s="36"/>
      <c r="D6" s="36"/>
      <c r="E6" s="36"/>
      <c r="F6" s="36"/>
      <c r="G6" s="36"/>
      <c r="H6" s="36"/>
      <c r="I6" s="36"/>
      <c r="J6" s="37"/>
      <c r="K6" s="31"/>
      <c r="L6" s="25"/>
      <c r="M6" s="25"/>
      <c r="N6" s="25"/>
      <c r="O6" s="25"/>
      <c r="P6" s="36"/>
      <c r="Q6" s="36"/>
      <c r="R6" s="38"/>
      <c r="S6" s="36"/>
      <c r="T6" s="36"/>
      <c r="U6" s="25"/>
      <c r="V6" s="25"/>
      <c r="W6" s="31"/>
      <c r="X6" s="36"/>
      <c r="Y6" s="36"/>
      <c r="Z6" s="36"/>
      <c r="AA6" s="36"/>
      <c r="AB6" s="36"/>
      <c r="AC6" s="36"/>
      <c r="AD6" s="36"/>
      <c r="AE6" s="36"/>
      <c r="AF6" s="37"/>
      <c r="AG6" s="31"/>
      <c r="AH6" s="25"/>
      <c r="AI6" s="25"/>
      <c r="AJ6" s="25"/>
      <c r="AK6" s="25"/>
      <c r="AL6" s="36"/>
      <c r="AM6" s="36"/>
      <c r="AN6" s="38"/>
      <c r="AO6" s="36"/>
      <c r="AP6" s="36"/>
      <c r="AQ6" s="25"/>
      <c r="AR6" s="25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174" t="s">
        <v>297</v>
      </c>
      <c r="C7" s="175"/>
      <c r="D7" s="176"/>
      <c r="E7" s="16" t="s">
        <v>3</v>
      </c>
      <c r="F7" s="19" t="s">
        <v>8</v>
      </c>
      <c r="G7" s="16" t="s">
        <v>5</v>
      </c>
      <c r="H7" s="19" t="s">
        <v>6</v>
      </c>
      <c r="I7" s="19" t="s">
        <v>16</v>
      </c>
      <c r="J7" s="19" t="s">
        <v>21</v>
      </c>
      <c r="K7" s="25"/>
      <c r="L7" s="19" t="s">
        <v>26</v>
      </c>
      <c r="M7" s="19" t="s">
        <v>27</v>
      </c>
      <c r="N7" s="19" t="s">
        <v>298</v>
      </c>
      <c r="O7" s="19" t="s">
        <v>299</v>
      </c>
      <c r="Q7" s="38"/>
      <c r="R7" s="38" t="s">
        <v>224</v>
      </c>
      <c r="S7" s="38"/>
      <c r="T7" s="36" t="s">
        <v>225</v>
      </c>
      <c r="U7" s="25"/>
      <c r="V7" s="31"/>
      <c r="W7" s="31"/>
      <c r="X7" s="178"/>
      <c r="Y7" s="178"/>
      <c r="Z7" s="178"/>
      <c r="AA7" s="178"/>
      <c r="AB7" s="178"/>
      <c r="AC7" s="38"/>
      <c r="AD7" s="38"/>
      <c r="AE7" s="38"/>
      <c r="AF7" s="36"/>
      <c r="AG7" s="36"/>
      <c r="AH7" s="36"/>
      <c r="AI7" s="36"/>
      <c r="AJ7" s="36"/>
      <c r="AK7" s="36"/>
      <c r="AM7" s="31"/>
      <c r="AN7" s="178"/>
      <c r="AO7" s="178"/>
      <c r="AP7" s="178"/>
      <c r="AQ7" s="178"/>
      <c r="AR7" s="178"/>
      <c r="AS7" s="178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41" t="s">
        <v>11</v>
      </c>
      <c r="C8" s="13"/>
      <c r="D8" s="43"/>
      <c r="E8" s="179">
        <v>761</v>
      </c>
      <c r="F8" s="179">
        <v>32</v>
      </c>
      <c r="G8" s="179">
        <v>522</v>
      </c>
      <c r="H8" s="179">
        <v>346</v>
      </c>
      <c r="I8" s="179">
        <v>3001</v>
      </c>
      <c r="J8" s="180">
        <v>0.56699999999999995</v>
      </c>
      <c r="K8" s="36">
        <f>PRODUCT(I8/J8)</f>
        <v>5292.7689594356261</v>
      </c>
      <c r="L8" s="181">
        <f t="shared" ref="L8:L9" si="0">PRODUCT((F8+G8)/E8)</f>
        <v>0.72798948751642578</v>
      </c>
      <c r="M8" s="181">
        <f t="shared" ref="M8:M9" si="1">PRODUCT(H8/E8)</f>
        <v>0.45466491458607095</v>
      </c>
      <c r="N8" s="181">
        <f t="shared" ref="N8:N9" si="2">PRODUCT((F8+G8+H8)/E8)</f>
        <v>1.1826544021024967</v>
      </c>
      <c r="O8" s="181">
        <f t="shared" ref="O8:O9" si="3">PRODUCT(I8/E8)</f>
        <v>3.9434954007884362</v>
      </c>
      <c r="Q8" s="38"/>
      <c r="R8" s="38"/>
      <c r="S8" s="38"/>
      <c r="T8" s="177" t="s">
        <v>226</v>
      </c>
      <c r="U8" s="36"/>
      <c r="V8" s="36"/>
      <c r="W8" s="36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6"/>
      <c r="AL8" s="36"/>
      <c r="AM8" s="36"/>
      <c r="AN8" s="38"/>
      <c r="AO8" s="38"/>
      <c r="AP8" s="38"/>
      <c r="AQ8" s="38"/>
      <c r="AR8" s="38"/>
      <c r="AS8" s="3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82" t="s">
        <v>92</v>
      </c>
      <c r="C9" s="183"/>
      <c r="D9" s="184"/>
      <c r="E9" s="179">
        <f>PRODUCT(E5+Q5)</f>
        <v>2</v>
      </c>
      <c r="F9" s="179">
        <f>PRODUCT(F5+R5)</f>
        <v>2</v>
      </c>
      <c r="G9" s="179">
        <f>PRODUCT(G5+S5)</f>
        <v>2</v>
      </c>
      <c r="H9" s="179">
        <f>PRODUCT(H5+T5)</f>
        <v>2</v>
      </c>
      <c r="I9" s="179">
        <f>PRODUCT(I5+U5)</f>
        <v>13</v>
      </c>
      <c r="J9" s="180"/>
      <c r="K9" s="36">
        <f>PRODUCT(K5+W5)</f>
        <v>0</v>
      </c>
      <c r="L9" s="181">
        <f t="shared" si="0"/>
        <v>2</v>
      </c>
      <c r="M9" s="181">
        <f t="shared" si="1"/>
        <v>1</v>
      </c>
      <c r="N9" s="181">
        <f t="shared" si="2"/>
        <v>3</v>
      </c>
      <c r="O9" s="181">
        <f t="shared" si="3"/>
        <v>6.5</v>
      </c>
      <c r="Q9" s="38"/>
      <c r="R9" s="38"/>
      <c r="S9" s="38"/>
      <c r="T9" s="177" t="s">
        <v>227</v>
      </c>
      <c r="U9" s="36"/>
      <c r="V9" s="36"/>
      <c r="W9" s="36"/>
      <c r="X9" s="36"/>
      <c r="Y9" s="36"/>
      <c r="Z9" s="36"/>
      <c r="AA9" s="36"/>
      <c r="AB9" s="36"/>
      <c r="AC9" s="38"/>
      <c r="AD9" s="38"/>
      <c r="AE9" s="38"/>
      <c r="AF9" s="38"/>
      <c r="AG9" s="38"/>
      <c r="AH9" s="38"/>
      <c r="AI9" s="38"/>
      <c r="AJ9" s="38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185" t="s">
        <v>294</v>
      </c>
      <c r="C10" s="186"/>
      <c r="D10" s="187"/>
      <c r="E10" s="179">
        <f>PRODUCT(AA5+AM5)</f>
        <v>0</v>
      </c>
      <c r="F10" s="179">
        <f>PRODUCT(AB5+AN5)</f>
        <v>0</v>
      </c>
      <c r="G10" s="179">
        <f>PRODUCT(AC5+AO5)</f>
        <v>0</v>
      </c>
      <c r="H10" s="179">
        <f>PRODUCT(AD5+AP5)</f>
        <v>0</v>
      </c>
      <c r="I10" s="179">
        <f>PRODUCT(AE5+AQ5)</f>
        <v>0</v>
      </c>
      <c r="J10" s="180">
        <v>0</v>
      </c>
      <c r="K10" s="25">
        <f>PRODUCT(AG5+AS5)</f>
        <v>0</v>
      </c>
      <c r="L10" s="181">
        <v>0</v>
      </c>
      <c r="M10" s="181">
        <v>0</v>
      </c>
      <c r="N10" s="181">
        <v>0</v>
      </c>
      <c r="O10" s="181">
        <v>0</v>
      </c>
      <c r="Q10" s="38"/>
      <c r="R10" s="38"/>
      <c r="S10" s="36"/>
      <c r="T10" s="36" t="s">
        <v>300</v>
      </c>
      <c r="U10" s="25"/>
      <c r="V10" s="25"/>
      <c r="W10" s="36"/>
      <c r="X10" s="36"/>
      <c r="Y10" s="36"/>
      <c r="Z10" s="36"/>
      <c r="AA10" s="36"/>
      <c r="AB10" s="36"/>
      <c r="AC10" s="38"/>
      <c r="AD10" s="38"/>
      <c r="AE10" s="38"/>
      <c r="AF10" s="38"/>
      <c r="AG10" s="38"/>
      <c r="AH10" s="38"/>
      <c r="AI10" s="38"/>
      <c r="AJ10" s="38"/>
      <c r="AK10" s="36"/>
      <c r="AL10" s="25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88" t="s">
        <v>296</v>
      </c>
      <c r="C11" s="79"/>
      <c r="D11" s="189"/>
      <c r="E11" s="179">
        <f>SUM(E8:E10)</f>
        <v>763</v>
      </c>
      <c r="F11" s="179">
        <f t="shared" ref="F11:I11" si="4">SUM(F8:F10)</f>
        <v>34</v>
      </c>
      <c r="G11" s="179">
        <f t="shared" si="4"/>
        <v>524</v>
      </c>
      <c r="H11" s="179">
        <f t="shared" si="4"/>
        <v>348</v>
      </c>
      <c r="I11" s="179">
        <f t="shared" si="4"/>
        <v>3014</v>
      </c>
      <c r="J11" s="180"/>
      <c r="K11" s="36">
        <f>SUM(K8:K10)</f>
        <v>5292.7689594356261</v>
      </c>
      <c r="L11" s="181">
        <f>PRODUCT((F11+G11)/E11)</f>
        <v>0.73132372214941022</v>
      </c>
      <c r="M11" s="181">
        <f>PRODUCT(H11/E11)</f>
        <v>0.45609436435124506</v>
      </c>
      <c r="N11" s="181">
        <f>PRODUCT((F11+G11+H11)/E11)</f>
        <v>1.1874180865006554</v>
      </c>
      <c r="O11" s="181">
        <f>PRODUCT(I11/E11)</f>
        <v>3.9501965923984272</v>
      </c>
      <c r="Q11" s="25"/>
      <c r="R11" s="25"/>
      <c r="S11" s="25"/>
      <c r="T11" s="177" t="s">
        <v>228</v>
      </c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8"/>
      <c r="AF11" s="38"/>
      <c r="AG11" s="38"/>
      <c r="AH11" s="38"/>
      <c r="AI11" s="38"/>
      <c r="AJ11" s="38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ht="14.25" x14ac:dyDescent="0.2">
      <c r="A12" s="36"/>
      <c r="B12" s="36"/>
      <c r="C12" s="36"/>
      <c r="D12" s="36"/>
      <c r="E12" s="25"/>
      <c r="F12" s="25"/>
      <c r="G12" s="25"/>
      <c r="H12" s="25"/>
      <c r="I12" s="25"/>
      <c r="J12" s="36"/>
      <c r="K12" s="36"/>
      <c r="L12" s="25"/>
      <c r="M12" s="25"/>
      <c r="N12" s="25"/>
      <c r="O12" s="2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ht="14.25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J50" s="36"/>
      <c r="K50" s="36"/>
      <c r="L50"/>
      <c r="M50"/>
      <c r="N50"/>
      <c r="O50"/>
      <c r="P50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J51" s="36"/>
      <c r="K51" s="36"/>
      <c r="L51"/>
      <c r="M51"/>
      <c r="N51"/>
      <c r="O51"/>
      <c r="P51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25"/>
      <c r="R84" s="25"/>
      <c r="S84" s="25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5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25"/>
      <c r="R85" s="25"/>
      <c r="S85" s="25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5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5"/>
      <c r="R86" s="25"/>
      <c r="S86" s="25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5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5"/>
      <c r="R87" s="25"/>
      <c r="S87" s="25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5"/>
      <c r="R88" s="25"/>
      <c r="S88" s="25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5"/>
      <c r="R89" s="25"/>
      <c r="S89" s="25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6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6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6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6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5"/>
      <c r="AL176" s="25"/>
    </row>
    <row r="177" spans="12:38" x14ac:dyDescent="0.25">
      <c r="R177" s="31"/>
      <c r="S177" s="31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1"/>
      <c r="S178" s="31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1"/>
      <c r="S179" s="31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1"/>
      <c r="S180" s="31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1"/>
      <c r="S181" s="31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1"/>
      <c r="S182" s="31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5"/>
  <sheetViews>
    <sheetView zoomScale="90" zoomScaleNormal="90" workbookViewId="0"/>
  </sheetViews>
  <sheetFormatPr defaultRowHeight="15" x14ac:dyDescent="0.25"/>
  <cols>
    <col min="1" max="1" width="0.7109375" style="10" customWidth="1"/>
    <col min="2" max="2" width="29.42578125" style="57" customWidth="1"/>
    <col min="3" max="3" width="25.5703125" style="58" customWidth="1"/>
    <col min="4" max="4" width="10.5703125" style="80" customWidth="1"/>
    <col min="5" max="5" width="8.140625" style="80" customWidth="1"/>
    <col min="6" max="6" width="0.7109375" style="31" customWidth="1"/>
    <col min="7" max="11" width="5.28515625" style="58" customWidth="1"/>
    <col min="12" max="12" width="6.42578125" style="58" customWidth="1"/>
    <col min="13" max="16" width="5.28515625" style="58" customWidth="1"/>
    <col min="17" max="21" width="6.7109375" style="154" customWidth="1"/>
    <col min="22" max="22" width="9.85546875" style="58" customWidth="1"/>
    <col min="23" max="23" width="22.28515625" style="80" customWidth="1"/>
    <col min="24" max="24" width="9.7109375" style="58" customWidth="1"/>
    <col min="25" max="25" width="9.140625" style="3"/>
    <col min="26" max="26" width="41.42578125" style="3" customWidth="1"/>
    <col min="27" max="30" width="9.140625" style="3"/>
    <col min="257" max="257" width="1.28515625" customWidth="1"/>
    <col min="258" max="258" width="25.7109375" customWidth="1"/>
    <col min="259" max="259" width="24.140625" customWidth="1"/>
    <col min="260" max="260" width="10.5703125" customWidth="1"/>
    <col min="261" max="261" width="8.140625" customWidth="1"/>
    <col min="262" max="262" width="1.140625" customWidth="1"/>
    <col min="263" max="277" width="5.28515625" customWidth="1"/>
    <col min="278" max="278" width="9.85546875" customWidth="1"/>
    <col min="279" max="279" width="22.28515625" customWidth="1"/>
    <col min="280" max="280" width="9.7109375" customWidth="1"/>
    <col min="513" max="513" width="1.28515625" customWidth="1"/>
    <col min="514" max="514" width="25.7109375" customWidth="1"/>
    <col min="515" max="515" width="24.140625" customWidth="1"/>
    <col min="516" max="516" width="10.5703125" customWidth="1"/>
    <col min="517" max="517" width="8.140625" customWidth="1"/>
    <col min="518" max="518" width="1.140625" customWidth="1"/>
    <col min="519" max="533" width="5.28515625" customWidth="1"/>
    <col min="534" max="534" width="9.85546875" customWidth="1"/>
    <col min="535" max="535" width="22.28515625" customWidth="1"/>
    <col min="536" max="536" width="9.7109375" customWidth="1"/>
    <col min="769" max="769" width="1.28515625" customWidth="1"/>
    <col min="770" max="770" width="25.7109375" customWidth="1"/>
    <col min="771" max="771" width="24.140625" customWidth="1"/>
    <col min="772" max="772" width="10.5703125" customWidth="1"/>
    <col min="773" max="773" width="8.140625" customWidth="1"/>
    <col min="774" max="774" width="1.140625" customWidth="1"/>
    <col min="775" max="789" width="5.28515625" customWidth="1"/>
    <col min="790" max="790" width="9.85546875" customWidth="1"/>
    <col min="791" max="791" width="22.28515625" customWidth="1"/>
    <col min="792" max="792" width="9.7109375" customWidth="1"/>
    <col min="1025" max="1025" width="1.28515625" customWidth="1"/>
    <col min="1026" max="1026" width="25.7109375" customWidth="1"/>
    <col min="1027" max="1027" width="24.140625" customWidth="1"/>
    <col min="1028" max="1028" width="10.5703125" customWidth="1"/>
    <col min="1029" max="1029" width="8.140625" customWidth="1"/>
    <col min="1030" max="1030" width="1.140625" customWidth="1"/>
    <col min="1031" max="1045" width="5.28515625" customWidth="1"/>
    <col min="1046" max="1046" width="9.85546875" customWidth="1"/>
    <col min="1047" max="1047" width="22.28515625" customWidth="1"/>
    <col min="1048" max="1048" width="9.7109375" customWidth="1"/>
    <col min="1281" max="1281" width="1.28515625" customWidth="1"/>
    <col min="1282" max="1282" width="25.7109375" customWidth="1"/>
    <col min="1283" max="1283" width="24.140625" customWidth="1"/>
    <col min="1284" max="1284" width="10.5703125" customWidth="1"/>
    <col min="1285" max="1285" width="8.140625" customWidth="1"/>
    <col min="1286" max="1286" width="1.140625" customWidth="1"/>
    <col min="1287" max="1301" width="5.28515625" customWidth="1"/>
    <col min="1302" max="1302" width="9.85546875" customWidth="1"/>
    <col min="1303" max="1303" width="22.28515625" customWidth="1"/>
    <col min="1304" max="1304" width="9.7109375" customWidth="1"/>
    <col min="1537" max="1537" width="1.28515625" customWidth="1"/>
    <col min="1538" max="1538" width="25.7109375" customWidth="1"/>
    <col min="1539" max="1539" width="24.140625" customWidth="1"/>
    <col min="1540" max="1540" width="10.5703125" customWidth="1"/>
    <col min="1541" max="1541" width="8.140625" customWidth="1"/>
    <col min="1542" max="1542" width="1.140625" customWidth="1"/>
    <col min="1543" max="1557" width="5.28515625" customWidth="1"/>
    <col min="1558" max="1558" width="9.85546875" customWidth="1"/>
    <col min="1559" max="1559" width="22.28515625" customWidth="1"/>
    <col min="1560" max="1560" width="9.7109375" customWidth="1"/>
    <col min="1793" max="1793" width="1.28515625" customWidth="1"/>
    <col min="1794" max="1794" width="25.7109375" customWidth="1"/>
    <col min="1795" max="1795" width="24.140625" customWidth="1"/>
    <col min="1796" max="1796" width="10.5703125" customWidth="1"/>
    <col min="1797" max="1797" width="8.140625" customWidth="1"/>
    <col min="1798" max="1798" width="1.140625" customWidth="1"/>
    <col min="1799" max="1813" width="5.28515625" customWidth="1"/>
    <col min="1814" max="1814" width="9.85546875" customWidth="1"/>
    <col min="1815" max="1815" width="22.28515625" customWidth="1"/>
    <col min="1816" max="1816" width="9.7109375" customWidth="1"/>
    <col min="2049" max="2049" width="1.28515625" customWidth="1"/>
    <col min="2050" max="2050" width="25.7109375" customWidth="1"/>
    <col min="2051" max="2051" width="24.140625" customWidth="1"/>
    <col min="2052" max="2052" width="10.5703125" customWidth="1"/>
    <col min="2053" max="2053" width="8.140625" customWidth="1"/>
    <col min="2054" max="2054" width="1.140625" customWidth="1"/>
    <col min="2055" max="2069" width="5.28515625" customWidth="1"/>
    <col min="2070" max="2070" width="9.85546875" customWidth="1"/>
    <col min="2071" max="2071" width="22.28515625" customWidth="1"/>
    <col min="2072" max="2072" width="9.7109375" customWidth="1"/>
    <col min="2305" max="2305" width="1.28515625" customWidth="1"/>
    <col min="2306" max="2306" width="25.7109375" customWidth="1"/>
    <col min="2307" max="2307" width="24.140625" customWidth="1"/>
    <col min="2308" max="2308" width="10.5703125" customWidth="1"/>
    <col min="2309" max="2309" width="8.140625" customWidth="1"/>
    <col min="2310" max="2310" width="1.140625" customWidth="1"/>
    <col min="2311" max="2325" width="5.28515625" customWidth="1"/>
    <col min="2326" max="2326" width="9.85546875" customWidth="1"/>
    <col min="2327" max="2327" width="22.28515625" customWidth="1"/>
    <col min="2328" max="2328" width="9.7109375" customWidth="1"/>
    <col min="2561" max="2561" width="1.28515625" customWidth="1"/>
    <col min="2562" max="2562" width="25.7109375" customWidth="1"/>
    <col min="2563" max="2563" width="24.140625" customWidth="1"/>
    <col min="2564" max="2564" width="10.5703125" customWidth="1"/>
    <col min="2565" max="2565" width="8.140625" customWidth="1"/>
    <col min="2566" max="2566" width="1.140625" customWidth="1"/>
    <col min="2567" max="2581" width="5.28515625" customWidth="1"/>
    <col min="2582" max="2582" width="9.85546875" customWidth="1"/>
    <col min="2583" max="2583" width="22.28515625" customWidth="1"/>
    <col min="2584" max="2584" width="9.7109375" customWidth="1"/>
    <col min="2817" max="2817" width="1.28515625" customWidth="1"/>
    <col min="2818" max="2818" width="25.7109375" customWidth="1"/>
    <col min="2819" max="2819" width="24.140625" customWidth="1"/>
    <col min="2820" max="2820" width="10.5703125" customWidth="1"/>
    <col min="2821" max="2821" width="8.140625" customWidth="1"/>
    <col min="2822" max="2822" width="1.140625" customWidth="1"/>
    <col min="2823" max="2837" width="5.28515625" customWidth="1"/>
    <col min="2838" max="2838" width="9.85546875" customWidth="1"/>
    <col min="2839" max="2839" width="22.28515625" customWidth="1"/>
    <col min="2840" max="2840" width="9.7109375" customWidth="1"/>
    <col min="3073" max="3073" width="1.28515625" customWidth="1"/>
    <col min="3074" max="3074" width="25.7109375" customWidth="1"/>
    <col min="3075" max="3075" width="24.140625" customWidth="1"/>
    <col min="3076" max="3076" width="10.5703125" customWidth="1"/>
    <col min="3077" max="3077" width="8.140625" customWidth="1"/>
    <col min="3078" max="3078" width="1.140625" customWidth="1"/>
    <col min="3079" max="3093" width="5.28515625" customWidth="1"/>
    <col min="3094" max="3094" width="9.85546875" customWidth="1"/>
    <col min="3095" max="3095" width="22.28515625" customWidth="1"/>
    <col min="3096" max="3096" width="9.7109375" customWidth="1"/>
    <col min="3329" max="3329" width="1.28515625" customWidth="1"/>
    <col min="3330" max="3330" width="25.7109375" customWidth="1"/>
    <col min="3331" max="3331" width="24.140625" customWidth="1"/>
    <col min="3332" max="3332" width="10.5703125" customWidth="1"/>
    <col min="3333" max="3333" width="8.140625" customWidth="1"/>
    <col min="3334" max="3334" width="1.140625" customWidth="1"/>
    <col min="3335" max="3349" width="5.28515625" customWidth="1"/>
    <col min="3350" max="3350" width="9.85546875" customWidth="1"/>
    <col min="3351" max="3351" width="22.28515625" customWidth="1"/>
    <col min="3352" max="3352" width="9.7109375" customWidth="1"/>
    <col min="3585" max="3585" width="1.28515625" customWidth="1"/>
    <col min="3586" max="3586" width="25.7109375" customWidth="1"/>
    <col min="3587" max="3587" width="24.140625" customWidth="1"/>
    <col min="3588" max="3588" width="10.5703125" customWidth="1"/>
    <col min="3589" max="3589" width="8.140625" customWidth="1"/>
    <col min="3590" max="3590" width="1.140625" customWidth="1"/>
    <col min="3591" max="3605" width="5.28515625" customWidth="1"/>
    <col min="3606" max="3606" width="9.85546875" customWidth="1"/>
    <col min="3607" max="3607" width="22.28515625" customWidth="1"/>
    <col min="3608" max="3608" width="9.7109375" customWidth="1"/>
    <col min="3841" max="3841" width="1.28515625" customWidth="1"/>
    <col min="3842" max="3842" width="25.7109375" customWidth="1"/>
    <col min="3843" max="3843" width="24.140625" customWidth="1"/>
    <col min="3844" max="3844" width="10.5703125" customWidth="1"/>
    <col min="3845" max="3845" width="8.140625" customWidth="1"/>
    <col min="3846" max="3846" width="1.140625" customWidth="1"/>
    <col min="3847" max="3861" width="5.28515625" customWidth="1"/>
    <col min="3862" max="3862" width="9.85546875" customWidth="1"/>
    <col min="3863" max="3863" width="22.28515625" customWidth="1"/>
    <col min="3864" max="3864" width="9.7109375" customWidth="1"/>
    <col min="4097" max="4097" width="1.28515625" customWidth="1"/>
    <col min="4098" max="4098" width="25.7109375" customWidth="1"/>
    <col min="4099" max="4099" width="24.140625" customWidth="1"/>
    <col min="4100" max="4100" width="10.5703125" customWidth="1"/>
    <col min="4101" max="4101" width="8.140625" customWidth="1"/>
    <col min="4102" max="4102" width="1.140625" customWidth="1"/>
    <col min="4103" max="4117" width="5.28515625" customWidth="1"/>
    <col min="4118" max="4118" width="9.85546875" customWidth="1"/>
    <col min="4119" max="4119" width="22.28515625" customWidth="1"/>
    <col min="4120" max="4120" width="9.7109375" customWidth="1"/>
    <col min="4353" max="4353" width="1.28515625" customWidth="1"/>
    <col min="4354" max="4354" width="25.7109375" customWidth="1"/>
    <col min="4355" max="4355" width="24.140625" customWidth="1"/>
    <col min="4356" max="4356" width="10.5703125" customWidth="1"/>
    <col min="4357" max="4357" width="8.140625" customWidth="1"/>
    <col min="4358" max="4358" width="1.140625" customWidth="1"/>
    <col min="4359" max="4373" width="5.28515625" customWidth="1"/>
    <col min="4374" max="4374" width="9.85546875" customWidth="1"/>
    <col min="4375" max="4375" width="22.28515625" customWidth="1"/>
    <col min="4376" max="4376" width="9.7109375" customWidth="1"/>
    <col min="4609" max="4609" width="1.28515625" customWidth="1"/>
    <col min="4610" max="4610" width="25.7109375" customWidth="1"/>
    <col min="4611" max="4611" width="24.140625" customWidth="1"/>
    <col min="4612" max="4612" width="10.5703125" customWidth="1"/>
    <col min="4613" max="4613" width="8.140625" customWidth="1"/>
    <col min="4614" max="4614" width="1.140625" customWidth="1"/>
    <col min="4615" max="4629" width="5.28515625" customWidth="1"/>
    <col min="4630" max="4630" width="9.85546875" customWidth="1"/>
    <col min="4631" max="4631" width="22.28515625" customWidth="1"/>
    <col min="4632" max="4632" width="9.7109375" customWidth="1"/>
    <col min="4865" max="4865" width="1.28515625" customWidth="1"/>
    <col min="4866" max="4866" width="25.7109375" customWidth="1"/>
    <col min="4867" max="4867" width="24.140625" customWidth="1"/>
    <col min="4868" max="4868" width="10.5703125" customWidth="1"/>
    <col min="4869" max="4869" width="8.140625" customWidth="1"/>
    <col min="4870" max="4870" width="1.140625" customWidth="1"/>
    <col min="4871" max="4885" width="5.28515625" customWidth="1"/>
    <col min="4886" max="4886" width="9.85546875" customWidth="1"/>
    <col min="4887" max="4887" width="22.28515625" customWidth="1"/>
    <col min="4888" max="4888" width="9.7109375" customWidth="1"/>
    <col min="5121" max="5121" width="1.28515625" customWidth="1"/>
    <col min="5122" max="5122" width="25.7109375" customWidth="1"/>
    <col min="5123" max="5123" width="24.140625" customWidth="1"/>
    <col min="5124" max="5124" width="10.5703125" customWidth="1"/>
    <col min="5125" max="5125" width="8.140625" customWidth="1"/>
    <col min="5126" max="5126" width="1.140625" customWidth="1"/>
    <col min="5127" max="5141" width="5.28515625" customWidth="1"/>
    <col min="5142" max="5142" width="9.85546875" customWidth="1"/>
    <col min="5143" max="5143" width="22.28515625" customWidth="1"/>
    <col min="5144" max="5144" width="9.7109375" customWidth="1"/>
    <col min="5377" max="5377" width="1.28515625" customWidth="1"/>
    <col min="5378" max="5378" width="25.7109375" customWidth="1"/>
    <col min="5379" max="5379" width="24.140625" customWidth="1"/>
    <col min="5380" max="5380" width="10.5703125" customWidth="1"/>
    <col min="5381" max="5381" width="8.140625" customWidth="1"/>
    <col min="5382" max="5382" width="1.140625" customWidth="1"/>
    <col min="5383" max="5397" width="5.28515625" customWidth="1"/>
    <col min="5398" max="5398" width="9.85546875" customWidth="1"/>
    <col min="5399" max="5399" width="22.28515625" customWidth="1"/>
    <col min="5400" max="5400" width="9.7109375" customWidth="1"/>
    <col min="5633" max="5633" width="1.28515625" customWidth="1"/>
    <col min="5634" max="5634" width="25.7109375" customWidth="1"/>
    <col min="5635" max="5635" width="24.140625" customWidth="1"/>
    <col min="5636" max="5636" width="10.5703125" customWidth="1"/>
    <col min="5637" max="5637" width="8.140625" customWidth="1"/>
    <col min="5638" max="5638" width="1.140625" customWidth="1"/>
    <col min="5639" max="5653" width="5.28515625" customWidth="1"/>
    <col min="5654" max="5654" width="9.85546875" customWidth="1"/>
    <col min="5655" max="5655" width="22.28515625" customWidth="1"/>
    <col min="5656" max="5656" width="9.7109375" customWidth="1"/>
    <col min="5889" max="5889" width="1.28515625" customWidth="1"/>
    <col min="5890" max="5890" width="25.7109375" customWidth="1"/>
    <col min="5891" max="5891" width="24.140625" customWidth="1"/>
    <col min="5892" max="5892" width="10.5703125" customWidth="1"/>
    <col min="5893" max="5893" width="8.140625" customWidth="1"/>
    <col min="5894" max="5894" width="1.140625" customWidth="1"/>
    <col min="5895" max="5909" width="5.28515625" customWidth="1"/>
    <col min="5910" max="5910" width="9.85546875" customWidth="1"/>
    <col min="5911" max="5911" width="22.28515625" customWidth="1"/>
    <col min="5912" max="5912" width="9.7109375" customWidth="1"/>
    <col min="6145" max="6145" width="1.28515625" customWidth="1"/>
    <col min="6146" max="6146" width="25.7109375" customWidth="1"/>
    <col min="6147" max="6147" width="24.140625" customWidth="1"/>
    <col min="6148" max="6148" width="10.5703125" customWidth="1"/>
    <col min="6149" max="6149" width="8.140625" customWidth="1"/>
    <col min="6150" max="6150" width="1.140625" customWidth="1"/>
    <col min="6151" max="6165" width="5.28515625" customWidth="1"/>
    <col min="6166" max="6166" width="9.85546875" customWidth="1"/>
    <col min="6167" max="6167" width="22.28515625" customWidth="1"/>
    <col min="6168" max="6168" width="9.7109375" customWidth="1"/>
    <col min="6401" max="6401" width="1.28515625" customWidth="1"/>
    <col min="6402" max="6402" width="25.7109375" customWidth="1"/>
    <col min="6403" max="6403" width="24.140625" customWidth="1"/>
    <col min="6404" max="6404" width="10.5703125" customWidth="1"/>
    <col min="6405" max="6405" width="8.140625" customWidth="1"/>
    <col min="6406" max="6406" width="1.140625" customWidth="1"/>
    <col min="6407" max="6421" width="5.28515625" customWidth="1"/>
    <col min="6422" max="6422" width="9.85546875" customWidth="1"/>
    <col min="6423" max="6423" width="22.28515625" customWidth="1"/>
    <col min="6424" max="6424" width="9.7109375" customWidth="1"/>
    <col min="6657" max="6657" width="1.28515625" customWidth="1"/>
    <col min="6658" max="6658" width="25.7109375" customWidth="1"/>
    <col min="6659" max="6659" width="24.140625" customWidth="1"/>
    <col min="6660" max="6660" width="10.5703125" customWidth="1"/>
    <col min="6661" max="6661" width="8.140625" customWidth="1"/>
    <col min="6662" max="6662" width="1.140625" customWidth="1"/>
    <col min="6663" max="6677" width="5.28515625" customWidth="1"/>
    <col min="6678" max="6678" width="9.85546875" customWidth="1"/>
    <col min="6679" max="6679" width="22.28515625" customWidth="1"/>
    <col min="6680" max="6680" width="9.7109375" customWidth="1"/>
    <col min="6913" max="6913" width="1.28515625" customWidth="1"/>
    <col min="6914" max="6914" width="25.7109375" customWidth="1"/>
    <col min="6915" max="6915" width="24.140625" customWidth="1"/>
    <col min="6916" max="6916" width="10.5703125" customWidth="1"/>
    <col min="6917" max="6917" width="8.140625" customWidth="1"/>
    <col min="6918" max="6918" width="1.140625" customWidth="1"/>
    <col min="6919" max="6933" width="5.28515625" customWidth="1"/>
    <col min="6934" max="6934" width="9.85546875" customWidth="1"/>
    <col min="6935" max="6935" width="22.28515625" customWidth="1"/>
    <col min="6936" max="6936" width="9.7109375" customWidth="1"/>
    <col min="7169" max="7169" width="1.28515625" customWidth="1"/>
    <col min="7170" max="7170" width="25.7109375" customWidth="1"/>
    <col min="7171" max="7171" width="24.140625" customWidth="1"/>
    <col min="7172" max="7172" width="10.5703125" customWidth="1"/>
    <col min="7173" max="7173" width="8.140625" customWidth="1"/>
    <col min="7174" max="7174" width="1.140625" customWidth="1"/>
    <col min="7175" max="7189" width="5.28515625" customWidth="1"/>
    <col min="7190" max="7190" width="9.85546875" customWidth="1"/>
    <col min="7191" max="7191" width="22.28515625" customWidth="1"/>
    <col min="7192" max="7192" width="9.7109375" customWidth="1"/>
    <col min="7425" max="7425" width="1.28515625" customWidth="1"/>
    <col min="7426" max="7426" width="25.7109375" customWidth="1"/>
    <col min="7427" max="7427" width="24.140625" customWidth="1"/>
    <col min="7428" max="7428" width="10.5703125" customWidth="1"/>
    <col min="7429" max="7429" width="8.140625" customWidth="1"/>
    <col min="7430" max="7430" width="1.140625" customWidth="1"/>
    <col min="7431" max="7445" width="5.28515625" customWidth="1"/>
    <col min="7446" max="7446" width="9.85546875" customWidth="1"/>
    <col min="7447" max="7447" width="22.28515625" customWidth="1"/>
    <col min="7448" max="7448" width="9.7109375" customWidth="1"/>
    <col min="7681" max="7681" width="1.28515625" customWidth="1"/>
    <col min="7682" max="7682" width="25.7109375" customWidth="1"/>
    <col min="7683" max="7683" width="24.140625" customWidth="1"/>
    <col min="7684" max="7684" width="10.5703125" customWidth="1"/>
    <col min="7685" max="7685" width="8.140625" customWidth="1"/>
    <col min="7686" max="7686" width="1.140625" customWidth="1"/>
    <col min="7687" max="7701" width="5.28515625" customWidth="1"/>
    <col min="7702" max="7702" width="9.85546875" customWidth="1"/>
    <col min="7703" max="7703" width="22.28515625" customWidth="1"/>
    <col min="7704" max="7704" width="9.7109375" customWidth="1"/>
    <col min="7937" max="7937" width="1.28515625" customWidth="1"/>
    <col min="7938" max="7938" width="25.7109375" customWidth="1"/>
    <col min="7939" max="7939" width="24.140625" customWidth="1"/>
    <col min="7940" max="7940" width="10.5703125" customWidth="1"/>
    <col min="7941" max="7941" width="8.140625" customWidth="1"/>
    <col min="7942" max="7942" width="1.140625" customWidth="1"/>
    <col min="7943" max="7957" width="5.28515625" customWidth="1"/>
    <col min="7958" max="7958" width="9.85546875" customWidth="1"/>
    <col min="7959" max="7959" width="22.28515625" customWidth="1"/>
    <col min="7960" max="7960" width="9.7109375" customWidth="1"/>
    <col min="8193" max="8193" width="1.28515625" customWidth="1"/>
    <col min="8194" max="8194" width="25.7109375" customWidth="1"/>
    <col min="8195" max="8195" width="24.140625" customWidth="1"/>
    <col min="8196" max="8196" width="10.5703125" customWidth="1"/>
    <col min="8197" max="8197" width="8.140625" customWidth="1"/>
    <col min="8198" max="8198" width="1.140625" customWidth="1"/>
    <col min="8199" max="8213" width="5.28515625" customWidth="1"/>
    <col min="8214" max="8214" width="9.85546875" customWidth="1"/>
    <col min="8215" max="8215" width="22.28515625" customWidth="1"/>
    <col min="8216" max="8216" width="9.7109375" customWidth="1"/>
    <col min="8449" max="8449" width="1.28515625" customWidth="1"/>
    <col min="8450" max="8450" width="25.7109375" customWidth="1"/>
    <col min="8451" max="8451" width="24.140625" customWidth="1"/>
    <col min="8452" max="8452" width="10.5703125" customWidth="1"/>
    <col min="8453" max="8453" width="8.140625" customWidth="1"/>
    <col min="8454" max="8454" width="1.140625" customWidth="1"/>
    <col min="8455" max="8469" width="5.28515625" customWidth="1"/>
    <col min="8470" max="8470" width="9.85546875" customWidth="1"/>
    <col min="8471" max="8471" width="22.28515625" customWidth="1"/>
    <col min="8472" max="8472" width="9.7109375" customWidth="1"/>
    <col min="8705" max="8705" width="1.28515625" customWidth="1"/>
    <col min="8706" max="8706" width="25.7109375" customWidth="1"/>
    <col min="8707" max="8707" width="24.140625" customWidth="1"/>
    <col min="8708" max="8708" width="10.5703125" customWidth="1"/>
    <col min="8709" max="8709" width="8.140625" customWidth="1"/>
    <col min="8710" max="8710" width="1.140625" customWidth="1"/>
    <col min="8711" max="8725" width="5.28515625" customWidth="1"/>
    <col min="8726" max="8726" width="9.85546875" customWidth="1"/>
    <col min="8727" max="8727" width="22.28515625" customWidth="1"/>
    <col min="8728" max="8728" width="9.7109375" customWidth="1"/>
    <col min="8961" max="8961" width="1.28515625" customWidth="1"/>
    <col min="8962" max="8962" width="25.7109375" customWidth="1"/>
    <col min="8963" max="8963" width="24.140625" customWidth="1"/>
    <col min="8964" max="8964" width="10.5703125" customWidth="1"/>
    <col min="8965" max="8965" width="8.140625" customWidth="1"/>
    <col min="8966" max="8966" width="1.140625" customWidth="1"/>
    <col min="8967" max="8981" width="5.28515625" customWidth="1"/>
    <col min="8982" max="8982" width="9.85546875" customWidth="1"/>
    <col min="8983" max="8983" width="22.28515625" customWidth="1"/>
    <col min="8984" max="8984" width="9.7109375" customWidth="1"/>
    <col min="9217" max="9217" width="1.28515625" customWidth="1"/>
    <col min="9218" max="9218" width="25.7109375" customWidth="1"/>
    <col min="9219" max="9219" width="24.140625" customWidth="1"/>
    <col min="9220" max="9220" width="10.5703125" customWidth="1"/>
    <col min="9221" max="9221" width="8.140625" customWidth="1"/>
    <col min="9222" max="9222" width="1.140625" customWidth="1"/>
    <col min="9223" max="9237" width="5.28515625" customWidth="1"/>
    <col min="9238" max="9238" width="9.85546875" customWidth="1"/>
    <col min="9239" max="9239" width="22.28515625" customWidth="1"/>
    <col min="9240" max="9240" width="9.7109375" customWidth="1"/>
    <col min="9473" max="9473" width="1.28515625" customWidth="1"/>
    <col min="9474" max="9474" width="25.7109375" customWidth="1"/>
    <col min="9475" max="9475" width="24.140625" customWidth="1"/>
    <col min="9476" max="9476" width="10.5703125" customWidth="1"/>
    <col min="9477" max="9477" width="8.140625" customWidth="1"/>
    <col min="9478" max="9478" width="1.140625" customWidth="1"/>
    <col min="9479" max="9493" width="5.28515625" customWidth="1"/>
    <col min="9494" max="9494" width="9.85546875" customWidth="1"/>
    <col min="9495" max="9495" width="22.28515625" customWidth="1"/>
    <col min="9496" max="9496" width="9.7109375" customWidth="1"/>
    <col min="9729" max="9729" width="1.28515625" customWidth="1"/>
    <col min="9730" max="9730" width="25.7109375" customWidth="1"/>
    <col min="9731" max="9731" width="24.140625" customWidth="1"/>
    <col min="9732" max="9732" width="10.5703125" customWidth="1"/>
    <col min="9733" max="9733" width="8.140625" customWidth="1"/>
    <col min="9734" max="9734" width="1.140625" customWidth="1"/>
    <col min="9735" max="9749" width="5.28515625" customWidth="1"/>
    <col min="9750" max="9750" width="9.85546875" customWidth="1"/>
    <col min="9751" max="9751" width="22.28515625" customWidth="1"/>
    <col min="9752" max="9752" width="9.7109375" customWidth="1"/>
    <col min="9985" max="9985" width="1.28515625" customWidth="1"/>
    <col min="9986" max="9986" width="25.7109375" customWidth="1"/>
    <col min="9987" max="9987" width="24.140625" customWidth="1"/>
    <col min="9988" max="9988" width="10.5703125" customWidth="1"/>
    <col min="9989" max="9989" width="8.140625" customWidth="1"/>
    <col min="9990" max="9990" width="1.140625" customWidth="1"/>
    <col min="9991" max="10005" width="5.28515625" customWidth="1"/>
    <col min="10006" max="10006" width="9.85546875" customWidth="1"/>
    <col min="10007" max="10007" width="22.28515625" customWidth="1"/>
    <col min="10008" max="10008" width="9.7109375" customWidth="1"/>
    <col min="10241" max="10241" width="1.28515625" customWidth="1"/>
    <col min="10242" max="10242" width="25.7109375" customWidth="1"/>
    <col min="10243" max="10243" width="24.140625" customWidth="1"/>
    <col min="10244" max="10244" width="10.5703125" customWidth="1"/>
    <col min="10245" max="10245" width="8.140625" customWidth="1"/>
    <col min="10246" max="10246" width="1.140625" customWidth="1"/>
    <col min="10247" max="10261" width="5.28515625" customWidth="1"/>
    <col min="10262" max="10262" width="9.85546875" customWidth="1"/>
    <col min="10263" max="10263" width="22.28515625" customWidth="1"/>
    <col min="10264" max="10264" width="9.7109375" customWidth="1"/>
    <col min="10497" max="10497" width="1.28515625" customWidth="1"/>
    <col min="10498" max="10498" width="25.7109375" customWidth="1"/>
    <col min="10499" max="10499" width="24.140625" customWidth="1"/>
    <col min="10500" max="10500" width="10.5703125" customWidth="1"/>
    <col min="10501" max="10501" width="8.140625" customWidth="1"/>
    <col min="10502" max="10502" width="1.140625" customWidth="1"/>
    <col min="10503" max="10517" width="5.28515625" customWidth="1"/>
    <col min="10518" max="10518" width="9.85546875" customWidth="1"/>
    <col min="10519" max="10519" width="22.28515625" customWidth="1"/>
    <col min="10520" max="10520" width="9.7109375" customWidth="1"/>
    <col min="10753" max="10753" width="1.28515625" customWidth="1"/>
    <col min="10754" max="10754" width="25.7109375" customWidth="1"/>
    <col min="10755" max="10755" width="24.140625" customWidth="1"/>
    <col min="10756" max="10756" width="10.5703125" customWidth="1"/>
    <col min="10757" max="10757" width="8.140625" customWidth="1"/>
    <col min="10758" max="10758" width="1.140625" customWidth="1"/>
    <col min="10759" max="10773" width="5.28515625" customWidth="1"/>
    <col min="10774" max="10774" width="9.85546875" customWidth="1"/>
    <col min="10775" max="10775" width="22.28515625" customWidth="1"/>
    <col min="10776" max="10776" width="9.7109375" customWidth="1"/>
    <col min="11009" max="11009" width="1.28515625" customWidth="1"/>
    <col min="11010" max="11010" width="25.7109375" customWidth="1"/>
    <col min="11011" max="11011" width="24.140625" customWidth="1"/>
    <col min="11012" max="11012" width="10.5703125" customWidth="1"/>
    <col min="11013" max="11013" width="8.140625" customWidth="1"/>
    <col min="11014" max="11014" width="1.140625" customWidth="1"/>
    <col min="11015" max="11029" width="5.28515625" customWidth="1"/>
    <col min="11030" max="11030" width="9.85546875" customWidth="1"/>
    <col min="11031" max="11031" width="22.28515625" customWidth="1"/>
    <col min="11032" max="11032" width="9.7109375" customWidth="1"/>
    <col min="11265" max="11265" width="1.28515625" customWidth="1"/>
    <col min="11266" max="11266" width="25.7109375" customWidth="1"/>
    <col min="11267" max="11267" width="24.140625" customWidth="1"/>
    <col min="11268" max="11268" width="10.5703125" customWidth="1"/>
    <col min="11269" max="11269" width="8.140625" customWidth="1"/>
    <col min="11270" max="11270" width="1.140625" customWidth="1"/>
    <col min="11271" max="11285" width="5.28515625" customWidth="1"/>
    <col min="11286" max="11286" width="9.85546875" customWidth="1"/>
    <col min="11287" max="11287" width="22.28515625" customWidth="1"/>
    <col min="11288" max="11288" width="9.7109375" customWidth="1"/>
    <col min="11521" max="11521" width="1.28515625" customWidth="1"/>
    <col min="11522" max="11522" width="25.7109375" customWidth="1"/>
    <col min="11523" max="11523" width="24.140625" customWidth="1"/>
    <col min="11524" max="11524" width="10.5703125" customWidth="1"/>
    <col min="11525" max="11525" width="8.140625" customWidth="1"/>
    <col min="11526" max="11526" width="1.140625" customWidth="1"/>
    <col min="11527" max="11541" width="5.28515625" customWidth="1"/>
    <col min="11542" max="11542" width="9.85546875" customWidth="1"/>
    <col min="11543" max="11543" width="22.28515625" customWidth="1"/>
    <col min="11544" max="11544" width="9.7109375" customWidth="1"/>
    <col min="11777" max="11777" width="1.28515625" customWidth="1"/>
    <col min="11778" max="11778" width="25.7109375" customWidth="1"/>
    <col min="11779" max="11779" width="24.140625" customWidth="1"/>
    <col min="11780" max="11780" width="10.5703125" customWidth="1"/>
    <col min="11781" max="11781" width="8.140625" customWidth="1"/>
    <col min="11782" max="11782" width="1.140625" customWidth="1"/>
    <col min="11783" max="11797" width="5.28515625" customWidth="1"/>
    <col min="11798" max="11798" width="9.85546875" customWidth="1"/>
    <col min="11799" max="11799" width="22.28515625" customWidth="1"/>
    <col min="11800" max="11800" width="9.7109375" customWidth="1"/>
    <col min="12033" max="12033" width="1.28515625" customWidth="1"/>
    <col min="12034" max="12034" width="25.7109375" customWidth="1"/>
    <col min="12035" max="12035" width="24.140625" customWidth="1"/>
    <col min="12036" max="12036" width="10.5703125" customWidth="1"/>
    <col min="12037" max="12037" width="8.140625" customWidth="1"/>
    <col min="12038" max="12038" width="1.140625" customWidth="1"/>
    <col min="12039" max="12053" width="5.28515625" customWidth="1"/>
    <col min="12054" max="12054" width="9.85546875" customWidth="1"/>
    <col min="12055" max="12055" width="22.28515625" customWidth="1"/>
    <col min="12056" max="12056" width="9.7109375" customWidth="1"/>
    <col min="12289" max="12289" width="1.28515625" customWidth="1"/>
    <col min="12290" max="12290" width="25.7109375" customWidth="1"/>
    <col min="12291" max="12291" width="24.140625" customWidth="1"/>
    <col min="12292" max="12292" width="10.5703125" customWidth="1"/>
    <col min="12293" max="12293" width="8.140625" customWidth="1"/>
    <col min="12294" max="12294" width="1.140625" customWidth="1"/>
    <col min="12295" max="12309" width="5.28515625" customWidth="1"/>
    <col min="12310" max="12310" width="9.85546875" customWidth="1"/>
    <col min="12311" max="12311" width="22.28515625" customWidth="1"/>
    <col min="12312" max="12312" width="9.7109375" customWidth="1"/>
    <col min="12545" max="12545" width="1.28515625" customWidth="1"/>
    <col min="12546" max="12546" width="25.7109375" customWidth="1"/>
    <col min="12547" max="12547" width="24.140625" customWidth="1"/>
    <col min="12548" max="12548" width="10.5703125" customWidth="1"/>
    <col min="12549" max="12549" width="8.140625" customWidth="1"/>
    <col min="12550" max="12550" width="1.140625" customWidth="1"/>
    <col min="12551" max="12565" width="5.28515625" customWidth="1"/>
    <col min="12566" max="12566" width="9.85546875" customWidth="1"/>
    <col min="12567" max="12567" width="22.28515625" customWidth="1"/>
    <col min="12568" max="12568" width="9.7109375" customWidth="1"/>
    <col min="12801" max="12801" width="1.28515625" customWidth="1"/>
    <col min="12802" max="12802" width="25.7109375" customWidth="1"/>
    <col min="12803" max="12803" width="24.140625" customWidth="1"/>
    <col min="12804" max="12804" width="10.5703125" customWidth="1"/>
    <col min="12805" max="12805" width="8.140625" customWidth="1"/>
    <col min="12806" max="12806" width="1.140625" customWidth="1"/>
    <col min="12807" max="12821" width="5.28515625" customWidth="1"/>
    <col min="12822" max="12822" width="9.85546875" customWidth="1"/>
    <col min="12823" max="12823" width="22.28515625" customWidth="1"/>
    <col min="12824" max="12824" width="9.7109375" customWidth="1"/>
    <col min="13057" max="13057" width="1.28515625" customWidth="1"/>
    <col min="13058" max="13058" width="25.7109375" customWidth="1"/>
    <col min="13059" max="13059" width="24.140625" customWidth="1"/>
    <col min="13060" max="13060" width="10.5703125" customWidth="1"/>
    <col min="13061" max="13061" width="8.140625" customWidth="1"/>
    <col min="13062" max="13062" width="1.140625" customWidth="1"/>
    <col min="13063" max="13077" width="5.28515625" customWidth="1"/>
    <col min="13078" max="13078" width="9.85546875" customWidth="1"/>
    <col min="13079" max="13079" width="22.28515625" customWidth="1"/>
    <col min="13080" max="13080" width="9.7109375" customWidth="1"/>
    <col min="13313" max="13313" width="1.28515625" customWidth="1"/>
    <col min="13314" max="13314" width="25.7109375" customWidth="1"/>
    <col min="13315" max="13315" width="24.140625" customWidth="1"/>
    <col min="13316" max="13316" width="10.5703125" customWidth="1"/>
    <col min="13317" max="13317" width="8.140625" customWidth="1"/>
    <col min="13318" max="13318" width="1.140625" customWidth="1"/>
    <col min="13319" max="13333" width="5.28515625" customWidth="1"/>
    <col min="13334" max="13334" width="9.85546875" customWidth="1"/>
    <col min="13335" max="13335" width="22.28515625" customWidth="1"/>
    <col min="13336" max="13336" width="9.7109375" customWidth="1"/>
    <col min="13569" max="13569" width="1.28515625" customWidth="1"/>
    <col min="13570" max="13570" width="25.7109375" customWidth="1"/>
    <col min="13571" max="13571" width="24.140625" customWidth="1"/>
    <col min="13572" max="13572" width="10.5703125" customWidth="1"/>
    <col min="13573" max="13573" width="8.140625" customWidth="1"/>
    <col min="13574" max="13574" width="1.140625" customWidth="1"/>
    <col min="13575" max="13589" width="5.28515625" customWidth="1"/>
    <col min="13590" max="13590" width="9.85546875" customWidth="1"/>
    <col min="13591" max="13591" width="22.28515625" customWidth="1"/>
    <col min="13592" max="13592" width="9.7109375" customWidth="1"/>
    <col min="13825" max="13825" width="1.28515625" customWidth="1"/>
    <col min="13826" max="13826" width="25.7109375" customWidth="1"/>
    <col min="13827" max="13827" width="24.140625" customWidth="1"/>
    <col min="13828" max="13828" width="10.5703125" customWidth="1"/>
    <col min="13829" max="13829" width="8.140625" customWidth="1"/>
    <col min="13830" max="13830" width="1.140625" customWidth="1"/>
    <col min="13831" max="13845" width="5.28515625" customWidth="1"/>
    <col min="13846" max="13846" width="9.85546875" customWidth="1"/>
    <col min="13847" max="13847" width="22.28515625" customWidth="1"/>
    <col min="13848" max="13848" width="9.7109375" customWidth="1"/>
    <col min="14081" max="14081" width="1.28515625" customWidth="1"/>
    <col min="14082" max="14082" width="25.7109375" customWidth="1"/>
    <col min="14083" max="14083" width="24.140625" customWidth="1"/>
    <col min="14084" max="14084" width="10.5703125" customWidth="1"/>
    <col min="14085" max="14085" width="8.140625" customWidth="1"/>
    <col min="14086" max="14086" width="1.140625" customWidth="1"/>
    <col min="14087" max="14101" width="5.28515625" customWidth="1"/>
    <col min="14102" max="14102" width="9.85546875" customWidth="1"/>
    <col min="14103" max="14103" width="22.28515625" customWidth="1"/>
    <col min="14104" max="14104" width="9.7109375" customWidth="1"/>
    <col min="14337" max="14337" width="1.28515625" customWidth="1"/>
    <col min="14338" max="14338" width="25.7109375" customWidth="1"/>
    <col min="14339" max="14339" width="24.140625" customWidth="1"/>
    <col min="14340" max="14340" width="10.5703125" customWidth="1"/>
    <col min="14341" max="14341" width="8.140625" customWidth="1"/>
    <col min="14342" max="14342" width="1.140625" customWidth="1"/>
    <col min="14343" max="14357" width="5.28515625" customWidth="1"/>
    <col min="14358" max="14358" width="9.85546875" customWidth="1"/>
    <col min="14359" max="14359" width="22.28515625" customWidth="1"/>
    <col min="14360" max="14360" width="9.7109375" customWidth="1"/>
    <col min="14593" max="14593" width="1.28515625" customWidth="1"/>
    <col min="14594" max="14594" width="25.7109375" customWidth="1"/>
    <col min="14595" max="14595" width="24.140625" customWidth="1"/>
    <col min="14596" max="14596" width="10.5703125" customWidth="1"/>
    <col min="14597" max="14597" width="8.140625" customWidth="1"/>
    <col min="14598" max="14598" width="1.140625" customWidth="1"/>
    <col min="14599" max="14613" width="5.28515625" customWidth="1"/>
    <col min="14614" max="14614" width="9.85546875" customWidth="1"/>
    <col min="14615" max="14615" width="22.28515625" customWidth="1"/>
    <col min="14616" max="14616" width="9.7109375" customWidth="1"/>
    <col min="14849" max="14849" width="1.28515625" customWidth="1"/>
    <col min="14850" max="14850" width="25.7109375" customWidth="1"/>
    <col min="14851" max="14851" width="24.140625" customWidth="1"/>
    <col min="14852" max="14852" width="10.5703125" customWidth="1"/>
    <col min="14853" max="14853" width="8.140625" customWidth="1"/>
    <col min="14854" max="14854" width="1.140625" customWidth="1"/>
    <col min="14855" max="14869" width="5.28515625" customWidth="1"/>
    <col min="14870" max="14870" width="9.85546875" customWidth="1"/>
    <col min="14871" max="14871" width="22.28515625" customWidth="1"/>
    <col min="14872" max="14872" width="9.7109375" customWidth="1"/>
    <col min="15105" max="15105" width="1.28515625" customWidth="1"/>
    <col min="15106" max="15106" width="25.7109375" customWidth="1"/>
    <col min="15107" max="15107" width="24.140625" customWidth="1"/>
    <col min="15108" max="15108" width="10.5703125" customWidth="1"/>
    <col min="15109" max="15109" width="8.140625" customWidth="1"/>
    <col min="15110" max="15110" width="1.140625" customWidth="1"/>
    <col min="15111" max="15125" width="5.28515625" customWidth="1"/>
    <col min="15126" max="15126" width="9.85546875" customWidth="1"/>
    <col min="15127" max="15127" width="22.28515625" customWidth="1"/>
    <col min="15128" max="15128" width="9.7109375" customWidth="1"/>
    <col min="15361" max="15361" width="1.28515625" customWidth="1"/>
    <col min="15362" max="15362" width="25.7109375" customWidth="1"/>
    <col min="15363" max="15363" width="24.140625" customWidth="1"/>
    <col min="15364" max="15364" width="10.5703125" customWidth="1"/>
    <col min="15365" max="15365" width="8.140625" customWidth="1"/>
    <col min="15366" max="15366" width="1.140625" customWidth="1"/>
    <col min="15367" max="15381" width="5.28515625" customWidth="1"/>
    <col min="15382" max="15382" width="9.85546875" customWidth="1"/>
    <col min="15383" max="15383" width="22.28515625" customWidth="1"/>
    <col min="15384" max="15384" width="9.7109375" customWidth="1"/>
    <col min="15617" max="15617" width="1.28515625" customWidth="1"/>
    <col min="15618" max="15618" width="25.7109375" customWidth="1"/>
    <col min="15619" max="15619" width="24.140625" customWidth="1"/>
    <col min="15620" max="15620" width="10.5703125" customWidth="1"/>
    <col min="15621" max="15621" width="8.140625" customWidth="1"/>
    <col min="15622" max="15622" width="1.140625" customWidth="1"/>
    <col min="15623" max="15637" width="5.28515625" customWidth="1"/>
    <col min="15638" max="15638" width="9.85546875" customWidth="1"/>
    <col min="15639" max="15639" width="22.28515625" customWidth="1"/>
    <col min="15640" max="15640" width="9.7109375" customWidth="1"/>
    <col min="15873" max="15873" width="1.28515625" customWidth="1"/>
    <col min="15874" max="15874" width="25.7109375" customWidth="1"/>
    <col min="15875" max="15875" width="24.140625" customWidth="1"/>
    <col min="15876" max="15876" width="10.5703125" customWidth="1"/>
    <col min="15877" max="15877" width="8.140625" customWidth="1"/>
    <col min="15878" max="15878" width="1.140625" customWidth="1"/>
    <col min="15879" max="15893" width="5.28515625" customWidth="1"/>
    <col min="15894" max="15894" width="9.85546875" customWidth="1"/>
    <col min="15895" max="15895" width="22.28515625" customWidth="1"/>
    <col min="15896" max="15896" width="9.7109375" customWidth="1"/>
    <col min="16129" max="16129" width="1.28515625" customWidth="1"/>
    <col min="16130" max="16130" width="25.7109375" customWidth="1"/>
    <col min="16131" max="16131" width="24.140625" customWidth="1"/>
    <col min="16132" max="16132" width="10.5703125" customWidth="1"/>
    <col min="16133" max="16133" width="8.140625" customWidth="1"/>
    <col min="16134" max="16134" width="1.140625" customWidth="1"/>
    <col min="16135" max="16149" width="5.28515625" customWidth="1"/>
    <col min="16150" max="16150" width="9.85546875" customWidth="1"/>
    <col min="16151" max="16151" width="22.28515625" customWidth="1"/>
    <col min="16152" max="16152" width="9.7109375" customWidth="1"/>
  </cols>
  <sheetData>
    <row r="1" spans="1:30" ht="16.5" customHeight="1" x14ac:dyDescent="0.3">
      <c r="A1" s="9"/>
      <c r="B1" s="83" t="s">
        <v>48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48"/>
      <c r="R1" s="148"/>
      <c r="S1" s="148"/>
      <c r="T1" s="148"/>
      <c r="U1" s="148"/>
      <c r="V1" s="63"/>
      <c r="W1" s="64"/>
      <c r="X1" s="59"/>
      <c r="Y1" s="65"/>
      <c r="Z1" s="65"/>
      <c r="AA1" s="65"/>
      <c r="AB1" s="65"/>
      <c r="AC1" s="65"/>
      <c r="AD1" s="65"/>
    </row>
    <row r="2" spans="1:30" x14ac:dyDescent="0.25">
      <c r="A2" s="9"/>
      <c r="B2" s="11" t="s">
        <v>98</v>
      </c>
      <c r="C2" s="99" t="s">
        <v>99</v>
      </c>
      <c r="D2" s="12"/>
      <c r="E2" s="12"/>
      <c r="F2" s="67"/>
      <c r="G2" s="66"/>
      <c r="H2" s="12"/>
      <c r="I2" s="12"/>
      <c r="J2" s="12"/>
      <c r="K2" s="12"/>
      <c r="L2" s="12"/>
      <c r="M2" s="12"/>
      <c r="N2" s="12"/>
      <c r="O2" s="12"/>
      <c r="P2" s="12"/>
      <c r="Q2" s="149"/>
      <c r="R2" s="149"/>
      <c r="S2" s="149"/>
      <c r="T2" s="149"/>
      <c r="U2" s="149"/>
      <c r="V2" s="12"/>
      <c r="W2" s="66"/>
      <c r="X2" s="28"/>
      <c r="Y2" s="65"/>
      <c r="Z2" s="65"/>
      <c r="AA2" s="65"/>
      <c r="AB2" s="65"/>
      <c r="AC2" s="65"/>
      <c r="AD2" s="65"/>
    </row>
    <row r="3" spans="1:30" x14ac:dyDescent="0.25">
      <c r="A3" s="9"/>
      <c r="B3" s="68" t="s">
        <v>34</v>
      </c>
      <c r="C3" s="23" t="s">
        <v>35</v>
      </c>
      <c r="D3" s="69" t="s">
        <v>36</v>
      </c>
      <c r="E3" s="70" t="s">
        <v>1</v>
      </c>
      <c r="F3" s="25"/>
      <c r="G3" s="71" t="s">
        <v>37</v>
      </c>
      <c r="H3" s="72" t="s">
        <v>38</v>
      </c>
      <c r="I3" s="72" t="s">
        <v>31</v>
      </c>
      <c r="J3" s="18" t="s">
        <v>39</v>
      </c>
      <c r="K3" s="73" t="s">
        <v>40</v>
      </c>
      <c r="L3" s="73" t="s">
        <v>41</v>
      </c>
      <c r="M3" s="71" t="s">
        <v>42</v>
      </c>
      <c r="N3" s="71" t="s">
        <v>30</v>
      </c>
      <c r="O3" s="72" t="s">
        <v>43</v>
      </c>
      <c r="P3" s="71" t="s">
        <v>38</v>
      </c>
      <c r="Q3" s="93" t="s">
        <v>16</v>
      </c>
      <c r="R3" s="93">
        <v>1</v>
      </c>
      <c r="S3" s="93">
        <v>2</v>
      </c>
      <c r="T3" s="93">
        <v>3</v>
      </c>
      <c r="U3" s="93" t="s">
        <v>44</v>
      </c>
      <c r="V3" s="18" t="s">
        <v>21</v>
      </c>
      <c r="W3" s="17" t="s">
        <v>45</v>
      </c>
      <c r="X3" s="17" t="s">
        <v>46</v>
      </c>
      <c r="Y3" s="65"/>
      <c r="Z3" s="65"/>
      <c r="AA3" s="65"/>
      <c r="AB3" s="65"/>
      <c r="AC3" s="65"/>
      <c r="AD3" s="65"/>
    </row>
    <row r="4" spans="1:30" x14ac:dyDescent="0.25">
      <c r="A4" s="24"/>
      <c r="B4" s="109" t="s">
        <v>79</v>
      </c>
      <c r="C4" s="110" t="s">
        <v>80</v>
      </c>
      <c r="D4" s="111" t="s">
        <v>100</v>
      </c>
      <c r="E4" s="112" t="s">
        <v>101</v>
      </c>
      <c r="F4" s="25"/>
      <c r="G4" s="113">
        <v>1</v>
      </c>
      <c r="H4" s="114"/>
      <c r="I4" s="114"/>
      <c r="J4" s="115" t="s">
        <v>102</v>
      </c>
      <c r="K4" s="115">
        <v>8</v>
      </c>
      <c r="L4" s="115"/>
      <c r="M4" s="115">
        <v>1</v>
      </c>
      <c r="N4" s="115"/>
      <c r="O4" s="113"/>
      <c r="P4" s="114"/>
      <c r="Q4" s="117" t="s">
        <v>186</v>
      </c>
      <c r="R4" s="150"/>
      <c r="S4" s="150" t="s">
        <v>60</v>
      </c>
      <c r="T4" s="150" t="s">
        <v>187</v>
      </c>
      <c r="U4" s="150"/>
      <c r="V4" s="116">
        <v>0.33300000000000002</v>
      </c>
      <c r="W4" s="110" t="s">
        <v>103</v>
      </c>
      <c r="X4" s="117" t="s">
        <v>82</v>
      </c>
      <c r="Y4" s="65"/>
      <c r="Z4" s="65"/>
      <c r="AA4" s="65"/>
      <c r="AB4" s="65"/>
      <c r="AC4" s="65"/>
      <c r="AD4" s="65"/>
    </row>
    <row r="5" spans="1:30" x14ac:dyDescent="0.25">
      <c r="A5" s="9"/>
      <c r="B5" s="109" t="s">
        <v>104</v>
      </c>
      <c r="C5" s="110" t="s">
        <v>105</v>
      </c>
      <c r="D5" s="111" t="s">
        <v>100</v>
      </c>
      <c r="E5" s="112" t="s">
        <v>101</v>
      </c>
      <c r="F5" s="25"/>
      <c r="G5" s="113"/>
      <c r="H5" s="114"/>
      <c r="I5" s="113">
        <v>1</v>
      </c>
      <c r="J5" s="115" t="s">
        <v>102</v>
      </c>
      <c r="K5" s="115">
        <v>9</v>
      </c>
      <c r="L5" s="115"/>
      <c r="M5" s="115">
        <v>1</v>
      </c>
      <c r="N5" s="113"/>
      <c r="O5" s="114"/>
      <c r="P5" s="114"/>
      <c r="Q5" s="150" t="s">
        <v>71</v>
      </c>
      <c r="R5" s="150"/>
      <c r="S5" s="150"/>
      <c r="T5" s="150"/>
      <c r="U5" s="150"/>
      <c r="V5" s="156" t="s">
        <v>106</v>
      </c>
      <c r="W5" s="110" t="s">
        <v>81</v>
      </c>
      <c r="X5" s="117" t="s">
        <v>107</v>
      </c>
      <c r="Y5" s="65"/>
      <c r="Z5" s="65"/>
      <c r="AA5" s="65"/>
      <c r="AB5" s="65"/>
      <c r="AC5" s="65"/>
      <c r="AD5" s="65"/>
    </row>
    <row r="6" spans="1:30" x14ac:dyDescent="0.25">
      <c r="A6" s="24"/>
      <c r="B6" s="109" t="s">
        <v>108</v>
      </c>
      <c r="C6" s="110" t="s">
        <v>109</v>
      </c>
      <c r="D6" s="111" t="s">
        <v>78</v>
      </c>
      <c r="E6" s="112" t="s">
        <v>96</v>
      </c>
      <c r="F6" s="25"/>
      <c r="G6" s="113">
        <v>1</v>
      </c>
      <c r="H6" s="114"/>
      <c r="I6" s="114"/>
      <c r="J6" s="115" t="s">
        <v>102</v>
      </c>
      <c r="K6" s="115">
        <v>8</v>
      </c>
      <c r="L6" s="115"/>
      <c r="M6" s="115">
        <v>1</v>
      </c>
      <c r="N6" s="113"/>
      <c r="O6" s="114"/>
      <c r="P6" s="114"/>
      <c r="Q6" s="150" t="s">
        <v>188</v>
      </c>
      <c r="R6" s="150" t="s">
        <v>61</v>
      </c>
      <c r="S6" s="150" t="s">
        <v>59</v>
      </c>
      <c r="T6" s="150"/>
      <c r="U6" s="150"/>
      <c r="V6" s="116">
        <v>0.75</v>
      </c>
      <c r="W6" s="110" t="s">
        <v>110</v>
      </c>
      <c r="X6" s="117" t="s">
        <v>111</v>
      </c>
      <c r="Y6" s="65"/>
      <c r="Z6" s="65"/>
      <c r="AA6" s="65"/>
      <c r="AB6" s="65"/>
      <c r="AC6" s="65"/>
      <c r="AD6" s="65"/>
    </row>
    <row r="7" spans="1:30" x14ac:dyDescent="0.25">
      <c r="A7" s="24"/>
      <c r="B7" s="109" t="s">
        <v>112</v>
      </c>
      <c r="C7" s="110" t="s">
        <v>113</v>
      </c>
      <c r="D7" s="111" t="s">
        <v>100</v>
      </c>
      <c r="E7" s="112" t="s">
        <v>101</v>
      </c>
      <c r="F7" s="25"/>
      <c r="G7" s="113">
        <v>1</v>
      </c>
      <c r="H7" s="114"/>
      <c r="I7" s="113"/>
      <c r="J7" s="115" t="s">
        <v>114</v>
      </c>
      <c r="K7" s="115">
        <v>8</v>
      </c>
      <c r="L7" s="115"/>
      <c r="M7" s="115">
        <v>1</v>
      </c>
      <c r="N7" s="113"/>
      <c r="O7" s="114">
        <v>1</v>
      </c>
      <c r="P7" s="114"/>
      <c r="Q7" s="150" t="s">
        <v>68</v>
      </c>
      <c r="R7" s="150"/>
      <c r="S7" s="150"/>
      <c r="T7" s="150" t="s">
        <v>59</v>
      </c>
      <c r="U7" s="150" t="s">
        <v>59</v>
      </c>
      <c r="V7" s="157">
        <v>1</v>
      </c>
      <c r="W7" s="110" t="s">
        <v>115</v>
      </c>
      <c r="X7" s="117" t="s">
        <v>116</v>
      </c>
      <c r="Y7" s="65"/>
      <c r="Z7" s="65"/>
      <c r="AA7" s="65"/>
      <c r="AB7" s="65"/>
      <c r="AC7" s="65"/>
      <c r="AD7" s="65"/>
    </row>
    <row r="8" spans="1:30" x14ac:dyDescent="0.25">
      <c r="A8" s="9"/>
      <c r="B8" s="109" t="s">
        <v>83</v>
      </c>
      <c r="C8" s="110" t="s">
        <v>84</v>
      </c>
      <c r="D8" s="111" t="s">
        <v>100</v>
      </c>
      <c r="E8" s="112" t="s">
        <v>101</v>
      </c>
      <c r="F8" s="101"/>
      <c r="G8" s="113">
        <v>1</v>
      </c>
      <c r="H8" s="114"/>
      <c r="I8" s="114"/>
      <c r="J8" s="115" t="s">
        <v>102</v>
      </c>
      <c r="K8" s="115">
        <v>9</v>
      </c>
      <c r="L8" s="115"/>
      <c r="M8" s="115">
        <v>1</v>
      </c>
      <c r="N8" s="115"/>
      <c r="O8" s="113"/>
      <c r="P8" s="114"/>
      <c r="Q8" s="117" t="s">
        <v>189</v>
      </c>
      <c r="R8" s="150"/>
      <c r="S8" s="150" t="s">
        <v>190</v>
      </c>
      <c r="T8" s="150" t="s">
        <v>190</v>
      </c>
      <c r="U8" s="150" t="s">
        <v>190</v>
      </c>
      <c r="V8" s="116">
        <v>0</v>
      </c>
      <c r="W8" s="110" t="s">
        <v>117</v>
      </c>
      <c r="X8" s="117" t="s">
        <v>85</v>
      </c>
      <c r="Y8" s="65"/>
      <c r="Z8" s="65"/>
      <c r="AA8" s="65"/>
      <c r="AB8" s="65"/>
      <c r="AC8" s="65"/>
      <c r="AD8" s="65"/>
    </row>
    <row r="9" spans="1:30" x14ac:dyDescent="0.25">
      <c r="A9" s="24"/>
      <c r="B9" s="109" t="s">
        <v>118</v>
      </c>
      <c r="C9" s="110" t="s">
        <v>119</v>
      </c>
      <c r="D9" s="111" t="s">
        <v>100</v>
      </c>
      <c r="E9" s="112" t="s">
        <v>101</v>
      </c>
      <c r="F9" s="101"/>
      <c r="G9" s="113">
        <v>1</v>
      </c>
      <c r="H9" s="114"/>
      <c r="I9" s="113"/>
      <c r="J9" s="115" t="s">
        <v>102</v>
      </c>
      <c r="K9" s="115">
        <v>9</v>
      </c>
      <c r="L9" s="115"/>
      <c r="M9" s="115">
        <v>1</v>
      </c>
      <c r="N9" s="113"/>
      <c r="O9" s="114"/>
      <c r="P9" s="114"/>
      <c r="Q9" s="150" t="s">
        <v>69</v>
      </c>
      <c r="R9" s="150"/>
      <c r="S9" s="150" t="s">
        <v>59</v>
      </c>
      <c r="T9" s="150" t="s">
        <v>68</v>
      </c>
      <c r="U9" s="150"/>
      <c r="V9" s="157">
        <v>1</v>
      </c>
      <c r="W9" s="110" t="s">
        <v>120</v>
      </c>
      <c r="X9" s="117" t="s">
        <v>121</v>
      </c>
      <c r="Y9" s="65"/>
      <c r="Z9" s="65"/>
      <c r="AA9" s="65"/>
      <c r="AB9" s="65"/>
      <c r="AC9" s="65"/>
      <c r="AD9" s="65"/>
    </row>
    <row r="10" spans="1:30" x14ac:dyDescent="0.25">
      <c r="A10" s="9"/>
      <c r="B10" s="109" t="s">
        <v>122</v>
      </c>
      <c r="C10" s="110" t="s">
        <v>123</v>
      </c>
      <c r="D10" s="111" t="s">
        <v>100</v>
      </c>
      <c r="E10" s="112" t="s">
        <v>101</v>
      </c>
      <c r="F10" s="25"/>
      <c r="G10" s="113"/>
      <c r="H10" s="114"/>
      <c r="I10" s="114">
        <v>1</v>
      </c>
      <c r="J10" s="115" t="s">
        <v>102</v>
      </c>
      <c r="K10" s="115">
        <v>7</v>
      </c>
      <c r="L10" s="115" t="s">
        <v>67</v>
      </c>
      <c r="M10" s="115">
        <v>1</v>
      </c>
      <c r="N10" s="115"/>
      <c r="O10" s="113">
        <v>2</v>
      </c>
      <c r="P10" s="114"/>
      <c r="Q10" s="117" t="s">
        <v>70</v>
      </c>
      <c r="R10" s="150" t="s">
        <v>191</v>
      </c>
      <c r="S10" s="150"/>
      <c r="T10" s="150"/>
      <c r="U10" s="150" t="s">
        <v>68</v>
      </c>
      <c r="V10" s="116">
        <v>0.5</v>
      </c>
      <c r="W10" s="110" t="s">
        <v>124</v>
      </c>
      <c r="X10" s="117" t="s">
        <v>125</v>
      </c>
      <c r="Y10" s="65"/>
      <c r="Z10" s="65"/>
      <c r="AA10" s="65"/>
      <c r="AB10" s="65"/>
      <c r="AC10" s="65"/>
      <c r="AD10" s="65"/>
    </row>
    <row r="11" spans="1:30" x14ac:dyDescent="0.25">
      <c r="A11" s="24"/>
      <c r="B11" s="109" t="s">
        <v>126</v>
      </c>
      <c r="C11" s="110" t="s">
        <v>127</v>
      </c>
      <c r="D11" s="111" t="s">
        <v>100</v>
      </c>
      <c r="E11" s="112" t="s">
        <v>101</v>
      </c>
      <c r="F11" s="25"/>
      <c r="G11" s="113">
        <v>1</v>
      </c>
      <c r="H11" s="114"/>
      <c r="I11" s="114"/>
      <c r="J11" s="115" t="s">
        <v>102</v>
      </c>
      <c r="K11" s="115">
        <v>3</v>
      </c>
      <c r="L11" s="115"/>
      <c r="M11" s="115">
        <v>1</v>
      </c>
      <c r="N11" s="115"/>
      <c r="O11" s="113"/>
      <c r="P11" s="114">
        <v>1</v>
      </c>
      <c r="Q11" s="117" t="s">
        <v>88</v>
      </c>
      <c r="R11" s="150"/>
      <c r="S11" s="150" t="s">
        <v>190</v>
      </c>
      <c r="T11" s="150" t="s">
        <v>192</v>
      </c>
      <c r="U11" s="150" t="s">
        <v>190</v>
      </c>
      <c r="V11" s="116">
        <v>0.42899999999999999</v>
      </c>
      <c r="W11" s="110" t="s">
        <v>128</v>
      </c>
      <c r="X11" s="117" t="s">
        <v>129</v>
      </c>
      <c r="Y11" s="65"/>
      <c r="Z11" s="65"/>
      <c r="AA11" s="65"/>
      <c r="AB11" s="65"/>
      <c r="AC11" s="65"/>
      <c r="AD11" s="65"/>
    </row>
    <row r="12" spans="1:30" x14ac:dyDescent="0.25">
      <c r="A12" s="24"/>
      <c r="B12" s="109" t="s">
        <v>86</v>
      </c>
      <c r="C12" s="110" t="s">
        <v>87</v>
      </c>
      <c r="D12" s="111" t="s">
        <v>100</v>
      </c>
      <c r="E12" s="112" t="s">
        <v>130</v>
      </c>
      <c r="F12" s="25"/>
      <c r="G12" s="113">
        <v>1</v>
      </c>
      <c r="H12" s="114"/>
      <c r="I12" s="114"/>
      <c r="J12" s="115" t="s">
        <v>102</v>
      </c>
      <c r="K12" s="115">
        <v>9</v>
      </c>
      <c r="L12" s="115"/>
      <c r="M12" s="115">
        <v>1</v>
      </c>
      <c r="N12" s="115">
        <v>1</v>
      </c>
      <c r="O12" s="113">
        <v>4</v>
      </c>
      <c r="P12" s="114">
        <v>2</v>
      </c>
      <c r="Q12" s="117" t="s">
        <v>193</v>
      </c>
      <c r="R12" s="150"/>
      <c r="S12" s="150" t="s">
        <v>59</v>
      </c>
      <c r="T12" s="150" t="s">
        <v>59</v>
      </c>
      <c r="U12" s="150" t="s">
        <v>194</v>
      </c>
      <c r="V12" s="116">
        <v>0.875</v>
      </c>
      <c r="W12" s="110" t="s">
        <v>131</v>
      </c>
      <c r="X12" s="117" t="s">
        <v>89</v>
      </c>
      <c r="Y12" s="65"/>
      <c r="Z12" s="65"/>
      <c r="AA12" s="65"/>
      <c r="AB12" s="65"/>
      <c r="AC12" s="65"/>
      <c r="AD12" s="65"/>
    </row>
    <row r="13" spans="1:30" x14ac:dyDescent="0.25">
      <c r="A13" s="24"/>
      <c r="B13" s="109" t="s">
        <v>132</v>
      </c>
      <c r="C13" s="110" t="s">
        <v>133</v>
      </c>
      <c r="D13" s="111" t="s">
        <v>100</v>
      </c>
      <c r="E13" s="112" t="s">
        <v>130</v>
      </c>
      <c r="F13" s="25"/>
      <c r="G13" s="113"/>
      <c r="H13" s="114"/>
      <c r="I13" s="113">
        <v>1</v>
      </c>
      <c r="J13" s="115" t="s">
        <v>102</v>
      </c>
      <c r="K13" s="115">
        <v>8</v>
      </c>
      <c r="L13" s="115"/>
      <c r="M13" s="115">
        <v>1</v>
      </c>
      <c r="N13" s="113"/>
      <c r="O13" s="114"/>
      <c r="P13" s="114">
        <v>1</v>
      </c>
      <c r="Q13" s="150" t="s">
        <v>195</v>
      </c>
      <c r="R13" s="150"/>
      <c r="S13" s="150" t="s">
        <v>68</v>
      </c>
      <c r="T13" s="150" t="s">
        <v>68</v>
      </c>
      <c r="U13" s="150" t="s">
        <v>190</v>
      </c>
      <c r="V13" s="157">
        <v>0.8</v>
      </c>
      <c r="W13" s="110" t="s">
        <v>134</v>
      </c>
      <c r="X13" s="117" t="s">
        <v>135</v>
      </c>
      <c r="Y13" s="65"/>
      <c r="Z13" s="65"/>
      <c r="AA13" s="65"/>
      <c r="AB13" s="65"/>
      <c r="AC13" s="65"/>
      <c r="AD13" s="65"/>
    </row>
    <row r="14" spans="1:30" x14ac:dyDescent="0.25">
      <c r="A14" s="24"/>
      <c r="B14" s="109" t="s">
        <v>136</v>
      </c>
      <c r="C14" s="110" t="s">
        <v>137</v>
      </c>
      <c r="D14" s="111" t="s">
        <v>100</v>
      </c>
      <c r="E14" s="118" t="s">
        <v>101</v>
      </c>
      <c r="F14" s="36"/>
      <c r="G14" s="113"/>
      <c r="H14" s="113"/>
      <c r="I14" s="114">
        <v>1</v>
      </c>
      <c r="J14" s="115" t="s">
        <v>102</v>
      </c>
      <c r="K14" s="115">
        <v>8</v>
      </c>
      <c r="L14" s="115" t="s">
        <v>67</v>
      </c>
      <c r="M14" s="115">
        <v>1</v>
      </c>
      <c r="N14" s="115"/>
      <c r="O14" s="113"/>
      <c r="P14" s="114"/>
      <c r="Q14" s="117" t="s">
        <v>60</v>
      </c>
      <c r="R14" s="150"/>
      <c r="S14" s="150" t="s">
        <v>196</v>
      </c>
      <c r="T14" s="150" t="s">
        <v>190</v>
      </c>
      <c r="U14" s="150"/>
      <c r="V14" s="116">
        <v>0.25</v>
      </c>
      <c r="W14" s="110" t="s">
        <v>131</v>
      </c>
      <c r="X14" s="117" t="s">
        <v>138</v>
      </c>
      <c r="Y14" s="65"/>
      <c r="Z14" s="65"/>
      <c r="AA14" s="65"/>
      <c r="AB14" s="65"/>
      <c r="AC14" s="65"/>
      <c r="AD14" s="65"/>
    </row>
    <row r="15" spans="1:30" x14ac:dyDescent="0.25">
      <c r="A15" s="24"/>
      <c r="B15" s="109" t="s">
        <v>139</v>
      </c>
      <c r="C15" s="110" t="s">
        <v>140</v>
      </c>
      <c r="D15" s="111" t="s">
        <v>100</v>
      </c>
      <c r="E15" s="118" t="s">
        <v>101</v>
      </c>
      <c r="F15" s="36"/>
      <c r="G15" s="113"/>
      <c r="H15" s="114"/>
      <c r="I15" s="114">
        <v>1</v>
      </c>
      <c r="J15" s="115" t="s">
        <v>102</v>
      </c>
      <c r="K15" s="115">
        <v>8</v>
      </c>
      <c r="L15" s="115"/>
      <c r="M15" s="115">
        <v>1</v>
      </c>
      <c r="N15" s="115"/>
      <c r="O15" s="113"/>
      <c r="P15" s="114"/>
      <c r="Q15" s="117" t="s">
        <v>60</v>
      </c>
      <c r="R15" s="150" t="s">
        <v>191</v>
      </c>
      <c r="S15" s="150"/>
      <c r="T15" s="150" t="s">
        <v>59</v>
      </c>
      <c r="U15" s="150" t="s">
        <v>190</v>
      </c>
      <c r="V15" s="116">
        <v>0.25</v>
      </c>
      <c r="W15" s="110" t="s">
        <v>134</v>
      </c>
      <c r="X15" s="117" t="s">
        <v>141</v>
      </c>
      <c r="Y15" s="65"/>
      <c r="Z15" s="65"/>
      <c r="AA15" s="65"/>
      <c r="AB15" s="65"/>
      <c r="AC15" s="65"/>
      <c r="AD15" s="65"/>
    </row>
    <row r="16" spans="1:30" x14ac:dyDescent="0.25">
      <c r="A16" s="24"/>
      <c r="B16" s="109" t="s">
        <v>142</v>
      </c>
      <c r="C16" s="110" t="s">
        <v>143</v>
      </c>
      <c r="D16" s="111" t="s">
        <v>100</v>
      </c>
      <c r="E16" s="118" t="s">
        <v>101</v>
      </c>
      <c r="F16" s="36"/>
      <c r="G16" s="113"/>
      <c r="H16" s="114"/>
      <c r="I16" s="114">
        <v>1</v>
      </c>
      <c r="J16" s="115" t="s">
        <v>114</v>
      </c>
      <c r="K16" s="115">
        <v>9</v>
      </c>
      <c r="L16" s="115"/>
      <c r="M16" s="113">
        <v>1</v>
      </c>
      <c r="N16" s="113"/>
      <c r="O16" s="113">
        <v>1</v>
      </c>
      <c r="P16" s="113"/>
      <c r="Q16" s="117" t="s">
        <v>197</v>
      </c>
      <c r="R16" s="150" t="s">
        <v>59</v>
      </c>
      <c r="S16" s="150" t="s">
        <v>187</v>
      </c>
      <c r="T16" s="150" t="s">
        <v>187</v>
      </c>
      <c r="U16" s="150" t="s">
        <v>59</v>
      </c>
      <c r="V16" s="116">
        <v>0.66700000000000004</v>
      </c>
      <c r="W16" s="110" t="s">
        <v>144</v>
      </c>
      <c r="X16" s="117" t="s">
        <v>145</v>
      </c>
      <c r="Y16" s="65"/>
      <c r="Z16" s="65"/>
      <c r="AA16" s="65"/>
      <c r="AB16" s="65"/>
      <c r="AC16" s="65"/>
      <c r="AD16" s="65"/>
    </row>
    <row r="17" spans="1:30" x14ac:dyDescent="0.25">
      <c r="A17" s="24"/>
      <c r="B17" s="109" t="s">
        <v>146</v>
      </c>
      <c r="C17" s="110" t="s">
        <v>198</v>
      </c>
      <c r="D17" s="111" t="s">
        <v>100</v>
      </c>
      <c r="E17" s="118" t="s">
        <v>101</v>
      </c>
      <c r="F17" s="36"/>
      <c r="G17" s="113">
        <v>1</v>
      </c>
      <c r="H17" s="114"/>
      <c r="I17" s="114"/>
      <c r="J17" s="115" t="s">
        <v>102</v>
      </c>
      <c r="K17" s="115">
        <v>5</v>
      </c>
      <c r="L17" s="115"/>
      <c r="M17" s="113">
        <v>1</v>
      </c>
      <c r="N17" s="113"/>
      <c r="O17" s="113"/>
      <c r="P17" s="113"/>
      <c r="Q17" s="117" t="s">
        <v>199</v>
      </c>
      <c r="R17" s="150"/>
      <c r="S17" s="150" t="s">
        <v>190</v>
      </c>
      <c r="T17" s="150" t="s">
        <v>70</v>
      </c>
      <c r="U17" s="150" t="s">
        <v>59</v>
      </c>
      <c r="V17" s="116">
        <v>0.5</v>
      </c>
      <c r="W17" s="110" t="s">
        <v>120</v>
      </c>
      <c r="X17" s="117" t="s">
        <v>200</v>
      </c>
      <c r="Y17" s="65"/>
      <c r="Z17" s="65"/>
      <c r="AA17" s="65"/>
      <c r="AB17" s="65"/>
      <c r="AC17" s="65"/>
      <c r="AD17" s="65"/>
    </row>
    <row r="18" spans="1:30" x14ac:dyDescent="0.25">
      <c r="A18" s="24"/>
      <c r="B18" s="109" t="s">
        <v>279</v>
      </c>
      <c r="C18" s="110" t="s">
        <v>281</v>
      </c>
      <c r="D18" s="111" t="s">
        <v>100</v>
      </c>
      <c r="E18" s="118" t="s">
        <v>101</v>
      </c>
      <c r="F18" s="36"/>
      <c r="G18" s="113">
        <v>1</v>
      </c>
      <c r="H18" s="114"/>
      <c r="I18" s="114"/>
      <c r="J18" s="115" t="s">
        <v>102</v>
      </c>
      <c r="K18" s="115">
        <v>4</v>
      </c>
      <c r="L18" s="115"/>
      <c r="M18" s="115">
        <v>1</v>
      </c>
      <c r="N18" s="115"/>
      <c r="O18" s="113"/>
      <c r="P18" s="114"/>
      <c r="Q18" s="117" t="s">
        <v>282</v>
      </c>
      <c r="R18" s="150" t="s">
        <v>187</v>
      </c>
      <c r="S18" s="150"/>
      <c r="T18" s="150" t="s">
        <v>188</v>
      </c>
      <c r="U18" s="150" t="s">
        <v>190</v>
      </c>
      <c r="V18" s="116">
        <v>0.57099999999999995</v>
      </c>
      <c r="W18" s="110" t="s">
        <v>280</v>
      </c>
      <c r="X18" s="117" t="s">
        <v>283</v>
      </c>
      <c r="Y18" s="65"/>
      <c r="Z18" s="65"/>
      <c r="AA18" s="65"/>
      <c r="AB18" s="65"/>
      <c r="AC18" s="65"/>
      <c r="AD18" s="65"/>
    </row>
    <row r="19" spans="1:30" x14ac:dyDescent="0.25">
      <c r="A19" s="9"/>
      <c r="B19" s="109" t="s">
        <v>303</v>
      </c>
      <c r="C19" s="110" t="s">
        <v>304</v>
      </c>
      <c r="D19" s="111" t="s">
        <v>100</v>
      </c>
      <c r="E19" s="118" t="s">
        <v>301</v>
      </c>
      <c r="F19" s="36"/>
      <c r="G19" s="113"/>
      <c r="H19" s="114"/>
      <c r="I19" s="114">
        <v>1</v>
      </c>
      <c r="J19" s="115" t="s">
        <v>102</v>
      </c>
      <c r="K19" s="115">
        <v>9</v>
      </c>
      <c r="L19" s="115" t="s">
        <v>168</v>
      </c>
      <c r="M19" s="115">
        <v>1</v>
      </c>
      <c r="N19" s="115"/>
      <c r="O19" s="113">
        <v>2</v>
      </c>
      <c r="P19" s="114"/>
      <c r="Q19" s="117" t="s">
        <v>305</v>
      </c>
      <c r="R19" s="150" t="s">
        <v>59</v>
      </c>
      <c r="S19" s="150"/>
      <c r="T19" s="150" t="s">
        <v>68</v>
      </c>
      <c r="U19" s="150" t="s">
        <v>68</v>
      </c>
      <c r="V19" s="116">
        <v>1</v>
      </c>
      <c r="W19" s="110" t="s">
        <v>306</v>
      </c>
      <c r="X19" s="117" t="s">
        <v>307</v>
      </c>
      <c r="Y19" s="65"/>
      <c r="Z19" s="65"/>
      <c r="AA19" s="65"/>
      <c r="AB19" s="65"/>
      <c r="AC19" s="65"/>
      <c r="AD19" s="65"/>
    </row>
    <row r="20" spans="1:30" x14ac:dyDescent="0.25">
      <c r="A20" s="24"/>
      <c r="B20" s="23" t="s">
        <v>7</v>
      </c>
      <c r="C20" s="18"/>
      <c r="D20" s="17"/>
      <c r="E20" s="74"/>
      <c r="F20" s="75"/>
      <c r="G20" s="19">
        <f>SUM(G4:G19)</f>
        <v>9</v>
      </c>
      <c r="H20" s="19"/>
      <c r="I20" s="19">
        <f>SUM(I4:I19)</f>
        <v>7</v>
      </c>
      <c r="J20" s="18"/>
      <c r="K20" s="18"/>
      <c r="L20" s="18"/>
      <c r="M20" s="19">
        <f>SUM(M4:M19)</f>
        <v>16</v>
      </c>
      <c r="N20" s="19">
        <f>SUM(N4:N19)</f>
        <v>1</v>
      </c>
      <c r="O20" s="19">
        <f>SUM(O4:O19)</f>
        <v>10</v>
      </c>
      <c r="P20" s="19">
        <f>SUM(P4:P19)</f>
        <v>4</v>
      </c>
      <c r="Q20" s="77" t="s">
        <v>308</v>
      </c>
      <c r="R20" s="77" t="s">
        <v>309</v>
      </c>
      <c r="S20" s="77" t="s">
        <v>202</v>
      </c>
      <c r="T20" s="77" t="s">
        <v>310</v>
      </c>
      <c r="U20" s="77" t="s">
        <v>311</v>
      </c>
      <c r="V20" s="34">
        <v>0.57899999999999996</v>
      </c>
      <c r="W20" s="76"/>
      <c r="X20" s="77"/>
      <c r="Y20" s="65"/>
      <c r="Z20" s="65"/>
      <c r="AA20" s="65"/>
      <c r="AB20" s="65"/>
      <c r="AC20" s="65"/>
      <c r="AD20" s="65"/>
    </row>
    <row r="21" spans="1:30" x14ac:dyDescent="0.25">
      <c r="A21" s="24"/>
      <c r="B21" s="119" t="s">
        <v>47</v>
      </c>
      <c r="C21" s="120" t="s">
        <v>147</v>
      </c>
      <c r="D21" s="121"/>
      <c r="E21" s="60"/>
      <c r="F21" s="61"/>
      <c r="G21" s="120"/>
      <c r="H21" s="60"/>
      <c r="I21" s="62"/>
      <c r="J21" s="60"/>
      <c r="K21" s="60"/>
      <c r="L21" s="60"/>
      <c r="M21" s="60"/>
      <c r="N21" s="60"/>
      <c r="O21" s="60"/>
      <c r="P21" s="60"/>
      <c r="Q21" s="151"/>
      <c r="R21" s="97"/>
      <c r="S21" s="151"/>
      <c r="T21" s="151"/>
      <c r="U21" s="151"/>
      <c r="V21" s="60"/>
      <c r="W21" s="82"/>
      <c r="X21" s="96"/>
      <c r="Y21" s="65"/>
      <c r="Z21" s="65"/>
      <c r="AA21" s="65"/>
      <c r="AB21" s="65"/>
      <c r="AC21" s="65"/>
      <c r="AD21" s="65"/>
    </row>
    <row r="22" spans="1:30" ht="12.75" customHeight="1" x14ac:dyDescent="0.25">
      <c r="A22" s="24"/>
      <c r="B22" s="122"/>
      <c r="C22" s="78"/>
      <c r="D22" s="123"/>
      <c r="E22" s="79"/>
      <c r="F22" s="79"/>
      <c r="G22" s="78"/>
      <c r="H22" s="124"/>
      <c r="I22" s="124"/>
      <c r="J22" s="124"/>
      <c r="K22" s="124"/>
      <c r="L22" s="124"/>
      <c r="M22" s="78"/>
      <c r="N22" s="124"/>
      <c r="O22" s="124"/>
      <c r="P22" s="124"/>
      <c r="Q22" s="152"/>
      <c r="R22" s="98"/>
      <c r="S22" s="152"/>
      <c r="T22" s="152"/>
      <c r="U22" s="152"/>
      <c r="V22" s="124"/>
      <c r="W22" s="78"/>
      <c r="X22" s="125"/>
      <c r="Y22" s="65"/>
      <c r="Z22" s="65"/>
      <c r="AA22" s="65"/>
      <c r="AB22" s="65"/>
      <c r="AC22" s="65"/>
      <c r="AD22" s="65"/>
    </row>
    <row r="23" spans="1:30" x14ac:dyDescent="0.25">
      <c r="A23" s="9"/>
      <c r="B23" s="23" t="s">
        <v>148</v>
      </c>
      <c r="C23" s="23" t="s">
        <v>35</v>
      </c>
      <c r="D23" s="17" t="s">
        <v>36</v>
      </c>
      <c r="E23" s="22" t="s">
        <v>1</v>
      </c>
      <c r="F23" s="25"/>
      <c r="G23" s="19" t="s">
        <v>37</v>
      </c>
      <c r="H23" s="16" t="s">
        <v>38</v>
      </c>
      <c r="I23" s="16" t="s">
        <v>31</v>
      </c>
      <c r="J23" s="18" t="s">
        <v>39</v>
      </c>
      <c r="K23" s="18" t="s">
        <v>40</v>
      </c>
      <c r="L23" s="18" t="s">
        <v>41</v>
      </c>
      <c r="M23" s="19" t="s">
        <v>42</v>
      </c>
      <c r="N23" s="19" t="s">
        <v>30</v>
      </c>
      <c r="O23" s="16" t="s">
        <v>43</v>
      </c>
      <c r="P23" s="19" t="s">
        <v>38</v>
      </c>
      <c r="Q23" s="77" t="s">
        <v>16</v>
      </c>
      <c r="R23" s="77">
        <v>1</v>
      </c>
      <c r="S23" s="77">
        <v>2</v>
      </c>
      <c r="T23" s="77">
        <v>3</v>
      </c>
      <c r="U23" s="77" t="s">
        <v>44</v>
      </c>
      <c r="V23" s="18" t="s">
        <v>21</v>
      </c>
      <c r="W23" s="17" t="s">
        <v>45</v>
      </c>
      <c r="X23" s="17" t="s">
        <v>46</v>
      </c>
      <c r="Y23" s="65"/>
      <c r="Z23" s="65"/>
      <c r="AA23" s="65"/>
      <c r="AB23" s="65"/>
      <c r="AC23" s="65"/>
      <c r="AD23" s="65"/>
    </row>
    <row r="24" spans="1:30" x14ac:dyDescent="0.25">
      <c r="A24" s="9"/>
      <c r="B24" s="126" t="s">
        <v>149</v>
      </c>
      <c r="C24" s="127" t="s">
        <v>150</v>
      </c>
      <c r="D24" s="128" t="s">
        <v>100</v>
      </c>
      <c r="E24" s="129" t="s">
        <v>101</v>
      </c>
      <c r="F24" s="25"/>
      <c r="G24" s="130"/>
      <c r="H24" s="131"/>
      <c r="I24" s="130">
        <v>1</v>
      </c>
      <c r="J24" s="132"/>
      <c r="K24" s="132"/>
      <c r="L24" s="115"/>
      <c r="M24" s="132">
        <v>1</v>
      </c>
      <c r="N24" s="130"/>
      <c r="O24" s="131">
        <v>1</v>
      </c>
      <c r="P24" s="131">
        <v>1</v>
      </c>
      <c r="Q24" s="147"/>
      <c r="R24" s="147"/>
      <c r="S24" s="147"/>
      <c r="T24" s="147"/>
      <c r="U24" s="147"/>
      <c r="V24" s="133"/>
      <c r="W24" s="127" t="s">
        <v>151</v>
      </c>
      <c r="X24" s="134" t="s">
        <v>152</v>
      </c>
      <c r="Y24" s="65"/>
      <c r="Z24" s="65"/>
      <c r="AA24" s="65"/>
      <c r="AB24" s="65"/>
      <c r="AC24" s="65"/>
      <c r="AD24" s="65"/>
    </row>
    <row r="25" spans="1:30" x14ac:dyDescent="0.25">
      <c r="A25" s="9"/>
      <c r="B25" s="126" t="s">
        <v>153</v>
      </c>
      <c r="C25" s="127" t="s">
        <v>154</v>
      </c>
      <c r="D25" s="128" t="s">
        <v>100</v>
      </c>
      <c r="E25" s="129" t="s">
        <v>101</v>
      </c>
      <c r="F25" s="25"/>
      <c r="G25" s="130"/>
      <c r="H25" s="131"/>
      <c r="I25" s="131">
        <v>1</v>
      </c>
      <c r="J25" s="132"/>
      <c r="K25" s="132"/>
      <c r="L25" s="115"/>
      <c r="M25" s="132">
        <v>1</v>
      </c>
      <c r="N25" s="130"/>
      <c r="O25" s="131"/>
      <c r="P25" s="131">
        <v>3</v>
      </c>
      <c r="Q25" s="147"/>
      <c r="R25" s="147"/>
      <c r="S25" s="147"/>
      <c r="T25" s="147"/>
      <c r="U25" s="147"/>
      <c r="V25" s="133"/>
      <c r="W25" s="127" t="s">
        <v>155</v>
      </c>
      <c r="X25" s="134" t="s">
        <v>156</v>
      </c>
      <c r="Y25" s="65"/>
      <c r="Z25" s="65"/>
      <c r="AA25" s="65"/>
      <c r="AB25" s="65"/>
      <c r="AC25" s="65"/>
      <c r="AD25" s="65"/>
    </row>
    <row r="26" spans="1:30" x14ac:dyDescent="0.25">
      <c r="A26" s="24"/>
      <c r="B26" s="23" t="s">
        <v>7</v>
      </c>
      <c r="C26" s="18"/>
      <c r="D26" s="17"/>
      <c r="E26" s="74"/>
      <c r="F26" s="75"/>
      <c r="G26" s="19"/>
      <c r="H26" s="19"/>
      <c r="I26" s="19">
        <v>2</v>
      </c>
      <c r="J26" s="18"/>
      <c r="K26" s="18"/>
      <c r="L26" s="18"/>
      <c r="M26" s="19">
        <v>2</v>
      </c>
      <c r="N26" s="19"/>
      <c r="O26" s="19">
        <v>1</v>
      </c>
      <c r="P26" s="19">
        <v>4</v>
      </c>
      <c r="Q26" s="77"/>
      <c r="R26" s="77"/>
      <c r="S26" s="77"/>
      <c r="T26" s="77"/>
      <c r="U26" s="77"/>
      <c r="V26" s="34"/>
      <c r="W26" s="76"/>
      <c r="X26" s="77"/>
      <c r="Y26" s="65"/>
      <c r="Z26" s="65"/>
      <c r="AA26" s="65"/>
      <c r="AB26" s="65"/>
      <c r="AC26" s="65"/>
      <c r="AD26" s="65"/>
    </row>
    <row r="27" spans="1:30" ht="15.75" customHeight="1" x14ac:dyDescent="0.25">
      <c r="A27" s="24"/>
      <c r="B27" s="122"/>
      <c r="C27" s="78"/>
      <c r="D27" s="123"/>
      <c r="E27" s="79"/>
      <c r="F27" s="79"/>
      <c r="G27" s="78"/>
      <c r="H27" s="124"/>
      <c r="I27" s="124"/>
      <c r="J27" s="124"/>
      <c r="K27" s="124"/>
      <c r="L27" s="124"/>
      <c r="M27" s="78"/>
      <c r="N27" s="124"/>
      <c r="O27" s="124"/>
      <c r="P27" s="124"/>
      <c r="Q27" s="152"/>
      <c r="R27" s="98"/>
      <c r="S27" s="152"/>
      <c r="T27" s="152"/>
      <c r="U27" s="152"/>
      <c r="V27" s="124"/>
      <c r="W27" s="78"/>
      <c r="X27" s="125"/>
      <c r="Y27" s="65"/>
      <c r="Z27" s="65"/>
      <c r="AA27" s="65"/>
      <c r="AB27" s="65"/>
      <c r="AC27" s="65"/>
      <c r="AD27" s="65"/>
    </row>
    <row r="28" spans="1:30" x14ac:dyDescent="0.25">
      <c r="A28" s="9"/>
      <c r="B28" s="23" t="s">
        <v>157</v>
      </c>
      <c r="C28" s="23" t="s">
        <v>35</v>
      </c>
      <c r="D28" s="17" t="s">
        <v>36</v>
      </c>
      <c r="E28" s="22" t="s">
        <v>1</v>
      </c>
      <c r="F28" s="25"/>
      <c r="G28" s="19" t="s">
        <v>37</v>
      </c>
      <c r="H28" s="16" t="s">
        <v>38</v>
      </c>
      <c r="I28" s="16" t="s">
        <v>31</v>
      </c>
      <c r="J28" s="18" t="s">
        <v>39</v>
      </c>
      <c r="K28" s="18" t="s">
        <v>40</v>
      </c>
      <c r="L28" s="18" t="s">
        <v>41</v>
      </c>
      <c r="M28" s="19" t="s">
        <v>42</v>
      </c>
      <c r="N28" s="19" t="s">
        <v>30</v>
      </c>
      <c r="O28" s="16" t="s">
        <v>43</v>
      </c>
      <c r="P28" s="19" t="s">
        <v>38</v>
      </c>
      <c r="Q28" s="77" t="s">
        <v>16</v>
      </c>
      <c r="R28" s="77">
        <v>1</v>
      </c>
      <c r="S28" s="77">
        <v>2</v>
      </c>
      <c r="T28" s="77">
        <v>3</v>
      </c>
      <c r="U28" s="77" t="s">
        <v>44</v>
      </c>
      <c r="V28" s="18" t="s">
        <v>21</v>
      </c>
      <c r="W28" s="17" t="s">
        <v>45</v>
      </c>
      <c r="X28" s="17" t="s">
        <v>46</v>
      </c>
      <c r="Y28" s="65"/>
      <c r="Z28" s="65"/>
      <c r="AA28" s="65"/>
      <c r="AB28" s="65"/>
      <c r="AC28" s="65"/>
      <c r="AD28" s="65"/>
    </row>
    <row r="29" spans="1:30" x14ac:dyDescent="0.25">
      <c r="A29" s="24"/>
      <c r="B29" s="109" t="s">
        <v>158</v>
      </c>
      <c r="C29" s="110" t="s">
        <v>159</v>
      </c>
      <c r="D29" s="111" t="s">
        <v>100</v>
      </c>
      <c r="E29" s="112" t="s">
        <v>101</v>
      </c>
      <c r="F29" s="25"/>
      <c r="G29" s="113">
        <v>1</v>
      </c>
      <c r="H29" s="114"/>
      <c r="I29" s="113"/>
      <c r="J29" s="115"/>
      <c r="K29" s="115"/>
      <c r="L29" s="115"/>
      <c r="M29" s="115">
        <v>1</v>
      </c>
      <c r="N29" s="113"/>
      <c r="O29" s="114"/>
      <c r="P29" s="114">
        <v>2</v>
      </c>
      <c r="Q29" s="150"/>
      <c r="R29" s="150"/>
      <c r="S29" s="150"/>
      <c r="T29" s="150"/>
      <c r="U29" s="150"/>
      <c r="V29" s="116"/>
      <c r="W29" s="110" t="s">
        <v>160</v>
      </c>
      <c r="X29" s="117" t="s">
        <v>161</v>
      </c>
      <c r="Y29" s="65"/>
      <c r="Z29" s="65"/>
      <c r="AA29" s="65"/>
      <c r="AB29" s="65"/>
      <c r="AC29" s="65"/>
      <c r="AD29" s="65"/>
    </row>
    <row r="30" spans="1:30" x14ac:dyDescent="0.25">
      <c r="A30" s="9"/>
      <c r="B30" s="109" t="s">
        <v>162</v>
      </c>
      <c r="C30" s="110" t="s">
        <v>163</v>
      </c>
      <c r="D30" s="111" t="s">
        <v>100</v>
      </c>
      <c r="E30" s="112" t="s">
        <v>101</v>
      </c>
      <c r="F30" s="25"/>
      <c r="G30" s="113">
        <v>1</v>
      </c>
      <c r="H30" s="114"/>
      <c r="I30" s="113"/>
      <c r="J30" s="115"/>
      <c r="K30" s="115"/>
      <c r="L30" s="115"/>
      <c r="M30" s="115">
        <v>1</v>
      </c>
      <c r="N30" s="113"/>
      <c r="O30" s="114"/>
      <c r="P30" s="114">
        <v>1</v>
      </c>
      <c r="Q30" s="150"/>
      <c r="R30" s="150"/>
      <c r="S30" s="150"/>
      <c r="T30" s="150"/>
      <c r="U30" s="150"/>
      <c r="V30" s="116"/>
      <c r="W30" s="110" t="s">
        <v>164</v>
      </c>
      <c r="X30" s="117" t="s">
        <v>165</v>
      </c>
      <c r="Y30" s="65"/>
      <c r="Z30" s="65"/>
      <c r="AA30" s="65"/>
      <c r="AB30" s="65"/>
      <c r="AC30" s="65"/>
      <c r="AD30" s="65"/>
    </row>
    <row r="31" spans="1:30" x14ac:dyDescent="0.25">
      <c r="A31" s="24"/>
      <c r="B31" s="23" t="s">
        <v>7</v>
      </c>
      <c r="C31" s="18"/>
      <c r="D31" s="17"/>
      <c r="E31" s="74"/>
      <c r="F31" s="75"/>
      <c r="G31" s="19">
        <v>2</v>
      </c>
      <c r="H31" s="19"/>
      <c r="I31" s="19"/>
      <c r="J31" s="18"/>
      <c r="K31" s="18"/>
      <c r="L31" s="18"/>
      <c r="M31" s="19">
        <v>2</v>
      </c>
      <c r="N31" s="19"/>
      <c r="O31" s="19"/>
      <c r="P31" s="19">
        <v>3</v>
      </c>
      <c r="Q31" s="77"/>
      <c r="R31" s="77"/>
      <c r="S31" s="77"/>
      <c r="T31" s="77"/>
      <c r="U31" s="77"/>
      <c r="V31" s="34"/>
      <c r="W31" s="76"/>
      <c r="X31" s="77"/>
      <c r="Y31" s="65"/>
      <c r="Z31" s="65"/>
      <c r="AA31" s="65"/>
      <c r="AB31" s="65"/>
      <c r="AC31" s="65"/>
      <c r="AD31" s="65"/>
    </row>
    <row r="32" spans="1:30" ht="15" customHeight="1" x14ac:dyDescent="0.25">
      <c r="A32" s="24"/>
      <c r="B32" s="122"/>
      <c r="C32" s="78"/>
      <c r="D32" s="123"/>
      <c r="E32" s="79"/>
      <c r="F32" s="79"/>
      <c r="G32" s="78"/>
      <c r="H32" s="124"/>
      <c r="I32" s="124"/>
      <c r="J32" s="124"/>
      <c r="K32" s="124"/>
      <c r="L32" s="124"/>
      <c r="M32" s="78"/>
      <c r="N32" s="124"/>
      <c r="O32" s="124"/>
      <c r="P32" s="124"/>
      <c r="Q32" s="152"/>
      <c r="R32" s="98"/>
      <c r="S32" s="152"/>
      <c r="T32" s="152"/>
      <c r="U32" s="152"/>
      <c r="V32" s="124"/>
      <c r="W32" s="78"/>
      <c r="X32" s="125"/>
      <c r="Y32" s="65"/>
      <c r="Z32" s="65"/>
      <c r="AA32" s="65"/>
      <c r="AB32" s="65"/>
      <c r="AC32" s="65"/>
      <c r="AD32" s="65"/>
    </row>
    <row r="33" spans="1:32" x14ac:dyDescent="0.25">
      <c r="A33" s="9"/>
      <c r="B33" s="23" t="s">
        <v>90</v>
      </c>
      <c r="C33" s="23" t="s">
        <v>35</v>
      </c>
      <c r="D33" s="17" t="s">
        <v>36</v>
      </c>
      <c r="E33" s="22" t="s">
        <v>1</v>
      </c>
      <c r="F33" s="25"/>
      <c r="G33" s="19" t="s">
        <v>37</v>
      </c>
      <c r="H33" s="16" t="s">
        <v>38</v>
      </c>
      <c r="I33" s="16" t="s">
        <v>31</v>
      </c>
      <c r="J33" s="18" t="s">
        <v>39</v>
      </c>
      <c r="K33" s="18" t="s">
        <v>40</v>
      </c>
      <c r="L33" s="18" t="s">
        <v>41</v>
      </c>
      <c r="M33" s="19" t="s">
        <v>42</v>
      </c>
      <c r="N33" s="19" t="s">
        <v>30</v>
      </c>
      <c r="O33" s="16" t="s">
        <v>43</v>
      </c>
      <c r="P33" s="19" t="s">
        <v>38</v>
      </c>
      <c r="Q33" s="77" t="s">
        <v>16</v>
      </c>
      <c r="R33" s="77">
        <v>1</v>
      </c>
      <c r="S33" s="77">
        <v>2</v>
      </c>
      <c r="T33" s="77">
        <v>3</v>
      </c>
      <c r="U33" s="77" t="s">
        <v>44</v>
      </c>
      <c r="V33" s="18" t="s">
        <v>21</v>
      </c>
      <c r="W33" s="17" t="s">
        <v>45</v>
      </c>
      <c r="X33" s="17" t="s">
        <v>46</v>
      </c>
      <c r="Y33" s="65"/>
      <c r="Z33" s="65"/>
      <c r="AA33" s="65"/>
      <c r="AB33" s="65"/>
      <c r="AC33" s="65"/>
      <c r="AD33" s="65"/>
    </row>
    <row r="34" spans="1:32" x14ac:dyDescent="0.25">
      <c r="A34" s="9"/>
      <c r="B34" s="109" t="s">
        <v>166</v>
      </c>
      <c r="C34" s="110" t="s">
        <v>167</v>
      </c>
      <c r="D34" s="111" t="s">
        <v>100</v>
      </c>
      <c r="E34" s="135" t="s">
        <v>101</v>
      </c>
      <c r="F34" s="100"/>
      <c r="G34" s="113"/>
      <c r="H34" s="114"/>
      <c r="I34" s="113">
        <v>1</v>
      </c>
      <c r="J34" s="115" t="s">
        <v>102</v>
      </c>
      <c r="K34" s="115">
        <v>7</v>
      </c>
      <c r="L34" s="115" t="s">
        <v>168</v>
      </c>
      <c r="M34" s="115">
        <v>1</v>
      </c>
      <c r="N34" s="113"/>
      <c r="O34" s="114"/>
      <c r="P34" s="114"/>
      <c r="Q34" s="150" t="s">
        <v>203</v>
      </c>
      <c r="R34" s="150" t="s">
        <v>191</v>
      </c>
      <c r="S34" s="150" t="s">
        <v>188</v>
      </c>
      <c r="T34" s="150" t="s">
        <v>61</v>
      </c>
      <c r="U34" s="150"/>
      <c r="V34" s="116">
        <v>0.55555555555555558</v>
      </c>
      <c r="W34" s="110" t="s">
        <v>169</v>
      </c>
      <c r="X34" s="117" t="s">
        <v>170</v>
      </c>
      <c r="Y34" s="65"/>
      <c r="Z34" s="65"/>
      <c r="AA34" s="65"/>
      <c r="AB34" s="65"/>
      <c r="AC34" s="65"/>
      <c r="AD34" s="65"/>
    </row>
    <row r="35" spans="1:32" x14ac:dyDescent="0.25">
      <c r="A35" s="9"/>
      <c r="B35" s="109" t="s">
        <v>171</v>
      </c>
      <c r="C35" s="110" t="s">
        <v>172</v>
      </c>
      <c r="D35" s="111" t="s">
        <v>100</v>
      </c>
      <c r="E35" s="135" t="s">
        <v>101</v>
      </c>
      <c r="F35" s="100"/>
      <c r="G35" s="113">
        <v>1</v>
      </c>
      <c r="H35" s="114"/>
      <c r="I35" s="113"/>
      <c r="J35" s="115" t="s">
        <v>102</v>
      </c>
      <c r="K35" s="115">
        <v>7</v>
      </c>
      <c r="L35" s="115"/>
      <c r="M35" s="115">
        <v>1</v>
      </c>
      <c r="N35" s="113"/>
      <c r="O35" s="114"/>
      <c r="P35" s="114"/>
      <c r="Q35" s="150" t="s">
        <v>204</v>
      </c>
      <c r="R35" s="150" t="s">
        <v>187</v>
      </c>
      <c r="S35" s="150" t="s">
        <v>189</v>
      </c>
      <c r="T35" s="150" t="s">
        <v>190</v>
      </c>
      <c r="U35" s="150" t="s">
        <v>190</v>
      </c>
      <c r="V35" s="116">
        <v>0.14285714285714285</v>
      </c>
      <c r="W35" s="110" t="s">
        <v>173</v>
      </c>
      <c r="X35" s="117" t="s">
        <v>174</v>
      </c>
      <c r="Y35" s="65"/>
      <c r="Z35" s="65"/>
      <c r="AA35" s="65"/>
      <c r="AB35" s="65"/>
      <c r="AC35" s="65"/>
      <c r="AD35" s="65"/>
    </row>
    <row r="36" spans="1:32" x14ac:dyDescent="0.25">
      <c r="A36" s="9"/>
      <c r="B36" s="109" t="s">
        <v>175</v>
      </c>
      <c r="C36" s="110" t="s">
        <v>176</v>
      </c>
      <c r="D36" s="111" t="s">
        <v>100</v>
      </c>
      <c r="E36" s="135" t="s">
        <v>101</v>
      </c>
      <c r="F36" s="100"/>
      <c r="G36" s="113">
        <v>1</v>
      </c>
      <c r="H36" s="114"/>
      <c r="I36" s="114"/>
      <c r="J36" s="113" t="s">
        <v>102</v>
      </c>
      <c r="K36" s="115">
        <v>8</v>
      </c>
      <c r="L36" s="115"/>
      <c r="M36" s="115">
        <v>1</v>
      </c>
      <c r="N36" s="113"/>
      <c r="O36" s="114"/>
      <c r="P36" s="114"/>
      <c r="Q36" s="150" t="s">
        <v>205</v>
      </c>
      <c r="R36" s="150" t="s">
        <v>190</v>
      </c>
      <c r="S36" s="150" t="s">
        <v>190</v>
      </c>
      <c r="T36" s="150"/>
      <c r="U36" s="150" t="s">
        <v>189</v>
      </c>
      <c r="V36" s="116">
        <v>0</v>
      </c>
      <c r="W36" s="110" t="s">
        <v>177</v>
      </c>
      <c r="X36" s="117" t="s">
        <v>178</v>
      </c>
      <c r="Y36" s="65"/>
      <c r="Z36" s="65"/>
      <c r="AA36" s="65"/>
      <c r="AB36" s="65"/>
      <c r="AC36" s="65"/>
      <c r="AD36" s="65"/>
    </row>
    <row r="37" spans="1:32" x14ac:dyDescent="0.25">
      <c r="A37" s="24"/>
      <c r="B37" s="23" t="s">
        <v>7</v>
      </c>
      <c r="C37" s="18"/>
      <c r="D37" s="17"/>
      <c r="E37" s="74"/>
      <c r="F37" s="75"/>
      <c r="G37" s="19">
        <v>2</v>
      </c>
      <c r="H37" s="19"/>
      <c r="I37" s="19">
        <v>1</v>
      </c>
      <c r="J37" s="18"/>
      <c r="K37" s="18"/>
      <c r="L37" s="18"/>
      <c r="M37" s="19">
        <v>3</v>
      </c>
      <c r="N37" s="19"/>
      <c r="O37" s="19"/>
      <c r="P37" s="19"/>
      <c r="Q37" s="77" t="s">
        <v>206</v>
      </c>
      <c r="R37" s="77" t="s">
        <v>208</v>
      </c>
      <c r="S37" s="77" t="s">
        <v>201</v>
      </c>
      <c r="T37" s="77" t="s">
        <v>70</v>
      </c>
      <c r="U37" s="77" t="s">
        <v>207</v>
      </c>
      <c r="V37" s="34">
        <v>0.28599999999999998</v>
      </c>
      <c r="W37" s="76"/>
      <c r="X37" s="77"/>
      <c r="Y37" s="65"/>
      <c r="Z37" s="65"/>
      <c r="AA37" s="65"/>
      <c r="AB37" s="65"/>
      <c r="AC37" s="65"/>
      <c r="AD37" s="65"/>
    </row>
    <row r="38" spans="1:32" ht="12.75" customHeight="1" x14ac:dyDescent="0.25">
      <c r="A38" s="24"/>
      <c r="B38" s="122"/>
      <c r="C38" s="78"/>
      <c r="D38" s="123"/>
      <c r="E38" s="79"/>
      <c r="F38" s="79"/>
      <c r="G38" s="78"/>
      <c r="H38" s="124"/>
      <c r="I38" s="124"/>
      <c r="J38" s="124"/>
      <c r="K38" s="124"/>
      <c r="L38" s="124"/>
      <c r="M38" s="78"/>
      <c r="N38" s="124"/>
      <c r="O38" s="124"/>
      <c r="P38" s="124"/>
      <c r="Q38" s="152"/>
      <c r="R38" s="98"/>
      <c r="S38" s="152"/>
      <c r="T38" s="152"/>
      <c r="U38" s="152"/>
      <c r="V38" s="124"/>
      <c r="W38" s="78"/>
      <c r="X38" s="125"/>
      <c r="Y38" s="65"/>
      <c r="Z38" s="65"/>
      <c r="AA38" s="65"/>
      <c r="AB38" s="65"/>
      <c r="AC38" s="65"/>
      <c r="AD38" s="65"/>
    </row>
    <row r="39" spans="1:32" ht="15" customHeight="1" x14ac:dyDescent="0.25">
      <c r="A39" s="24"/>
      <c r="B39" s="136"/>
      <c r="C39" s="123"/>
      <c r="D39" s="123"/>
      <c r="E39" s="79"/>
      <c r="F39" s="79"/>
      <c r="G39" s="137"/>
      <c r="H39" s="124"/>
      <c r="I39" s="78"/>
      <c r="J39" s="124"/>
      <c r="K39" s="78"/>
      <c r="L39" s="124"/>
      <c r="M39" s="78"/>
      <c r="N39" s="78"/>
      <c r="O39" s="78"/>
      <c r="P39" s="78"/>
      <c r="Q39" s="98"/>
      <c r="R39" s="98"/>
      <c r="S39" s="98"/>
      <c r="T39" s="98"/>
      <c r="U39" s="98"/>
      <c r="V39" s="78"/>
      <c r="W39" s="78"/>
      <c r="X39" s="125"/>
      <c r="Y39" s="65"/>
      <c r="Z39" s="65"/>
      <c r="AA39" s="65"/>
      <c r="AB39" s="65"/>
      <c r="AC39" s="65"/>
      <c r="AD39" s="65"/>
    </row>
    <row r="40" spans="1:32" s="10" customFormat="1" ht="17.25" customHeight="1" x14ac:dyDescent="0.2">
      <c r="A40" s="9"/>
      <c r="B40" s="138" t="s">
        <v>179</v>
      </c>
      <c r="C40" s="63"/>
      <c r="D40" s="64"/>
      <c r="E40" s="64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148"/>
      <c r="R40" s="148"/>
      <c r="S40" s="148"/>
      <c r="T40" s="148"/>
      <c r="U40" s="148"/>
      <c r="V40" s="63"/>
      <c r="W40" s="64"/>
      <c r="X40" s="59"/>
      <c r="Y40" s="25"/>
      <c r="Z40" s="25"/>
      <c r="AA40" s="25"/>
      <c r="AB40" s="25"/>
      <c r="AC40" s="25"/>
      <c r="AD40" s="25"/>
      <c r="AE40" s="25"/>
      <c r="AF40" s="25"/>
    </row>
    <row r="41" spans="1:32" s="139" customFormat="1" ht="15" customHeight="1" x14ac:dyDescent="0.2">
      <c r="A41" s="24"/>
      <c r="B41" s="68" t="s">
        <v>34</v>
      </c>
      <c r="C41" s="23" t="s">
        <v>180</v>
      </c>
      <c r="D41" s="69" t="s">
        <v>36</v>
      </c>
      <c r="E41" s="70" t="s">
        <v>1</v>
      </c>
      <c r="F41" s="38"/>
      <c r="G41" s="71" t="s">
        <v>37</v>
      </c>
      <c r="H41" s="72" t="s">
        <v>38</v>
      </c>
      <c r="I41" s="72" t="s">
        <v>31</v>
      </c>
      <c r="J41" s="18" t="s">
        <v>39</v>
      </c>
      <c r="K41" s="73" t="s">
        <v>40</v>
      </c>
      <c r="L41" s="73" t="s">
        <v>41</v>
      </c>
      <c r="M41" s="71" t="s">
        <v>42</v>
      </c>
      <c r="N41" s="71" t="s">
        <v>30</v>
      </c>
      <c r="O41" s="72" t="s">
        <v>43</v>
      </c>
      <c r="P41" s="71" t="s">
        <v>38</v>
      </c>
      <c r="Q41" s="93" t="s">
        <v>16</v>
      </c>
      <c r="R41" s="93">
        <v>1</v>
      </c>
      <c r="S41" s="93">
        <v>2</v>
      </c>
      <c r="T41" s="93">
        <v>3</v>
      </c>
      <c r="U41" s="93" t="s">
        <v>44</v>
      </c>
      <c r="V41" s="18" t="s">
        <v>181</v>
      </c>
      <c r="W41" s="17" t="s">
        <v>45</v>
      </c>
      <c r="X41" s="17" t="s">
        <v>46</v>
      </c>
      <c r="Y41" s="25"/>
      <c r="Z41" s="25"/>
      <c r="AA41" s="25"/>
      <c r="AB41" s="25"/>
      <c r="AC41" s="25"/>
      <c r="AD41" s="25"/>
      <c r="AE41" s="25"/>
      <c r="AF41" s="25"/>
    </row>
    <row r="42" spans="1:32" s="139" customFormat="1" ht="15" customHeight="1" x14ac:dyDescent="0.2">
      <c r="A42" s="24"/>
      <c r="B42" s="81" t="s">
        <v>182</v>
      </c>
      <c r="C42" s="140" t="s">
        <v>183</v>
      </c>
      <c r="D42" s="81" t="s">
        <v>184</v>
      </c>
      <c r="E42" s="81" t="s">
        <v>130</v>
      </c>
      <c r="F42" s="38"/>
      <c r="G42" s="141"/>
      <c r="H42" s="142"/>
      <c r="I42" s="141">
        <v>1</v>
      </c>
      <c r="J42" s="32" t="s">
        <v>102</v>
      </c>
      <c r="K42" s="32">
        <v>8</v>
      </c>
      <c r="L42" s="32"/>
      <c r="M42" s="143">
        <v>1</v>
      </c>
      <c r="N42" s="144"/>
      <c r="O42" s="32"/>
      <c r="P42" s="32">
        <v>1</v>
      </c>
      <c r="Q42" s="153" t="s">
        <v>187</v>
      </c>
      <c r="R42" s="153"/>
      <c r="S42" s="153"/>
      <c r="T42" s="153" t="s">
        <v>187</v>
      </c>
      <c r="U42" s="153"/>
      <c r="V42" s="145">
        <v>0.5</v>
      </c>
      <c r="W42" s="81" t="s">
        <v>131</v>
      </c>
      <c r="X42" s="32">
        <v>1743</v>
      </c>
      <c r="Y42" s="25"/>
      <c r="Z42" s="25"/>
      <c r="AA42" s="25"/>
      <c r="AB42" s="25"/>
      <c r="AC42" s="25"/>
      <c r="AD42" s="25"/>
      <c r="AE42" s="25"/>
      <c r="AF42" s="25"/>
    </row>
    <row r="43" spans="1:32" x14ac:dyDescent="0.25">
      <c r="A43" s="24"/>
      <c r="B43" s="119" t="s">
        <v>47</v>
      </c>
      <c r="C43" s="82" t="s">
        <v>185</v>
      </c>
      <c r="D43" s="146"/>
      <c r="E43" s="60"/>
      <c r="F43" s="61"/>
      <c r="G43" s="120"/>
      <c r="H43" s="60"/>
      <c r="I43" s="62"/>
      <c r="J43" s="60"/>
      <c r="K43" s="60"/>
      <c r="L43" s="60"/>
      <c r="M43" s="60"/>
      <c r="N43" s="60"/>
      <c r="O43" s="60"/>
      <c r="P43" s="60"/>
      <c r="Q43" s="151"/>
      <c r="R43" s="97"/>
      <c r="S43" s="151"/>
      <c r="T43" s="151"/>
      <c r="U43" s="151"/>
      <c r="V43" s="60"/>
      <c r="W43" s="82"/>
      <c r="X43" s="96"/>
      <c r="Y43" s="65"/>
      <c r="Z43" s="65"/>
      <c r="AA43" s="65"/>
      <c r="AB43" s="65"/>
      <c r="AC43" s="65"/>
      <c r="AD43" s="65"/>
    </row>
    <row r="44" spans="1:32" x14ac:dyDescent="0.25">
      <c r="A44" s="24"/>
      <c r="B44" s="122"/>
      <c r="C44" s="78"/>
      <c r="D44" s="123"/>
      <c r="E44" s="79"/>
      <c r="F44" s="79"/>
      <c r="G44" s="78"/>
      <c r="H44" s="124"/>
      <c r="I44" s="124"/>
      <c r="J44" s="124"/>
      <c r="K44" s="124"/>
      <c r="L44" s="124"/>
      <c r="M44" s="78"/>
      <c r="N44" s="124"/>
      <c r="O44" s="124"/>
      <c r="P44" s="124"/>
      <c r="Q44" s="152"/>
      <c r="R44" s="98"/>
      <c r="S44" s="152"/>
      <c r="T44" s="152"/>
      <c r="U44" s="152"/>
      <c r="V44" s="124"/>
      <c r="W44" s="78"/>
      <c r="X44" s="125"/>
      <c r="Y44" s="65"/>
      <c r="Z44" s="65"/>
      <c r="AA44" s="65"/>
      <c r="AB44" s="65"/>
      <c r="AC44" s="65"/>
      <c r="AD44" s="65"/>
    </row>
    <row r="45" spans="1:32" x14ac:dyDescent="0.25">
      <c r="A45" s="2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94"/>
      <c r="R45" s="94"/>
      <c r="S45" s="94"/>
      <c r="T45" s="94"/>
      <c r="U45" s="94"/>
      <c r="V45" s="36"/>
      <c r="W45" s="36"/>
      <c r="X45" s="36"/>
      <c r="Y45" s="36"/>
      <c r="Z45" s="36"/>
      <c r="AA45" s="36"/>
      <c r="AB45" s="65"/>
      <c r="AC45" s="65"/>
      <c r="AD45" s="65"/>
    </row>
    <row r="46" spans="1:32" x14ac:dyDescent="0.25">
      <c r="A46" s="24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94"/>
      <c r="R46" s="94"/>
      <c r="S46" s="94"/>
      <c r="T46" s="94"/>
      <c r="U46" s="94"/>
      <c r="V46" s="36"/>
      <c r="W46" s="36"/>
      <c r="X46" s="36"/>
      <c r="Y46" s="36"/>
      <c r="Z46" s="36"/>
      <c r="AA46" s="36"/>
      <c r="AB46" s="65"/>
      <c r="AC46" s="65"/>
      <c r="AD46" s="65"/>
    </row>
    <row r="47" spans="1:32" x14ac:dyDescent="0.25">
      <c r="A47" s="24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94"/>
      <c r="R47" s="94"/>
      <c r="S47" s="94"/>
      <c r="T47" s="94"/>
      <c r="U47" s="94"/>
      <c r="V47" s="36"/>
      <c r="W47" s="36"/>
      <c r="X47" s="36"/>
      <c r="Y47" s="36"/>
      <c r="Z47" s="36"/>
      <c r="AA47" s="36"/>
      <c r="AB47" s="65"/>
      <c r="AC47" s="65"/>
      <c r="AD47" s="65"/>
    </row>
    <row r="48" spans="1:32" x14ac:dyDescent="0.25">
      <c r="A48" s="24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94"/>
      <c r="R48" s="94"/>
      <c r="S48" s="94"/>
      <c r="T48" s="94"/>
      <c r="U48" s="94"/>
      <c r="V48" s="36"/>
      <c r="W48" s="36"/>
      <c r="X48" s="36"/>
      <c r="Y48" s="36"/>
      <c r="Z48" s="36"/>
      <c r="AA48" s="36"/>
      <c r="AB48" s="65"/>
      <c r="AC48" s="65"/>
      <c r="AD48" s="65"/>
    </row>
    <row r="49" spans="1:30" x14ac:dyDescent="0.25">
      <c r="A49" s="24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94"/>
      <c r="R49" s="94"/>
      <c r="S49" s="94"/>
      <c r="T49" s="94"/>
      <c r="U49" s="94"/>
      <c r="V49" s="36"/>
      <c r="W49" s="36"/>
      <c r="X49" s="36"/>
      <c r="Y49" s="36"/>
      <c r="Z49" s="36"/>
      <c r="AA49" s="36"/>
      <c r="AB49" s="65"/>
      <c r="AC49" s="65"/>
      <c r="AD49" s="65"/>
    </row>
    <row r="50" spans="1:30" x14ac:dyDescent="0.25">
      <c r="A50" s="24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94"/>
      <c r="R50" s="94"/>
      <c r="S50" s="94"/>
      <c r="T50" s="94"/>
      <c r="U50" s="94"/>
      <c r="V50" s="36"/>
      <c r="W50" s="36"/>
      <c r="X50" s="36"/>
      <c r="Y50" s="36"/>
      <c r="Z50" s="36"/>
      <c r="AA50" s="36"/>
      <c r="AB50" s="65"/>
      <c r="AC50" s="65"/>
      <c r="AD50" s="65"/>
    </row>
    <row r="51" spans="1:30" x14ac:dyDescent="0.25">
      <c r="A51" s="24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94"/>
      <c r="R51" s="94"/>
      <c r="S51" s="94"/>
      <c r="T51" s="94"/>
      <c r="U51" s="94"/>
      <c r="V51" s="36"/>
      <c r="W51" s="36"/>
      <c r="X51" s="36"/>
      <c r="Y51" s="36"/>
      <c r="Z51" s="36"/>
      <c r="AA51" s="36"/>
      <c r="AB51" s="65"/>
      <c r="AC51" s="65"/>
      <c r="AD51" s="65"/>
    </row>
    <row r="52" spans="1:30" x14ac:dyDescent="0.25">
      <c r="A52" s="24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94"/>
      <c r="R52" s="94"/>
      <c r="S52" s="94"/>
      <c r="T52" s="94"/>
      <c r="U52" s="94"/>
      <c r="V52" s="36"/>
      <c r="W52" s="36"/>
      <c r="X52" s="36"/>
      <c r="Y52" s="36"/>
      <c r="Z52" s="36"/>
      <c r="AA52" s="36"/>
      <c r="AB52" s="65"/>
      <c r="AC52" s="65"/>
      <c r="AD52" s="65"/>
    </row>
    <row r="53" spans="1:30" x14ac:dyDescent="0.25">
      <c r="A53" s="2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94"/>
      <c r="R53" s="94"/>
      <c r="S53" s="94"/>
      <c r="T53" s="94"/>
      <c r="U53" s="94"/>
      <c r="V53" s="36"/>
      <c r="W53" s="36"/>
      <c r="X53" s="36"/>
      <c r="Y53" s="36"/>
      <c r="Z53" s="36"/>
      <c r="AA53" s="36"/>
      <c r="AB53" s="65"/>
      <c r="AC53" s="65"/>
      <c r="AD53" s="65"/>
    </row>
    <row r="54" spans="1:30" x14ac:dyDescent="0.25">
      <c r="A54" s="24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94"/>
      <c r="R54" s="94"/>
      <c r="S54" s="94"/>
      <c r="T54" s="94"/>
      <c r="U54" s="94"/>
      <c r="V54" s="36"/>
      <c r="W54" s="36"/>
      <c r="X54" s="36"/>
      <c r="Y54" s="36"/>
      <c r="Z54" s="36"/>
      <c r="AA54" s="36"/>
      <c r="AB54" s="65"/>
      <c r="AC54" s="65"/>
      <c r="AD54" s="65"/>
    </row>
    <row r="55" spans="1:30" x14ac:dyDescent="0.25">
      <c r="A55" s="24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94"/>
      <c r="R55" s="94"/>
      <c r="S55" s="94"/>
      <c r="T55" s="94"/>
      <c r="U55" s="94"/>
      <c r="V55" s="36"/>
      <c r="W55" s="36"/>
      <c r="X55" s="36"/>
      <c r="Y55" s="36"/>
      <c r="Z55" s="36"/>
      <c r="AA55" s="36"/>
      <c r="AB55" s="65"/>
      <c r="AC55" s="65"/>
      <c r="AD55" s="65"/>
    </row>
    <row r="56" spans="1:30" x14ac:dyDescent="0.25">
      <c r="A56" s="24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94"/>
      <c r="R56" s="94"/>
      <c r="S56" s="94"/>
      <c r="T56" s="94"/>
      <c r="U56" s="94"/>
      <c r="V56" s="36"/>
      <c r="W56" s="36"/>
      <c r="X56" s="36"/>
      <c r="Y56" s="36"/>
      <c r="Z56" s="36"/>
      <c r="AA56" s="36"/>
      <c r="AB56" s="65"/>
      <c r="AC56" s="65"/>
      <c r="AD56" s="65"/>
    </row>
    <row r="57" spans="1:30" x14ac:dyDescent="0.25">
      <c r="A57" s="24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94"/>
      <c r="R57" s="94"/>
      <c r="S57" s="94"/>
      <c r="T57" s="94"/>
      <c r="U57" s="94"/>
      <c r="V57" s="36"/>
      <c r="W57" s="36"/>
      <c r="X57" s="36"/>
      <c r="Y57" s="36"/>
      <c r="Z57" s="36"/>
      <c r="AA57" s="36"/>
      <c r="AB57" s="65"/>
      <c r="AC57" s="65"/>
      <c r="AD57" s="65"/>
    </row>
    <row r="58" spans="1:30" x14ac:dyDescent="0.25">
      <c r="A58" s="24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94"/>
      <c r="R58" s="94"/>
      <c r="S58" s="94"/>
      <c r="T58" s="94"/>
      <c r="U58" s="94"/>
      <c r="V58" s="36"/>
      <c r="W58" s="36"/>
      <c r="X58" s="36"/>
      <c r="Y58" s="36"/>
      <c r="Z58" s="36"/>
      <c r="AA58" s="36"/>
      <c r="AB58" s="65"/>
      <c r="AC58" s="65"/>
      <c r="AD58" s="65"/>
    </row>
    <row r="59" spans="1:30" x14ac:dyDescent="0.25">
      <c r="A59" s="24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94"/>
      <c r="R59" s="94"/>
      <c r="S59" s="94"/>
      <c r="T59" s="94"/>
      <c r="U59" s="94"/>
      <c r="V59" s="36"/>
      <c r="W59" s="36"/>
      <c r="X59" s="36"/>
      <c r="Y59" s="36"/>
      <c r="Z59" s="36"/>
      <c r="AA59" s="36"/>
      <c r="AB59" s="65"/>
      <c r="AC59" s="65"/>
      <c r="AD59" s="65"/>
    </row>
    <row r="60" spans="1:30" x14ac:dyDescent="0.25">
      <c r="A60" s="24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94"/>
      <c r="R60" s="94"/>
      <c r="S60" s="94"/>
      <c r="T60" s="94"/>
      <c r="U60" s="94"/>
      <c r="V60" s="36"/>
      <c r="W60" s="36"/>
      <c r="X60" s="36"/>
      <c r="Y60" s="36"/>
      <c r="Z60" s="36"/>
      <c r="AA60" s="36"/>
      <c r="AB60" s="65"/>
      <c r="AC60" s="65"/>
      <c r="AD60" s="65"/>
    </row>
    <row r="61" spans="1:30" x14ac:dyDescent="0.25">
      <c r="A61" s="24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94"/>
      <c r="R61" s="94"/>
      <c r="S61" s="94"/>
      <c r="T61" s="94"/>
      <c r="U61" s="94"/>
      <c r="V61" s="36"/>
      <c r="W61" s="36"/>
      <c r="X61" s="36"/>
      <c r="Y61" s="36"/>
      <c r="Z61" s="36"/>
      <c r="AA61" s="36"/>
      <c r="AB61" s="65"/>
      <c r="AC61" s="65"/>
      <c r="AD61" s="65"/>
    </row>
    <row r="62" spans="1:30" x14ac:dyDescent="0.25">
      <c r="A62" s="24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94"/>
      <c r="R62" s="94"/>
      <c r="S62" s="94"/>
      <c r="T62" s="94"/>
      <c r="U62" s="94"/>
      <c r="V62" s="36"/>
      <c r="W62" s="36"/>
      <c r="X62" s="36"/>
      <c r="Y62" s="36"/>
      <c r="Z62" s="36"/>
      <c r="AA62" s="36"/>
      <c r="AB62" s="65"/>
      <c r="AC62" s="65"/>
      <c r="AD62" s="65"/>
    </row>
    <row r="63" spans="1:30" x14ac:dyDescent="0.25">
      <c r="A63" s="24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94"/>
      <c r="R63" s="94"/>
      <c r="S63" s="94"/>
      <c r="T63" s="94"/>
      <c r="U63" s="94"/>
      <c r="V63" s="36"/>
      <c r="W63" s="36"/>
      <c r="X63" s="36"/>
      <c r="Y63" s="36"/>
      <c r="Z63" s="36"/>
      <c r="AA63" s="36"/>
      <c r="AB63" s="65"/>
      <c r="AC63" s="65"/>
      <c r="AD63" s="65"/>
    </row>
    <row r="64" spans="1:30" x14ac:dyDescent="0.25">
      <c r="A64" s="24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94"/>
      <c r="R64" s="94"/>
      <c r="S64" s="94"/>
      <c r="T64" s="94"/>
      <c r="U64" s="94"/>
      <c r="V64" s="36"/>
      <c r="W64" s="36"/>
      <c r="X64" s="36"/>
      <c r="Y64" s="36"/>
      <c r="Z64" s="36"/>
      <c r="AA64" s="36"/>
      <c r="AB64" s="65"/>
      <c r="AC64" s="65"/>
      <c r="AD64" s="65"/>
    </row>
    <row r="65" spans="1:30" x14ac:dyDescent="0.25">
      <c r="A65" s="24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94"/>
      <c r="R65" s="94"/>
      <c r="S65" s="94"/>
      <c r="T65" s="94"/>
      <c r="U65" s="94"/>
      <c r="V65" s="36"/>
      <c r="W65" s="36"/>
      <c r="X65" s="36"/>
      <c r="Y65" s="36"/>
      <c r="Z65" s="36"/>
      <c r="AA65" s="36"/>
      <c r="AB65" s="65"/>
      <c r="AC65" s="65"/>
      <c r="AD65" s="65"/>
    </row>
    <row r="66" spans="1:30" x14ac:dyDescent="0.25">
      <c r="A66" s="24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94"/>
      <c r="R66" s="94"/>
      <c r="S66" s="94"/>
      <c r="T66" s="94"/>
      <c r="U66" s="94"/>
      <c r="V66" s="36"/>
      <c r="W66" s="36"/>
      <c r="X66" s="36"/>
      <c r="Y66" s="36"/>
      <c r="Z66" s="36"/>
      <c r="AA66" s="36"/>
      <c r="AB66" s="65"/>
      <c r="AC66" s="65"/>
      <c r="AD66" s="65"/>
    </row>
    <row r="67" spans="1:30" x14ac:dyDescent="0.25">
      <c r="A67" s="24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94"/>
      <c r="R67" s="94"/>
      <c r="S67" s="94"/>
      <c r="T67" s="94"/>
      <c r="U67" s="94"/>
      <c r="V67" s="36"/>
      <c r="W67" s="36"/>
      <c r="X67" s="36"/>
      <c r="Y67" s="36"/>
      <c r="Z67" s="36"/>
      <c r="AA67" s="36"/>
      <c r="AB67" s="65"/>
      <c r="AC67" s="65"/>
      <c r="AD67" s="65"/>
    </row>
    <row r="68" spans="1:30" x14ac:dyDescent="0.25">
      <c r="A68" s="2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94"/>
      <c r="R68" s="94"/>
      <c r="S68" s="94"/>
      <c r="T68" s="94"/>
      <c r="U68" s="94"/>
      <c r="V68" s="36"/>
      <c r="W68" s="36"/>
      <c r="X68" s="36"/>
      <c r="Y68" s="36"/>
      <c r="Z68" s="36"/>
      <c r="AA68" s="36"/>
      <c r="AB68" s="65"/>
      <c r="AC68" s="65"/>
      <c r="AD68" s="65"/>
    </row>
    <row r="69" spans="1:30" x14ac:dyDescent="0.25">
      <c r="A69" s="2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94"/>
      <c r="R69" s="94"/>
      <c r="S69" s="94"/>
      <c r="T69" s="94"/>
      <c r="U69" s="94"/>
      <c r="V69" s="36"/>
      <c r="W69" s="36"/>
      <c r="X69" s="36"/>
      <c r="Y69" s="36"/>
      <c r="Z69" s="36"/>
      <c r="AA69" s="36"/>
      <c r="AB69" s="65"/>
      <c r="AC69" s="65"/>
      <c r="AD69" s="65"/>
    </row>
    <row r="70" spans="1:30" x14ac:dyDescent="0.25">
      <c r="A70" s="24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94"/>
      <c r="R70" s="94"/>
      <c r="S70" s="94"/>
      <c r="T70" s="94"/>
      <c r="U70" s="94"/>
      <c r="V70" s="36"/>
      <c r="W70" s="36"/>
      <c r="X70" s="36"/>
      <c r="Y70" s="36"/>
      <c r="Z70" s="36"/>
      <c r="AA70" s="36"/>
      <c r="AB70" s="65"/>
      <c r="AC70" s="65"/>
      <c r="AD70" s="65"/>
    </row>
    <row r="71" spans="1:30" x14ac:dyDescent="0.25">
      <c r="A71" s="24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94"/>
      <c r="R71" s="94"/>
      <c r="S71" s="94"/>
      <c r="T71" s="94"/>
      <c r="U71" s="94"/>
      <c r="V71" s="36"/>
      <c r="W71" s="36"/>
      <c r="X71" s="36"/>
      <c r="Y71" s="36"/>
      <c r="Z71" s="36"/>
      <c r="AA71" s="36"/>
      <c r="AB71" s="65"/>
      <c r="AC71" s="65"/>
      <c r="AD71" s="65"/>
    </row>
    <row r="72" spans="1:30" x14ac:dyDescent="0.25">
      <c r="A72" s="24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94"/>
      <c r="R72" s="94"/>
      <c r="S72" s="94"/>
      <c r="T72" s="94"/>
      <c r="U72" s="94"/>
      <c r="V72" s="36"/>
      <c r="W72" s="36"/>
      <c r="X72" s="36"/>
      <c r="Y72" s="36"/>
      <c r="Z72" s="36"/>
      <c r="AA72" s="36"/>
      <c r="AB72" s="65"/>
      <c r="AC72" s="65"/>
      <c r="AD72" s="65"/>
    </row>
    <row r="73" spans="1:30" x14ac:dyDescent="0.25">
      <c r="A73" s="24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94"/>
      <c r="R73" s="94"/>
      <c r="S73" s="94"/>
      <c r="T73" s="94"/>
      <c r="U73" s="94"/>
      <c r="V73" s="36"/>
      <c r="W73" s="36"/>
      <c r="X73" s="36"/>
      <c r="Y73" s="36"/>
      <c r="Z73" s="36"/>
      <c r="AA73" s="36"/>
      <c r="AB73" s="65"/>
      <c r="AC73" s="65"/>
      <c r="AD73" s="65"/>
    </row>
    <row r="74" spans="1:30" x14ac:dyDescent="0.25">
      <c r="A74" s="24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94"/>
      <c r="R74" s="94"/>
      <c r="S74" s="94"/>
      <c r="T74" s="94"/>
      <c r="U74" s="94"/>
      <c r="V74" s="36"/>
      <c r="W74" s="36"/>
      <c r="X74" s="36"/>
      <c r="Y74" s="36"/>
      <c r="Z74" s="36"/>
      <c r="AA74" s="36"/>
      <c r="AB74" s="65"/>
      <c r="AC74" s="65"/>
      <c r="AD74" s="65"/>
    </row>
    <row r="75" spans="1:30" x14ac:dyDescent="0.25">
      <c r="A75" s="24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94"/>
      <c r="R75" s="94"/>
      <c r="S75" s="94"/>
      <c r="T75" s="94"/>
      <c r="U75" s="94"/>
      <c r="V75" s="36"/>
      <c r="W75" s="36"/>
      <c r="X75" s="36"/>
      <c r="Y75" s="36"/>
      <c r="Z75" s="36"/>
      <c r="AA75" s="36"/>
      <c r="AB75" s="65"/>
      <c r="AC75" s="65"/>
      <c r="AD75" s="65"/>
    </row>
    <row r="76" spans="1:30" x14ac:dyDescent="0.25">
      <c r="A76" s="24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94"/>
      <c r="R76" s="94"/>
      <c r="S76" s="94"/>
      <c r="T76" s="94"/>
      <c r="U76" s="94"/>
      <c r="V76" s="36"/>
      <c r="W76" s="36"/>
      <c r="X76" s="36"/>
      <c r="Y76" s="36"/>
      <c r="Z76" s="36"/>
      <c r="AA76" s="36"/>
      <c r="AB76" s="65"/>
      <c r="AC76" s="65"/>
      <c r="AD76" s="65"/>
    </row>
    <row r="77" spans="1:30" x14ac:dyDescent="0.25">
      <c r="A77" s="24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94"/>
      <c r="R77" s="94"/>
      <c r="S77" s="94"/>
      <c r="T77" s="94"/>
      <c r="U77" s="94"/>
      <c r="V77" s="36"/>
      <c r="W77" s="36"/>
      <c r="X77" s="36"/>
      <c r="Y77" s="36"/>
      <c r="Z77" s="36"/>
      <c r="AA77" s="36"/>
      <c r="AB77" s="65"/>
      <c r="AC77" s="65"/>
      <c r="AD77" s="65"/>
    </row>
    <row r="78" spans="1:30" x14ac:dyDescent="0.25">
      <c r="A78" s="24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94"/>
      <c r="R78" s="94"/>
      <c r="S78" s="94"/>
      <c r="T78" s="94"/>
      <c r="U78" s="94"/>
      <c r="V78" s="36"/>
      <c r="W78" s="36"/>
      <c r="X78" s="36"/>
      <c r="Y78" s="36"/>
      <c r="Z78" s="36"/>
      <c r="AA78" s="36"/>
      <c r="AB78" s="65"/>
      <c r="AC78" s="65"/>
      <c r="AD78" s="65"/>
    </row>
    <row r="79" spans="1:30" x14ac:dyDescent="0.25">
      <c r="A79" s="24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94"/>
      <c r="R79" s="94"/>
      <c r="S79" s="94"/>
      <c r="T79" s="94"/>
      <c r="U79" s="94"/>
      <c r="V79" s="36"/>
      <c r="W79" s="36"/>
      <c r="X79" s="36"/>
      <c r="Y79" s="36"/>
      <c r="Z79" s="36"/>
      <c r="AA79" s="36"/>
      <c r="AB79" s="65"/>
      <c r="AC79" s="65"/>
      <c r="AD79" s="65"/>
    </row>
    <row r="80" spans="1:30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94"/>
      <c r="R80" s="94"/>
      <c r="S80" s="94"/>
      <c r="T80" s="94"/>
      <c r="U80" s="94"/>
      <c r="V80" s="36"/>
      <c r="W80" s="36"/>
      <c r="X80" s="36"/>
      <c r="Y80" s="36"/>
      <c r="Z80" s="36"/>
      <c r="AA80" s="36"/>
      <c r="AB80" s="65"/>
      <c r="AC80" s="65"/>
      <c r="AD80" s="65"/>
    </row>
    <row r="81" spans="1:30" x14ac:dyDescent="0.25">
      <c r="A81" s="2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94"/>
      <c r="R81" s="94"/>
      <c r="S81" s="94"/>
      <c r="T81" s="94"/>
      <c r="U81" s="94"/>
      <c r="V81" s="36"/>
      <c r="W81" s="36"/>
      <c r="X81" s="36"/>
      <c r="Y81" s="36"/>
      <c r="Z81" s="36"/>
      <c r="AA81" s="36"/>
      <c r="AB81" s="65"/>
      <c r="AC81" s="65"/>
      <c r="AD81" s="65"/>
    </row>
    <row r="82" spans="1:30" x14ac:dyDescent="0.25">
      <c r="A82" s="24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94"/>
      <c r="R82" s="94"/>
      <c r="S82" s="94"/>
      <c r="T82" s="94"/>
      <c r="U82" s="94"/>
      <c r="V82" s="36"/>
      <c r="W82" s="36"/>
      <c r="X82" s="36"/>
      <c r="Y82" s="36"/>
      <c r="Z82" s="36"/>
      <c r="AA82" s="36"/>
      <c r="AB82" s="65"/>
      <c r="AC82" s="65"/>
      <c r="AD82" s="65"/>
    </row>
    <row r="83" spans="1:30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94"/>
      <c r="R83" s="94"/>
      <c r="S83" s="94"/>
      <c r="T83" s="94"/>
      <c r="U83" s="94"/>
      <c r="V83" s="36"/>
      <c r="W83" s="36"/>
      <c r="X83" s="36"/>
      <c r="Y83" s="36"/>
      <c r="Z83" s="36"/>
      <c r="AA83" s="36"/>
      <c r="AB83" s="65"/>
      <c r="AC83" s="65"/>
      <c r="AD83" s="65"/>
    </row>
    <row r="84" spans="1:30" x14ac:dyDescent="0.25">
      <c r="A84" s="24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94"/>
      <c r="R84" s="94"/>
      <c r="S84" s="94"/>
      <c r="T84" s="94"/>
      <c r="U84" s="94"/>
      <c r="V84" s="36"/>
      <c r="W84" s="36"/>
      <c r="X84" s="36"/>
      <c r="Y84" s="36"/>
      <c r="Z84" s="36"/>
      <c r="AA84" s="36"/>
      <c r="AB84" s="65"/>
      <c r="AC84" s="65"/>
      <c r="AD84" s="65"/>
    </row>
    <row r="85" spans="1:30" x14ac:dyDescent="0.25">
      <c r="A85" s="24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94"/>
      <c r="R85" s="94"/>
      <c r="S85" s="94"/>
      <c r="T85" s="94"/>
      <c r="U85" s="94"/>
      <c r="V85" s="36"/>
      <c r="W85" s="36"/>
      <c r="X85" s="36"/>
      <c r="Y85" s="36"/>
      <c r="Z85" s="36"/>
      <c r="AA85" s="36"/>
      <c r="AB85" s="65"/>
      <c r="AC85" s="65"/>
      <c r="AD85" s="65"/>
    </row>
    <row r="86" spans="1:30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94"/>
      <c r="R86" s="94"/>
      <c r="S86" s="94"/>
      <c r="T86" s="94"/>
      <c r="U86" s="94"/>
      <c r="V86" s="36"/>
      <c r="W86" s="36"/>
      <c r="X86" s="36"/>
      <c r="Y86" s="36"/>
      <c r="Z86" s="36"/>
      <c r="AA86" s="36"/>
      <c r="AB86" s="65"/>
      <c r="AC86" s="65"/>
      <c r="AD86" s="65"/>
    </row>
    <row r="87" spans="1:30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94"/>
      <c r="R87" s="94"/>
      <c r="S87" s="94"/>
      <c r="T87" s="94"/>
      <c r="U87" s="94"/>
      <c r="V87" s="36"/>
      <c r="W87" s="36"/>
      <c r="X87" s="36"/>
      <c r="Y87" s="36"/>
      <c r="Z87" s="36"/>
      <c r="AA87" s="36"/>
      <c r="AB87" s="65"/>
      <c r="AC87" s="65"/>
      <c r="AD87" s="65"/>
    </row>
    <row r="88" spans="1:30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94"/>
      <c r="R88" s="94"/>
      <c r="S88" s="94"/>
      <c r="T88" s="94"/>
      <c r="U88" s="94"/>
      <c r="V88" s="36"/>
      <c r="W88" s="36"/>
      <c r="X88" s="36"/>
      <c r="Y88" s="36"/>
      <c r="Z88" s="36"/>
      <c r="AA88" s="36"/>
      <c r="AB88" s="65"/>
      <c r="AC88" s="65"/>
      <c r="AD88" s="65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5"/>
      <c r="R104" s="155"/>
      <c r="S104" s="155"/>
      <c r="T104" s="155"/>
      <c r="U104" s="15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5"/>
      <c r="R105" s="155"/>
      <c r="S105" s="155"/>
      <c r="T105" s="155"/>
      <c r="U105" s="15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5"/>
      <c r="R106" s="155"/>
      <c r="S106" s="155"/>
      <c r="T106" s="155"/>
      <c r="U106" s="15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5"/>
      <c r="R107" s="155"/>
      <c r="S107" s="155"/>
      <c r="T107" s="155"/>
      <c r="U107" s="15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5"/>
      <c r="R108" s="155"/>
      <c r="S108" s="155"/>
      <c r="T108" s="155"/>
      <c r="U108" s="15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5"/>
      <c r="R109" s="155"/>
      <c r="S109" s="155"/>
      <c r="T109" s="155"/>
      <c r="U109" s="15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5"/>
      <c r="R110" s="155"/>
      <c r="S110" s="155"/>
      <c r="T110" s="155"/>
      <c r="U110" s="15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5"/>
      <c r="R111" s="155"/>
      <c r="S111" s="155"/>
      <c r="T111" s="155"/>
      <c r="U111" s="15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5"/>
      <c r="R112" s="155"/>
      <c r="S112" s="155"/>
      <c r="T112" s="155"/>
      <c r="U112" s="15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5"/>
      <c r="R113" s="155"/>
      <c r="S113" s="155"/>
      <c r="T113" s="155"/>
      <c r="U113" s="15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5"/>
      <c r="R114" s="155"/>
      <c r="S114" s="155"/>
      <c r="T114" s="155"/>
      <c r="U114" s="15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5"/>
      <c r="R115" s="155"/>
      <c r="S115" s="155"/>
      <c r="T115" s="155"/>
      <c r="U115" s="15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5"/>
      <c r="R116" s="155"/>
      <c r="S116" s="155"/>
      <c r="T116" s="155"/>
      <c r="U116" s="15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5"/>
      <c r="R117" s="155"/>
      <c r="S117" s="155"/>
      <c r="T117" s="155"/>
      <c r="U117" s="15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5"/>
      <c r="R118" s="155"/>
      <c r="S118" s="155"/>
      <c r="T118" s="155"/>
      <c r="U118" s="15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5"/>
      <c r="R119" s="155"/>
      <c r="S119" s="155"/>
      <c r="T119" s="155"/>
      <c r="U119" s="15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5"/>
      <c r="R120" s="155"/>
      <c r="S120" s="155"/>
      <c r="T120" s="155"/>
      <c r="U120" s="15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5"/>
      <c r="R121" s="155"/>
      <c r="S121" s="155"/>
      <c r="T121" s="155"/>
      <c r="U121" s="15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5"/>
      <c r="R122" s="155"/>
      <c r="S122" s="155"/>
      <c r="T122" s="155"/>
      <c r="U122" s="15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5"/>
      <c r="R123" s="155"/>
      <c r="S123" s="155"/>
      <c r="T123" s="155"/>
      <c r="U123" s="15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5"/>
      <c r="R124" s="155"/>
      <c r="S124" s="155"/>
      <c r="T124" s="155"/>
      <c r="U124" s="15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5"/>
      <c r="R125" s="155"/>
      <c r="S125" s="155"/>
      <c r="T125" s="155"/>
      <c r="U125" s="15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5"/>
      <c r="R126" s="155"/>
      <c r="S126" s="155"/>
      <c r="T126" s="155"/>
      <c r="U126" s="15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5"/>
      <c r="R127" s="155"/>
      <c r="S127" s="155"/>
      <c r="T127" s="155"/>
      <c r="U127" s="15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5"/>
      <c r="R128" s="155"/>
      <c r="S128" s="155"/>
      <c r="T128" s="155"/>
      <c r="U128" s="15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5"/>
      <c r="R129" s="155"/>
      <c r="S129" s="155"/>
      <c r="T129" s="155"/>
      <c r="U129" s="15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5"/>
      <c r="R130" s="155"/>
      <c r="S130" s="155"/>
      <c r="T130" s="155"/>
      <c r="U130" s="15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5"/>
      <c r="R131" s="155"/>
      <c r="S131" s="155"/>
      <c r="T131" s="155"/>
      <c r="U131" s="15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5"/>
      <c r="R132" s="155"/>
      <c r="S132" s="155"/>
      <c r="T132" s="155"/>
      <c r="U132" s="15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5"/>
      <c r="R133" s="155"/>
      <c r="S133" s="155"/>
      <c r="T133" s="155"/>
      <c r="U133" s="15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5"/>
      <c r="R134" s="155"/>
      <c r="S134" s="155"/>
      <c r="T134" s="155"/>
      <c r="U134" s="15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5"/>
      <c r="R135" s="155"/>
      <c r="S135" s="155"/>
      <c r="T135" s="155"/>
      <c r="U135" s="15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5"/>
      <c r="R136" s="155"/>
      <c r="S136" s="155"/>
      <c r="T136" s="155"/>
      <c r="U136" s="15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5"/>
      <c r="R137" s="155"/>
      <c r="S137" s="155"/>
      <c r="T137" s="155"/>
      <c r="U137" s="15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5"/>
      <c r="R138" s="155"/>
      <c r="S138" s="155"/>
      <c r="T138" s="155"/>
      <c r="U138" s="15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5"/>
      <c r="R139" s="155"/>
      <c r="S139" s="155"/>
      <c r="T139" s="155"/>
      <c r="U139" s="15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5"/>
      <c r="R140" s="155"/>
      <c r="S140" s="155"/>
      <c r="T140" s="155"/>
      <c r="U140" s="15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5"/>
      <c r="R141" s="155"/>
      <c r="S141" s="155"/>
      <c r="T141" s="155"/>
      <c r="U141" s="15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5"/>
      <c r="R142" s="155"/>
      <c r="S142" s="155"/>
      <c r="T142" s="155"/>
      <c r="U142" s="15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5"/>
      <c r="R143" s="155"/>
      <c r="S143" s="155"/>
      <c r="T143" s="155"/>
      <c r="U143" s="15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5"/>
      <c r="R144" s="155"/>
      <c r="S144" s="155"/>
      <c r="T144" s="155"/>
      <c r="U144" s="15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5"/>
      <c r="R145" s="155"/>
      <c r="S145" s="155"/>
      <c r="T145" s="155"/>
      <c r="U145" s="15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5"/>
      <c r="R146" s="155"/>
      <c r="S146" s="155"/>
      <c r="T146" s="155"/>
      <c r="U146" s="15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5"/>
      <c r="R147" s="155"/>
      <c r="S147" s="155"/>
      <c r="T147" s="155"/>
      <c r="U147" s="15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5"/>
      <c r="R148" s="155"/>
      <c r="S148" s="155"/>
      <c r="T148" s="155"/>
      <c r="U148" s="15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5"/>
      <c r="R149" s="155"/>
      <c r="S149" s="155"/>
      <c r="T149" s="155"/>
      <c r="U149" s="15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5"/>
      <c r="R150" s="155"/>
      <c r="S150" s="155"/>
      <c r="T150" s="155"/>
      <c r="U150" s="15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5"/>
      <c r="R151" s="155"/>
      <c r="S151" s="155"/>
      <c r="T151" s="155"/>
      <c r="U151" s="15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5"/>
      <c r="R152" s="155"/>
      <c r="S152" s="155"/>
      <c r="T152" s="155"/>
      <c r="U152" s="15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5"/>
      <c r="R153" s="155"/>
      <c r="S153" s="155"/>
      <c r="T153" s="155"/>
      <c r="U153" s="15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5"/>
      <c r="R154" s="155"/>
      <c r="S154" s="155"/>
      <c r="T154" s="155"/>
      <c r="U154" s="15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5"/>
      <c r="R155" s="155"/>
      <c r="S155" s="155"/>
      <c r="T155" s="155"/>
      <c r="U155" s="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5"/>
      <c r="R156" s="155"/>
      <c r="S156" s="155"/>
      <c r="T156" s="155"/>
      <c r="U156" s="15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5"/>
      <c r="R157" s="155"/>
      <c r="S157" s="155"/>
      <c r="T157" s="155"/>
      <c r="U157" s="15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5"/>
      <c r="R158" s="155"/>
      <c r="S158" s="155"/>
      <c r="T158" s="155"/>
      <c r="U158" s="15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5"/>
      <c r="R159" s="155"/>
      <c r="S159" s="155"/>
      <c r="T159" s="155"/>
      <c r="U159" s="15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5"/>
      <c r="R160" s="155"/>
      <c r="S160" s="155"/>
      <c r="T160" s="155"/>
      <c r="U160" s="15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5"/>
      <c r="R161" s="155"/>
      <c r="S161" s="155"/>
      <c r="T161" s="155"/>
      <c r="U161" s="15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5"/>
      <c r="R162" s="155"/>
      <c r="S162" s="155"/>
      <c r="T162" s="155"/>
      <c r="U162" s="15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5"/>
      <c r="R163" s="155"/>
      <c r="S163" s="155"/>
      <c r="T163" s="155"/>
      <c r="U163" s="15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5"/>
      <c r="R164" s="155"/>
      <c r="S164" s="155"/>
      <c r="T164" s="155"/>
      <c r="U164" s="15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5"/>
      <c r="R165" s="155"/>
      <c r="S165" s="155"/>
      <c r="T165" s="155"/>
      <c r="U165" s="15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5"/>
      <c r="R166" s="155"/>
      <c r="S166" s="155"/>
      <c r="T166" s="155"/>
      <c r="U166" s="15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5"/>
      <c r="R167" s="155"/>
      <c r="S167" s="155"/>
      <c r="T167" s="155"/>
      <c r="U167" s="15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5"/>
      <c r="R168" s="155"/>
      <c r="S168" s="155"/>
      <c r="T168" s="155"/>
      <c r="U168" s="15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5"/>
      <c r="R169" s="155"/>
      <c r="S169" s="155"/>
      <c r="T169" s="155"/>
      <c r="U169" s="15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5"/>
      <c r="R170" s="155"/>
      <c r="S170" s="155"/>
      <c r="T170" s="155"/>
      <c r="U170" s="15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5"/>
      <c r="R171" s="155"/>
      <c r="S171" s="155"/>
      <c r="T171" s="155"/>
      <c r="U171" s="15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5"/>
      <c r="R172" s="155"/>
      <c r="S172" s="155"/>
      <c r="T172" s="155"/>
      <c r="U172" s="15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5"/>
      <c r="R173" s="155"/>
      <c r="S173" s="155"/>
      <c r="T173" s="155"/>
      <c r="U173" s="15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5"/>
      <c r="R174" s="155"/>
      <c r="S174" s="155"/>
      <c r="T174" s="155"/>
      <c r="U174" s="15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5"/>
      <c r="R175" s="155"/>
      <c r="S175" s="155"/>
      <c r="T175" s="155"/>
      <c r="U175" s="15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55"/>
      <c r="R176" s="155"/>
      <c r="S176" s="155"/>
      <c r="T176" s="155"/>
      <c r="U176" s="15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55"/>
      <c r="R177" s="155"/>
      <c r="S177" s="155"/>
      <c r="T177" s="155"/>
      <c r="U177" s="15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55"/>
      <c r="R178" s="155"/>
      <c r="S178" s="155"/>
      <c r="T178" s="155"/>
      <c r="U178" s="15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55"/>
      <c r="R179" s="155"/>
      <c r="S179" s="155"/>
      <c r="T179" s="155"/>
      <c r="U179" s="15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55"/>
      <c r="R180" s="155"/>
      <c r="S180" s="155"/>
      <c r="T180" s="155"/>
      <c r="U180" s="15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55"/>
      <c r="R181" s="155"/>
      <c r="S181" s="155"/>
      <c r="T181" s="155"/>
      <c r="U181" s="15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55"/>
      <c r="R182" s="155"/>
      <c r="S182" s="155"/>
      <c r="T182" s="155"/>
      <c r="U182" s="15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55"/>
      <c r="R183" s="155"/>
      <c r="S183" s="155"/>
      <c r="T183" s="155"/>
      <c r="U183" s="155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55"/>
      <c r="R184" s="155"/>
      <c r="S184" s="155"/>
      <c r="T184" s="155"/>
      <c r="U184" s="155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55"/>
      <c r="R185" s="155"/>
      <c r="S185" s="155"/>
      <c r="T185" s="155"/>
      <c r="U185" s="155"/>
      <c r="V185"/>
      <c r="W185"/>
      <c r="X185"/>
      <c r="Y185"/>
      <c r="Z185"/>
      <c r="AA185"/>
      <c r="AB185"/>
      <c r="AC185"/>
      <c r="AD185"/>
    </row>
  </sheetData>
  <sortState ref="B18:X19">
    <sortCondition ref="B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2020-09-14T13:58:15Z</dcterms:modified>
</cp:coreProperties>
</file>