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4" i="1" l="1"/>
  <c r="N23" i="1"/>
  <c r="O16" i="1" l="1"/>
  <c r="O15" i="1"/>
  <c r="O14" i="1"/>
  <c r="O13" i="1"/>
  <c r="O12" i="1"/>
  <c r="O10" i="1"/>
  <c r="O9" i="1"/>
  <c r="O8" i="1"/>
  <c r="O7" i="1"/>
  <c r="O17" i="1" s="1"/>
  <c r="M16" i="1"/>
  <c r="M15" i="1"/>
  <c r="M14" i="1"/>
  <c r="M13" i="1"/>
  <c r="M12" i="1"/>
  <c r="M10" i="1"/>
  <c r="M9" i="1"/>
  <c r="M8" i="1"/>
  <c r="M17" i="1" s="1"/>
  <c r="AE17" i="1"/>
  <c r="AD17" i="1"/>
  <c r="AC17" i="1"/>
  <c r="AB17" i="1"/>
  <c r="AA17" i="1"/>
  <c r="Z17" i="1"/>
  <c r="Y17" i="1"/>
  <c r="I23" i="1" s="1"/>
  <c r="M23" i="1" s="1"/>
  <c r="X17" i="1"/>
  <c r="H23" i="1" s="1"/>
  <c r="L23" i="1" s="1"/>
  <c r="W17" i="1"/>
  <c r="G23" i="1" s="1"/>
  <c r="V17" i="1"/>
  <c r="F23" i="1" s="1"/>
  <c r="U17" i="1"/>
  <c r="E23" i="1"/>
  <c r="T17" i="1"/>
  <c r="I22" i="1"/>
  <c r="S17" i="1"/>
  <c r="H22" i="1"/>
  <c r="R17" i="1"/>
  <c r="G22" i="1"/>
  <c r="Q17" i="1"/>
  <c r="F22" i="1"/>
  <c r="K22" i="1" s="1"/>
  <c r="P17" i="1"/>
  <c r="E22" i="1"/>
  <c r="L17" i="1"/>
  <c r="K17" i="1"/>
  <c r="J17" i="1"/>
  <c r="I17" i="1"/>
  <c r="I21" i="1" s="1"/>
  <c r="H17" i="1"/>
  <c r="H21" i="1" s="1"/>
  <c r="G17" i="1"/>
  <c r="G21" i="1" s="1"/>
  <c r="F17" i="1"/>
  <c r="F21" i="1" s="1"/>
  <c r="E17" i="1"/>
  <c r="E21" i="1" s="1"/>
  <c r="E24" i="1" s="1"/>
  <c r="M22" i="1"/>
  <c r="L22" i="1"/>
  <c r="D18" i="1"/>
  <c r="F24" i="1" l="1"/>
  <c r="K21" i="1"/>
  <c r="L21" i="1"/>
  <c r="H24" i="1"/>
  <c r="L24" i="1" s="1"/>
  <c r="G24" i="1"/>
  <c r="I24" i="1"/>
  <c r="M24" i="1" s="1"/>
  <c r="M21" i="1"/>
  <c r="K23" i="1"/>
  <c r="O21" i="1"/>
  <c r="O24" i="1" s="1"/>
  <c r="N17" i="1"/>
  <c r="N21" i="1" s="1"/>
  <c r="K24" i="1" l="1"/>
</calcChain>
</file>

<file path=xl/sharedStrings.xml><?xml version="1.0" encoding="utf-8"?>
<sst xmlns="http://schemas.openxmlformats.org/spreadsheetml/2006/main" count="137" uniqueCount="96">
  <si>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</si>
  <si>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</si>
  <si>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</si>
  <si>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</si>
  <si>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</si>
  <si>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</si>
  <si>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</si>
  <si>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</si>
  <si>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</si>
  <si>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</si>
  <si>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</si>
  <si>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</si>
  <si>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</si>
  <si>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</si>
  <si>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</si>
  <si>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</si>
  <si>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</si>
  <si>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</si>
  <si>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</si>
  <si>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</si>
  <si>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</si>
  <si>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</si>
  <si>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</si>
  <si>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</si>
  <si>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</si>
  <si>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</si>
  <si>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</si>
  <si>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</si>
  <si>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</si>
  <si>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</si>
  <si>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</si>
  <si>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</si>
  <si>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</si>
  <si>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</si>
  <si>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</si>
  <si>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Marika Mäenpää</t>
  </si>
  <si>
    <t>YPJ</t>
  </si>
  <si>
    <t>Manse PP</t>
  </si>
  <si>
    <t>Pesäkarhut</t>
  </si>
  <si>
    <t>IT</t>
  </si>
  <si>
    <t>9.</t>
  </si>
  <si>
    <t>11.</t>
  </si>
  <si>
    <t>superpesiskarsinta</t>
  </si>
  <si>
    <t>8.</t>
  </si>
  <si>
    <t>play off</t>
  </si>
  <si>
    <t>karsintasarja</t>
  </si>
  <si>
    <t>12.</t>
  </si>
  <si>
    <t>1.</t>
  </si>
  <si>
    <t>6.</t>
  </si>
  <si>
    <t>3.</t>
  </si>
  <si>
    <t>jatkosarja ja play off</t>
  </si>
  <si>
    <t>IT = Ikaalisten Tarmo  (1908)</t>
  </si>
  <si>
    <t>Manse PP = Mansen Pesäpallo  (1978)</t>
  </si>
  <si>
    <t>YPJ = Ylihärmän Pesis-Junkkarit  (1996)</t>
  </si>
  <si>
    <t>Pesäkarhut = Pesäkarhut, Pori  (1985)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</si>
  <si>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</si>
  <si>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</si>
  <si>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</si>
  <si>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</si>
  <si>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</si>
  <si>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</si>
  <si>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</si>
  <si>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07.05. 1995  IT - Lippo  0-2  (0-2, 1-3)</t>
  </si>
  <si>
    <t>3.  ottelu</t>
  </si>
  <si>
    <t>17.05. 1995  IT - ViPa  0-2  (3-4, 2-11)</t>
  </si>
  <si>
    <t>25.05. 1995  Virkiä - IT  1-0  (1-1, 4-3)</t>
  </si>
  <si>
    <t>26.  ottelu</t>
  </si>
  <si>
    <t>22.05. 1996  Manse PP - IT  2-0  (3-1, 5-4)</t>
  </si>
  <si>
    <t>23.11.1977</t>
  </si>
  <si>
    <t>suomensarja</t>
  </si>
  <si>
    <t xml:space="preserve">  17 v   5 kk 14 pv</t>
  </si>
  <si>
    <t xml:space="preserve">  17 v   5 kk 24 pv</t>
  </si>
  <si>
    <t xml:space="preserve">  17 v   6 kk   2 pv</t>
  </si>
  <si>
    <t xml:space="preserve">  18 v   5 kk 29 pv</t>
  </si>
  <si>
    <t>Manse PP  2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</si>
  <si>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</si>
  <si>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</si>
  <si>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</si>
  <si>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</si>
  <si>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</si>
  <si>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</si>
  <si>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</si>
  <si>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</si>
  <si>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</si>
  <si>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</si>
  <si>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</si>
  <si>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</si>
  <si>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</si>
  <si>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</si>
  <si>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</si>
  <si>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</si>
  <si>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23.07. 1994  Loimaa</t>
  </si>
  <si>
    <t xml:space="preserve">  2-26</t>
  </si>
  <si>
    <t>Hannu Pelkonen</t>
  </si>
  <si>
    <t>jok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</si>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</sst>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1" quotePrefix="1" applyNumberFormat="1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3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68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1992</v>
      </c>
      <c r="C4" s="84"/>
      <c r="D4" s="85" t="s">
        <v>74</v>
      </c>
      <c r="E4" s="83"/>
      <c r="F4" s="86" t="s">
        <v>69</v>
      </c>
      <c r="G4" s="83"/>
      <c r="H4" s="83"/>
      <c r="I4" s="83"/>
      <c r="J4" s="83"/>
      <c r="K4" s="83"/>
      <c r="L4" s="83"/>
      <c r="M4" s="83"/>
      <c r="N4" s="87"/>
      <c r="O4" s="62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8">
        <v>1993</v>
      </c>
      <c r="C5" s="88"/>
      <c r="D5" s="89" t="s">
        <v>37</v>
      </c>
      <c r="E5" s="90"/>
      <c r="F5" s="91" t="s">
        <v>75</v>
      </c>
      <c r="G5" s="92"/>
      <c r="H5" s="93"/>
      <c r="I5" s="88"/>
      <c r="J5" s="88"/>
      <c r="K5" s="88"/>
      <c r="L5" s="88"/>
      <c r="M5" s="88"/>
      <c r="N5" s="94"/>
      <c r="O5" s="62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8">
        <v>1994</v>
      </c>
      <c r="C6" s="88"/>
      <c r="D6" s="89" t="s">
        <v>37</v>
      </c>
      <c r="E6" s="90"/>
      <c r="F6" s="91" t="s">
        <v>75</v>
      </c>
      <c r="G6" s="92"/>
      <c r="H6" s="93"/>
      <c r="I6" s="88"/>
      <c r="J6" s="88"/>
      <c r="K6" s="88"/>
      <c r="L6" s="88"/>
      <c r="M6" s="88"/>
      <c r="N6" s="94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1995</v>
      </c>
      <c r="C7" s="42" t="s">
        <v>40</v>
      </c>
      <c r="D7" s="41" t="s">
        <v>39</v>
      </c>
      <c r="E7" s="27">
        <v>22</v>
      </c>
      <c r="F7" s="27">
        <v>0</v>
      </c>
      <c r="G7" s="27">
        <v>3</v>
      </c>
      <c r="H7" s="27">
        <v>19</v>
      </c>
      <c r="I7" s="27">
        <v>95</v>
      </c>
      <c r="J7" s="27">
        <v>53</v>
      </c>
      <c r="K7" s="27">
        <v>29</v>
      </c>
      <c r="L7" s="27">
        <v>10</v>
      </c>
      <c r="M7" s="27">
        <v>3</v>
      </c>
      <c r="N7" s="30">
        <v>0.54600000000000004</v>
      </c>
      <c r="O7" s="62">
        <f>PRODUCT(I7/N7)</f>
        <v>173.99267399267399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1996</v>
      </c>
      <c r="C8" s="42" t="s">
        <v>41</v>
      </c>
      <c r="D8" s="41" t="s">
        <v>37</v>
      </c>
      <c r="E8" s="27">
        <v>23</v>
      </c>
      <c r="F8" s="27">
        <v>3</v>
      </c>
      <c r="G8" s="27">
        <v>15</v>
      </c>
      <c r="H8" s="27">
        <v>19</v>
      </c>
      <c r="I8" s="27">
        <v>108</v>
      </c>
      <c r="J8" s="27">
        <v>35</v>
      </c>
      <c r="K8" s="27">
        <v>35</v>
      </c>
      <c r="L8" s="27">
        <v>20</v>
      </c>
      <c r="M8" s="27">
        <f t="shared" ref="M8:M16" si="0">PRODUCT(F8+G8)</f>
        <v>18</v>
      </c>
      <c r="N8" s="30">
        <v>0.57399999999999995</v>
      </c>
      <c r="O8" s="62">
        <f t="shared" ref="O8:O16" si="1">PRODUCT(I8/N8)</f>
        <v>188.15331010452962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0" t="s">
        <v>42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1997</v>
      </c>
      <c r="C9" s="42" t="s">
        <v>43</v>
      </c>
      <c r="D9" s="41" t="s">
        <v>37</v>
      </c>
      <c r="E9" s="27">
        <v>21</v>
      </c>
      <c r="F9" s="27">
        <v>2</v>
      </c>
      <c r="G9" s="27">
        <v>8</v>
      </c>
      <c r="H9" s="27">
        <v>12</v>
      </c>
      <c r="I9" s="27">
        <v>70</v>
      </c>
      <c r="J9" s="27">
        <v>30</v>
      </c>
      <c r="K9" s="27">
        <v>18</v>
      </c>
      <c r="L9" s="27">
        <v>12</v>
      </c>
      <c r="M9" s="27">
        <f t="shared" si="0"/>
        <v>10</v>
      </c>
      <c r="N9" s="30">
        <v>0.56899999999999995</v>
      </c>
      <c r="O9" s="62">
        <f t="shared" si="1"/>
        <v>123.02284710017575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1998</v>
      </c>
      <c r="C10" s="42" t="s">
        <v>41</v>
      </c>
      <c r="D10" s="41" t="s">
        <v>36</v>
      </c>
      <c r="E10" s="27">
        <v>22</v>
      </c>
      <c r="F10" s="27">
        <v>2</v>
      </c>
      <c r="G10" s="27">
        <v>11</v>
      </c>
      <c r="H10" s="27">
        <v>13</v>
      </c>
      <c r="I10" s="27">
        <v>75</v>
      </c>
      <c r="J10" s="27">
        <v>25</v>
      </c>
      <c r="K10" s="27">
        <v>18</v>
      </c>
      <c r="L10" s="27">
        <v>19</v>
      </c>
      <c r="M10" s="27">
        <f t="shared" si="0"/>
        <v>13</v>
      </c>
      <c r="N10" s="30">
        <v>0.51400000000000001</v>
      </c>
      <c r="O10" s="62">
        <f t="shared" si="1"/>
        <v>145.91439688715954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0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1999</v>
      </c>
      <c r="C11" s="42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62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2000</v>
      </c>
      <c r="C12" s="42" t="s">
        <v>41</v>
      </c>
      <c r="D12" s="41" t="s">
        <v>37</v>
      </c>
      <c r="E12" s="27">
        <v>21</v>
      </c>
      <c r="F12" s="27">
        <v>2</v>
      </c>
      <c r="G12" s="27">
        <v>7</v>
      </c>
      <c r="H12" s="27">
        <v>13</v>
      </c>
      <c r="I12" s="27">
        <v>90</v>
      </c>
      <c r="J12" s="27">
        <v>39</v>
      </c>
      <c r="K12" s="27">
        <v>27</v>
      </c>
      <c r="L12" s="27">
        <v>15</v>
      </c>
      <c r="M12" s="27">
        <f t="shared" si="0"/>
        <v>9</v>
      </c>
      <c r="N12" s="30">
        <v>0.52500000000000002</v>
      </c>
      <c r="O12" s="62">
        <f t="shared" si="1"/>
        <v>171.42857142857142</v>
      </c>
      <c r="P12" s="27"/>
      <c r="Q12" s="27"/>
      <c r="R12" s="27"/>
      <c r="S12" s="27"/>
      <c r="T12" s="27"/>
      <c r="U12" s="28">
        <v>6</v>
      </c>
      <c r="V12" s="28">
        <v>0</v>
      </c>
      <c r="W12" s="28">
        <v>3</v>
      </c>
      <c r="X12" s="28">
        <v>8</v>
      </c>
      <c r="Y12" s="28">
        <v>19</v>
      </c>
      <c r="Z12" s="63"/>
      <c r="AA12" s="27"/>
      <c r="AB12" s="27"/>
      <c r="AC12" s="27"/>
      <c r="AD12" s="27"/>
      <c r="AE12" s="27"/>
      <c r="AF12" s="50" t="s">
        <v>45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2001</v>
      </c>
      <c r="C13" s="42" t="s">
        <v>46</v>
      </c>
      <c r="D13" s="41" t="s">
        <v>37</v>
      </c>
      <c r="E13" s="27">
        <v>24</v>
      </c>
      <c r="F13" s="27">
        <v>0</v>
      </c>
      <c r="G13" s="27">
        <v>4</v>
      </c>
      <c r="H13" s="27">
        <v>8</v>
      </c>
      <c r="I13" s="27">
        <v>54</v>
      </c>
      <c r="J13" s="27">
        <v>25</v>
      </c>
      <c r="K13" s="27">
        <v>14</v>
      </c>
      <c r="L13" s="27">
        <v>11</v>
      </c>
      <c r="M13" s="27">
        <f t="shared" si="0"/>
        <v>4</v>
      </c>
      <c r="N13" s="30">
        <v>0.65100000000000002</v>
      </c>
      <c r="O13" s="62">
        <f t="shared" si="1"/>
        <v>82.94930875576037</v>
      </c>
      <c r="P13" s="27"/>
      <c r="Q13" s="27"/>
      <c r="R13" s="27"/>
      <c r="S13" s="27"/>
      <c r="T13" s="27"/>
      <c r="U13" s="28">
        <v>7</v>
      </c>
      <c r="V13" s="28">
        <v>0</v>
      </c>
      <c r="W13" s="28">
        <v>3</v>
      </c>
      <c r="X13" s="28">
        <v>4</v>
      </c>
      <c r="Y13" s="28">
        <v>23</v>
      </c>
      <c r="Z13" s="27"/>
      <c r="AA13" s="27"/>
      <c r="AB13" s="27"/>
      <c r="AC13" s="27"/>
      <c r="AD13" s="27"/>
      <c r="AE13" s="27"/>
      <c r="AF13" s="50" t="s">
        <v>45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2002</v>
      </c>
      <c r="C14" s="42" t="s">
        <v>47</v>
      </c>
      <c r="D14" s="41" t="s">
        <v>38</v>
      </c>
      <c r="E14" s="27">
        <v>23</v>
      </c>
      <c r="F14" s="27">
        <v>0</v>
      </c>
      <c r="G14" s="27">
        <v>13</v>
      </c>
      <c r="H14" s="27">
        <v>9</v>
      </c>
      <c r="I14" s="27">
        <v>55</v>
      </c>
      <c r="J14" s="27">
        <v>12</v>
      </c>
      <c r="K14" s="27">
        <v>12</v>
      </c>
      <c r="L14" s="27">
        <v>18</v>
      </c>
      <c r="M14" s="27">
        <f t="shared" si="0"/>
        <v>13</v>
      </c>
      <c r="N14" s="30">
        <v>0.505</v>
      </c>
      <c r="O14" s="62">
        <f t="shared" si="1"/>
        <v>108.91089108910892</v>
      </c>
      <c r="P14" s="27">
        <v>13</v>
      </c>
      <c r="Q14" s="27">
        <v>1</v>
      </c>
      <c r="R14" s="27">
        <v>5</v>
      </c>
      <c r="S14" s="27">
        <v>5</v>
      </c>
      <c r="T14" s="27">
        <v>21</v>
      </c>
      <c r="U14" s="28"/>
      <c r="V14" s="28"/>
      <c r="W14" s="28"/>
      <c r="X14" s="28"/>
      <c r="Y14" s="28"/>
      <c r="Z14" s="27"/>
      <c r="AA14" s="27"/>
      <c r="AB14" s="27">
        <v>1</v>
      </c>
      <c r="AC14" s="27">
        <v>1</v>
      </c>
      <c r="AD14" s="27"/>
      <c r="AE14" s="27"/>
      <c r="AF14" s="55" t="s">
        <v>44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2003</v>
      </c>
      <c r="C15" s="42" t="s">
        <v>48</v>
      </c>
      <c r="D15" s="41" t="s">
        <v>38</v>
      </c>
      <c r="E15" s="27">
        <v>14</v>
      </c>
      <c r="F15" s="27">
        <v>0</v>
      </c>
      <c r="G15" s="27">
        <v>9</v>
      </c>
      <c r="H15" s="27">
        <v>12</v>
      </c>
      <c r="I15" s="27">
        <v>49</v>
      </c>
      <c r="J15" s="27">
        <v>16</v>
      </c>
      <c r="K15" s="27">
        <v>8</v>
      </c>
      <c r="L15" s="27">
        <v>16</v>
      </c>
      <c r="M15" s="27">
        <f t="shared" si="0"/>
        <v>9</v>
      </c>
      <c r="N15" s="30">
        <v>0.58299999999999996</v>
      </c>
      <c r="O15" s="62">
        <f t="shared" si="1"/>
        <v>84.048027444253862</v>
      </c>
      <c r="P15" s="27">
        <v>4</v>
      </c>
      <c r="Q15" s="27">
        <v>0</v>
      </c>
      <c r="R15" s="27">
        <v>0</v>
      </c>
      <c r="S15" s="27">
        <v>1</v>
      </c>
      <c r="T15" s="27">
        <v>8</v>
      </c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2004</v>
      </c>
      <c r="C16" s="42" t="s">
        <v>49</v>
      </c>
      <c r="D16" s="41" t="s">
        <v>38</v>
      </c>
      <c r="E16" s="27">
        <v>19</v>
      </c>
      <c r="F16" s="27">
        <v>0</v>
      </c>
      <c r="G16" s="27">
        <v>18</v>
      </c>
      <c r="H16" s="27">
        <v>12</v>
      </c>
      <c r="I16" s="27">
        <v>71</v>
      </c>
      <c r="J16" s="27">
        <v>13</v>
      </c>
      <c r="K16" s="27">
        <v>24</v>
      </c>
      <c r="L16" s="27">
        <v>16</v>
      </c>
      <c r="M16" s="27">
        <f t="shared" si="0"/>
        <v>18</v>
      </c>
      <c r="N16" s="30">
        <v>0.628</v>
      </c>
      <c r="O16" s="62">
        <f t="shared" si="1"/>
        <v>113.05732484076434</v>
      </c>
      <c r="P16" s="27">
        <v>14</v>
      </c>
      <c r="Q16" s="27">
        <v>0</v>
      </c>
      <c r="R16" s="27">
        <v>3</v>
      </c>
      <c r="S16" s="27">
        <v>10</v>
      </c>
      <c r="T16" s="27">
        <v>28</v>
      </c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>
        <v>1</v>
      </c>
      <c r="AF16" s="55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2">SUM(E7:E16)</f>
        <v>189</v>
      </c>
      <c r="F17" s="19">
        <f t="shared" si="2"/>
        <v>9</v>
      </c>
      <c r="G17" s="19">
        <f t="shared" si="2"/>
        <v>88</v>
      </c>
      <c r="H17" s="19">
        <f t="shared" si="2"/>
        <v>117</v>
      </c>
      <c r="I17" s="19">
        <f t="shared" si="2"/>
        <v>667</v>
      </c>
      <c r="J17" s="19">
        <f t="shared" si="2"/>
        <v>248</v>
      </c>
      <c r="K17" s="19">
        <f t="shared" si="2"/>
        <v>185</v>
      </c>
      <c r="L17" s="19">
        <f t="shared" si="2"/>
        <v>137</v>
      </c>
      <c r="M17" s="19">
        <f t="shared" si="2"/>
        <v>97</v>
      </c>
      <c r="N17" s="31">
        <f>PRODUCT(I17/O17)</f>
        <v>0.55980921423326657</v>
      </c>
      <c r="O17" s="32">
        <f t="shared" ref="O17:AE17" si="3">SUM(O7:O16)</f>
        <v>1191.4773516429977</v>
      </c>
      <c r="P17" s="19">
        <f t="shared" si="3"/>
        <v>31</v>
      </c>
      <c r="Q17" s="19">
        <f t="shared" si="3"/>
        <v>1</v>
      </c>
      <c r="R17" s="19">
        <f t="shared" si="3"/>
        <v>8</v>
      </c>
      <c r="S17" s="19">
        <f t="shared" si="3"/>
        <v>16</v>
      </c>
      <c r="T17" s="19">
        <f t="shared" si="3"/>
        <v>57</v>
      </c>
      <c r="U17" s="19">
        <f t="shared" si="3"/>
        <v>13</v>
      </c>
      <c r="V17" s="19">
        <f t="shared" si="3"/>
        <v>0</v>
      </c>
      <c r="W17" s="19">
        <f t="shared" si="3"/>
        <v>6</v>
      </c>
      <c r="X17" s="19">
        <f t="shared" si="3"/>
        <v>12</v>
      </c>
      <c r="Y17" s="19">
        <f t="shared" si="3"/>
        <v>42</v>
      </c>
      <c r="Z17" s="19">
        <f t="shared" si="3"/>
        <v>0</v>
      </c>
      <c r="AA17" s="19">
        <f t="shared" si="3"/>
        <v>0</v>
      </c>
      <c r="AB17" s="19">
        <f t="shared" si="3"/>
        <v>1</v>
      </c>
      <c r="AC17" s="19">
        <f t="shared" si="3"/>
        <v>1</v>
      </c>
      <c r="AD17" s="19">
        <f t="shared" si="3"/>
        <v>0</v>
      </c>
      <c r="AE17" s="19">
        <f t="shared" si="3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517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55</v>
      </c>
      <c r="Q20" s="13"/>
      <c r="R20" s="13"/>
      <c r="S20" s="64"/>
      <c r="T20" s="64"/>
      <c r="U20" s="64"/>
      <c r="V20" s="64"/>
      <c r="W20" s="64"/>
      <c r="X20" s="64"/>
      <c r="Y20" s="13"/>
      <c r="Z20" s="13"/>
      <c r="AA20" s="13"/>
      <c r="AB20" s="12"/>
      <c r="AC20" s="13"/>
      <c r="AD20" s="13"/>
      <c r="AE20" s="13"/>
      <c r="AF20" s="4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3"/>
      <c r="E21" s="27">
        <f>PRODUCT(E17)</f>
        <v>189</v>
      </c>
      <c r="F21" s="27">
        <f>PRODUCT(F17)</f>
        <v>9</v>
      </c>
      <c r="G21" s="27">
        <f>PRODUCT(G17)</f>
        <v>88</v>
      </c>
      <c r="H21" s="27">
        <f>PRODUCT(H17)</f>
        <v>117</v>
      </c>
      <c r="I21" s="27">
        <f>PRODUCT(I17)</f>
        <v>667</v>
      </c>
      <c r="J21" s="1"/>
      <c r="K21" s="44">
        <f>PRODUCT((F21+G21)/E21)</f>
        <v>0.51322751322751325</v>
      </c>
      <c r="L21" s="44">
        <f>PRODUCT(H21/E21)</f>
        <v>0.61904761904761907</v>
      </c>
      <c r="M21" s="44">
        <f>PRODUCT(I21/E21)</f>
        <v>3.5291005291005293</v>
      </c>
      <c r="N21" s="30">
        <f>PRODUCT(N17)</f>
        <v>0.55980921423326657</v>
      </c>
      <c r="O21" s="25">
        <f>PRODUCT(O17)</f>
        <v>1191.4773516429977</v>
      </c>
      <c r="P21" s="65" t="s">
        <v>56</v>
      </c>
      <c r="Q21" s="66"/>
      <c r="R21" s="66"/>
      <c r="S21" s="67" t="s">
        <v>62</v>
      </c>
      <c r="T21" s="67"/>
      <c r="U21" s="67"/>
      <c r="V21" s="67"/>
      <c r="W21" s="67"/>
      <c r="X21" s="67"/>
      <c r="Y21" s="67"/>
      <c r="Z21" s="67"/>
      <c r="AA21" s="67"/>
      <c r="AB21" s="68"/>
      <c r="AC21" s="67"/>
      <c r="AD21" s="69" t="s">
        <v>57</v>
      </c>
      <c r="AE21" s="69"/>
      <c r="AF21" s="70" t="s">
        <v>70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5" t="s">
        <v>18</v>
      </c>
      <c r="C22" s="46"/>
      <c r="D22" s="47"/>
      <c r="E22" s="27">
        <f>PRODUCT(P17)</f>
        <v>31</v>
      </c>
      <c r="F22" s="27">
        <f>PRODUCT(Q17)</f>
        <v>1</v>
      </c>
      <c r="G22" s="27">
        <f>PRODUCT(R17)</f>
        <v>8</v>
      </c>
      <c r="H22" s="27">
        <f>PRODUCT(S17)</f>
        <v>16</v>
      </c>
      <c r="I22" s="27">
        <f>PRODUCT(T17)</f>
        <v>57</v>
      </c>
      <c r="J22" s="1"/>
      <c r="K22" s="44">
        <f>PRODUCT((F22+G22)/E22)</f>
        <v>0.29032258064516131</v>
      </c>
      <c r="L22" s="44">
        <f>PRODUCT(H22/E22)</f>
        <v>0.5161290322580645</v>
      </c>
      <c r="M22" s="44">
        <f>PRODUCT(I22/E22)</f>
        <v>1.8387096774193548</v>
      </c>
      <c r="N22" s="30">
        <v>0.45200000000000001</v>
      </c>
      <c r="O22" s="25">
        <v>126</v>
      </c>
      <c r="P22" s="71" t="s">
        <v>58</v>
      </c>
      <c r="Q22" s="72"/>
      <c r="R22" s="72"/>
      <c r="S22" s="73" t="s">
        <v>64</v>
      </c>
      <c r="T22" s="73"/>
      <c r="U22" s="73"/>
      <c r="V22" s="73"/>
      <c r="W22" s="73"/>
      <c r="X22" s="73"/>
      <c r="Y22" s="73"/>
      <c r="Z22" s="73"/>
      <c r="AA22" s="73"/>
      <c r="AB22" s="74"/>
      <c r="AC22" s="73"/>
      <c r="AD22" s="75" t="s">
        <v>63</v>
      </c>
      <c r="AE22" s="75"/>
      <c r="AF22" s="76" t="s">
        <v>71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8" t="s">
        <v>19</v>
      </c>
      <c r="C23" s="49"/>
      <c r="D23" s="50"/>
      <c r="E23" s="28">
        <f>PRODUCT(U17)</f>
        <v>13</v>
      </c>
      <c r="F23" s="28">
        <f>PRODUCT(V17)</f>
        <v>0</v>
      </c>
      <c r="G23" s="28">
        <f>PRODUCT(W17)</f>
        <v>6</v>
      </c>
      <c r="H23" s="28">
        <f>PRODUCT(X17)</f>
        <v>12</v>
      </c>
      <c r="I23" s="28">
        <f>PRODUCT(Y17)</f>
        <v>42</v>
      </c>
      <c r="J23" s="1"/>
      <c r="K23" s="51">
        <f>PRODUCT((F23+G23)/E23)</f>
        <v>0.46153846153846156</v>
      </c>
      <c r="L23" s="51">
        <f>PRODUCT(H23/E23)</f>
        <v>0.92307692307692313</v>
      </c>
      <c r="M23" s="51">
        <f>PRODUCT(I23/E23)</f>
        <v>3.2307692307692308</v>
      </c>
      <c r="N23" s="52">
        <f t="shared" ref="N23:N24" si="4">PRODUCT(I23/O23)</f>
        <v>0.56756756756756754</v>
      </c>
      <c r="O23" s="25">
        <v>74</v>
      </c>
      <c r="P23" s="71" t="s">
        <v>60</v>
      </c>
      <c r="Q23" s="72"/>
      <c r="R23" s="72"/>
      <c r="S23" s="73" t="s">
        <v>65</v>
      </c>
      <c r="T23" s="73"/>
      <c r="U23" s="73"/>
      <c r="V23" s="73"/>
      <c r="W23" s="73"/>
      <c r="X23" s="73"/>
      <c r="Y23" s="73"/>
      <c r="Z23" s="73"/>
      <c r="AA23" s="73"/>
      <c r="AB23" s="74"/>
      <c r="AC23" s="73"/>
      <c r="AD23" s="75" t="s">
        <v>59</v>
      </c>
      <c r="AE23" s="75"/>
      <c r="AF23" s="76" t="s">
        <v>72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3" t="s">
        <v>20</v>
      </c>
      <c r="C24" s="54"/>
      <c r="D24" s="55"/>
      <c r="E24" s="19">
        <f>SUM(E21:E23)</f>
        <v>233</v>
      </c>
      <c r="F24" s="19">
        <f>SUM(F21:F23)</f>
        <v>10</v>
      </c>
      <c r="G24" s="19">
        <f>SUM(G21:G23)</f>
        <v>102</v>
      </c>
      <c r="H24" s="19">
        <f>SUM(H21:H23)</f>
        <v>145</v>
      </c>
      <c r="I24" s="19">
        <f>SUM(I21:I23)</f>
        <v>766</v>
      </c>
      <c r="J24" s="1"/>
      <c r="K24" s="56">
        <f>PRODUCT((F24+G24)/E24)</f>
        <v>0.48068669527896996</v>
      </c>
      <c r="L24" s="56">
        <f>PRODUCT(H24/E24)</f>
        <v>0.62231759656652363</v>
      </c>
      <c r="M24" s="56">
        <f>PRODUCT(I24/E24)</f>
        <v>3.2875536480686693</v>
      </c>
      <c r="N24" s="31">
        <f t="shared" si="4"/>
        <v>0.55049404799549162</v>
      </c>
      <c r="O24" s="25">
        <f>SUM(O21:O23)</f>
        <v>1391.4773516429977</v>
      </c>
      <c r="P24" s="77" t="s">
        <v>61</v>
      </c>
      <c r="Q24" s="78"/>
      <c r="R24" s="78"/>
      <c r="S24" s="79" t="s">
        <v>67</v>
      </c>
      <c r="T24" s="79"/>
      <c r="U24" s="79"/>
      <c r="V24" s="79"/>
      <c r="W24" s="79"/>
      <c r="X24" s="79"/>
      <c r="Y24" s="79"/>
      <c r="Z24" s="79"/>
      <c r="AA24" s="79"/>
      <c r="AB24" s="80"/>
      <c r="AC24" s="79"/>
      <c r="AD24" s="81" t="s">
        <v>66</v>
      </c>
      <c r="AE24" s="81"/>
      <c r="AF24" s="82" t="s">
        <v>73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1" t="s">
        <v>51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52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8"/>
      <c r="N30" s="5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5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9"/>
      <c r="AI38" s="59"/>
      <c r="AJ38" s="59"/>
      <c r="AK38" s="59"/>
      <c r="AL38" s="5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59"/>
      <c r="AI39" s="59"/>
      <c r="AJ39" s="59"/>
      <c r="AK39" s="59"/>
      <c r="AL39" s="5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29.7109375" style="116" customWidth="1"/>
    <col min="3" max="3" width="21.5703125" style="117" customWidth="1"/>
    <col min="4" max="4" width="10.5703125" style="118" customWidth="1"/>
    <col min="5" max="5" width="12" style="118" customWidth="1"/>
    <col min="6" max="6" width="0.7109375" style="37" customWidth="1"/>
    <col min="7" max="11" width="5.28515625" style="117" customWidth="1"/>
    <col min="12" max="12" width="6.42578125" style="117" customWidth="1"/>
    <col min="13" max="16" width="5.28515625" style="117" customWidth="1"/>
    <col min="17" max="21" width="6.7109375" style="117" customWidth="1"/>
    <col min="22" max="22" width="10.85546875" style="117" customWidth="1"/>
    <col min="23" max="23" width="19.7109375" style="118" customWidth="1"/>
    <col min="24" max="24" width="9.7109375" style="117" customWidth="1"/>
    <col min="25" max="30" width="9.140625" style="119"/>
  </cols>
  <sheetData>
    <row r="1" spans="1:30" ht="18.75" x14ac:dyDescent="0.3">
      <c r="A1" s="9"/>
      <c r="B1" s="95" t="s">
        <v>76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93"/>
      <c r="Y1" s="98"/>
      <c r="Z1" s="98"/>
      <c r="AA1" s="98"/>
      <c r="AB1" s="98"/>
      <c r="AC1" s="98"/>
      <c r="AD1" s="98"/>
    </row>
    <row r="2" spans="1:30" x14ac:dyDescent="0.25">
      <c r="A2" s="9"/>
      <c r="B2" s="121" t="s">
        <v>35</v>
      </c>
      <c r="C2" s="122" t="s">
        <v>68</v>
      </c>
      <c r="D2" s="99"/>
      <c r="E2" s="10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0"/>
      <c r="X2" s="42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77</v>
      </c>
      <c r="C3" s="23" t="s">
        <v>78</v>
      </c>
      <c r="D3" s="102" t="s">
        <v>79</v>
      </c>
      <c r="E3" s="103" t="s">
        <v>1</v>
      </c>
      <c r="F3" s="25"/>
      <c r="G3" s="104" t="s">
        <v>80</v>
      </c>
      <c r="H3" s="105" t="s">
        <v>81</v>
      </c>
      <c r="I3" s="105" t="s">
        <v>31</v>
      </c>
      <c r="J3" s="18" t="s">
        <v>82</v>
      </c>
      <c r="K3" s="106" t="s">
        <v>83</v>
      </c>
      <c r="L3" s="106" t="s">
        <v>84</v>
      </c>
      <c r="M3" s="104" t="s">
        <v>85</v>
      </c>
      <c r="N3" s="104" t="s">
        <v>30</v>
      </c>
      <c r="O3" s="105" t="s">
        <v>86</v>
      </c>
      <c r="P3" s="104" t="s">
        <v>81</v>
      </c>
      <c r="Q3" s="104" t="s">
        <v>3</v>
      </c>
      <c r="R3" s="104">
        <v>1</v>
      </c>
      <c r="S3" s="104">
        <v>2</v>
      </c>
      <c r="T3" s="104">
        <v>3</v>
      </c>
      <c r="U3" s="104" t="s">
        <v>87</v>
      </c>
      <c r="V3" s="18" t="s">
        <v>21</v>
      </c>
      <c r="W3" s="17" t="s">
        <v>88</v>
      </c>
      <c r="X3" s="17" t="s">
        <v>89</v>
      </c>
      <c r="Y3" s="98"/>
      <c r="Z3" s="98"/>
      <c r="AA3" s="98"/>
      <c r="AB3" s="98"/>
      <c r="AC3" s="98"/>
      <c r="AD3" s="98"/>
    </row>
    <row r="4" spans="1:30" x14ac:dyDescent="0.25">
      <c r="A4" s="9"/>
      <c r="B4" s="130" t="s">
        <v>91</v>
      </c>
      <c r="C4" s="131" t="s">
        <v>92</v>
      </c>
      <c r="D4" s="107" t="s">
        <v>90</v>
      </c>
      <c r="E4" s="132" t="s">
        <v>37</v>
      </c>
      <c r="F4" s="133"/>
      <c r="G4" s="108">
        <v>1</v>
      </c>
      <c r="H4" s="109"/>
      <c r="I4" s="109"/>
      <c r="J4" s="110"/>
      <c r="K4" s="110" t="s">
        <v>94</v>
      </c>
      <c r="L4" s="110"/>
      <c r="M4" s="110">
        <v>1</v>
      </c>
      <c r="N4" s="108"/>
      <c r="O4" s="109"/>
      <c r="P4" s="108"/>
      <c r="Q4" s="134" t="s">
        <v>95</v>
      </c>
      <c r="R4" s="134"/>
      <c r="S4" s="134"/>
      <c r="T4" s="134"/>
      <c r="U4" s="134" t="s">
        <v>95</v>
      </c>
      <c r="V4" s="111">
        <v>0</v>
      </c>
      <c r="W4" s="112" t="s">
        <v>93</v>
      </c>
      <c r="X4" s="120">
        <v>2175</v>
      </c>
      <c r="Y4" s="98"/>
      <c r="Z4" s="98"/>
      <c r="AA4" s="98"/>
      <c r="AB4" s="98"/>
      <c r="AC4" s="98"/>
      <c r="AD4" s="98"/>
    </row>
    <row r="5" spans="1:30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8"/>
      <c r="Z5" s="98"/>
      <c r="AA5" s="98"/>
      <c r="AB5" s="98"/>
      <c r="AC5" s="98"/>
      <c r="AD5" s="98"/>
    </row>
    <row r="6" spans="1:30" x14ac:dyDescent="0.25">
      <c r="A6" s="24"/>
      <c r="B6" s="113"/>
      <c r="C6" s="1"/>
      <c r="D6" s="113"/>
      <c r="E6" s="11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13"/>
      <c r="X6" s="1"/>
      <c r="Y6" s="98"/>
      <c r="Z6" s="98"/>
      <c r="AA6" s="98"/>
      <c r="AB6" s="98"/>
      <c r="AC6" s="98"/>
      <c r="AD6" s="98"/>
    </row>
    <row r="7" spans="1:30" x14ac:dyDescent="0.25">
      <c r="A7" s="24"/>
      <c r="B7" s="113"/>
      <c r="C7" s="1"/>
      <c r="D7" s="113"/>
      <c r="E7" s="11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3"/>
      <c r="X7" s="1"/>
      <c r="Y7" s="98"/>
      <c r="Z7" s="98"/>
      <c r="AA7" s="98"/>
      <c r="AB7" s="98"/>
      <c r="AC7" s="98"/>
      <c r="AD7" s="98"/>
    </row>
    <row r="8" spans="1:30" x14ac:dyDescent="0.25">
      <c r="A8" s="24"/>
      <c r="B8" s="113"/>
      <c r="C8" s="1"/>
      <c r="D8" s="113"/>
      <c r="E8" s="11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98"/>
      <c r="Z8" s="98"/>
      <c r="AA8" s="98"/>
      <c r="AB8" s="98"/>
      <c r="AC8" s="98"/>
      <c r="AD8" s="98"/>
    </row>
    <row r="9" spans="1:30" x14ac:dyDescent="0.25">
      <c r="A9" s="24"/>
      <c r="B9" s="113"/>
      <c r="C9" s="1"/>
      <c r="D9" s="113"/>
      <c r="E9" s="11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98"/>
      <c r="Z9" s="98"/>
      <c r="AA9" s="98"/>
      <c r="AB9" s="98"/>
      <c r="AC9" s="98"/>
      <c r="AD9" s="98"/>
    </row>
    <row r="10" spans="1:30" x14ac:dyDescent="0.25">
      <c r="A10" s="24"/>
      <c r="B10" s="113"/>
      <c r="C10" s="1"/>
      <c r="D10" s="113"/>
      <c r="E10" s="11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13"/>
      <c r="C11" s="1"/>
      <c r="D11" s="113"/>
      <c r="E11" s="11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98"/>
      <c r="Z34" s="98"/>
      <c r="AA34" s="98"/>
      <c r="AB34" s="98"/>
      <c r="AC34" s="98"/>
      <c r="AD34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2019-01-26T14:04:29Z</dcterms:modified>
</cp:coreProperties>
</file>