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 l="1"/>
  <c r="O9" i="1" l="1"/>
  <c r="O7" i="1"/>
  <c r="O6" i="1"/>
  <c r="O4" i="1"/>
  <c r="O18" i="1" s="1"/>
  <c r="O22" i="1" s="1"/>
  <c r="O8" i="1"/>
  <c r="AE18" i="1"/>
  <c r="AD18" i="1"/>
  <c r="AC18" i="1"/>
  <c r="AB18" i="1"/>
  <c r="AA18" i="1"/>
  <c r="Z18" i="1"/>
  <c r="Y18" i="1"/>
  <c r="I24" i="1" s="1"/>
  <c r="N24" i="1" s="1"/>
  <c r="X18" i="1"/>
  <c r="H24" i="1" s="1"/>
  <c r="W18" i="1"/>
  <c r="G24" i="1" s="1"/>
  <c r="V18" i="1"/>
  <c r="F24" i="1" s="1"/>
  <c r="U18" i="1"/>
  <c r="E24" i="1" s="1"/>
  <c r="T18" i="1"/>
  <c r="I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K22" i="1" l="1"/>
  <c r="L23" i="1"/>
  <c r="H25" i="1"/>
  <c r="E25" i="1"/>
  <c r="G25" i="1"/>
  <c r="D19" i="1"/>
  <c r="F25" i="1"/>
  <c r="K23" i="1"/>
  <c r="M24" i="1"/>
  <c r="O25" i="1"/>
  <c r="N23" i="1"/>
  <c r="M23" i="1"/>
  <c r="K24" i="1"/>
  <c r="L24" i="1"/>
  <c r="L22" i="1"/>
  <c r="I22" i="1"/>
  <c r="N18" i="1"/>
  <c r="N22" i="1" s="1"/>
  <c r="L25" i="1" l="1"/>
  <c r="K25" i="1"/>
  <c r="M22" i="1"/>
  <c r="I25" i="1"/>
  <c r="N25" i="1" l="1"/>
  <c r="M25" i="1"/>
</calcChain>
</file>

<file path=xl/sharedStrings.xml><?xml version="1.0" encoding="utf-8"?>
<sst xmlns="http://schemas.openxmlformats.org/spreadsheetml/2006/main" count="110" uniqueCount="70">
  <si>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</si>
  <si>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</si>
  <si>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</si>
  <si>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</si>
  <si>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</si>
  <si>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</si>
  <si>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</si>
  <si>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</si>
  <si>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</si>
  <si>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</si>
  <si>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</si>
  <si>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</si>
  <si>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</si>
  <si>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</si>
  <si>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</si>
  <si>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</si>
  <si>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</si>
  <si>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</si>
  <si>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</si>
  <si>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</si>
  <si>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</si>
  <si>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</si>
  <si>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</si>
  <si>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</si>
  <si>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</si>
  <si>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</si>
  <si>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</si>
  <si>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</si>
  <si>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</si>
  <si>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</si>
  <si>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</si>
  <si>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</si>
  <si>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</si>
  <si>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</si>
  <si>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</si>
  <si>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alemmat pudotuspelit</t>
  </si>
  <si>
    <t>Ottelu</t>
  </si>
  <si>
    <t>1.  ottelu</t>
  </si>
  <si>
    <t>Lyöty juoksu</t>
  </si>
  <si>
    <t>Tuotu juoksu</t>
  </si>
  <si>
    <t>Kunnari</t>
  </si>
  <si>
    <t>10.</t>
  </si>
  <si>
    <t>play off</t>
  </si>
  <si>
    <t>9.</t>
  </si>
  <si>
    <t>K - %</t>
  </si>
  <si>
    <t>14.  ottelu</t>
  </si>
  <si>
    <t>Turku-Pesis</t>
  </si>
  <si>
    <t>Roosa Luoma</t>
  </si>
  <si>
    <t>05.07. 2008  Turku-Pesis - SiiPe  0-1  (5-5, 3-5)</t>
  </si>
  <si>
    <t xml:space="preserve">  16 v 10 kk 17 pv</t>
  </si>
  <si>
    <t>06.06. 2009  Turku-Pesis - TyTe  2-0  (3-1, 4-0)</t>
  </si>
  <si>
    <t xml:space="preserve">  17 v   9 kk 19 pv</t>
  </si>
  <si>
    <t>80.  ottelu</t>
  </si>
  <si>
    <t>31.07. 2011  Turku-Pesis - PeTo-Jussit  2-0  (5-0, 13-0)</t>
  </si>
  <si>
    <t>18.8.1991   Parainen</t>
  </si>
  <si>
    <t>Seurat</t>
  </si>
  <si>
    <t>Turku-Pesis = Turku-Pesis (ent. Lännen Pallo)  (1949),  kasvattajaseura</t>
  </si>
  <si>
    <t>Turku-Pesis  2</t>
  </si>
  <si>
    <t>ykköspesis</t>
  </si>
  <si>
    <t>Lukko</t>
  </si>
  <si>
    <t>Lukko = Fera, Rauma  (1958)</t>
  </si>
  <si>
    <t>LaJy = Laitilan Jyske  (1911)</t>
  </si>
  <si>
    <t>LaJy</t>
  </si>
  <si>
    <t>5.</t>
  </si>
  <si>
    <t>11.</t>
  </si>
  <si>
    <t>ViPa</t>
  </si>
  <si>
    <t>ViPa = Vihdin Pallo  (1967)</t>
  </si>
  <si>
    <t>superpesiskarsinta</t>
  </si>
  <si>
    <t>MyVe</t>
  </si>
  <si>
    <t>MyVe = Mynämäen Vesa  (1920)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</si>
</sst>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5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1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165" fontId="2" fillId="2" borderId="0" xfId="0" applyNumberFormat="1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.140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5" width="5.7109375" style="26" customWidth="1"/>
    <col min="26" max="26" width="6.5703125" style="26" customWidth="1"/>
    <col min="27" max="27" width="6.4257812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2008</v>
      </c>
      <c r="C4" s="27" t="s">
        <v>41</v>
      </c>
      <c r="D4" s="28" t="s">
        <v>46</v>
      </c>
      <c r="E4" s="27">
        <v>7</v>
      </c>
      <c r="F4" s="27">
        <v>0</v>
      </c>
      <c r="G4" s="27">
        <v>0</v>
      </c>
      <c r="H4" s="27">
        <v>1</v>
      </c>
      <c r="I4" s="27">
        <v>5</v>
      </c>
      <c r="J4" s="27">
        <v>4</v>
      </c>
      <c r="K4" s="27">
        <v>0</v>
      </c>
      <c r="L4" s="27">
        <v>1</v>
      </c>
      <c r="M4" s="27">
        <v>0</v>
      </c>
      <c r="N4" s="29">
        <v>0.3125</v>
      </c>
      <c r="O4" s="25">
        <f>PRODUCT(I4/N4)</f>
        <v>16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31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2009</v>
      </c>
      <c r="C5" s="82"/>
      <c r="D5" s="83" t="s">
        <v>57</v>
      </c>
      <c r="E5" s="82"/>
      <c r="F5" s="84" t="s">
        <v>58</v>
      </c>
      <c r="G5" s="85"/>
      <c r="H5" s="86"/>
      <c r="I5" s="82"/>
      <c r="J5" s="82"/>
      <c r="K5" s="82"/>
      <c r="L5" s="82"/>
      <c r="M5" s="82"/>
      <c r="N5" s="8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31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2009</v>
      </c>
      <c r="C6" s="27" t="s">
        <v>43</v>
      </c>
      <c r="D6" s="28" t="s">
        <v>46</v>
      </c>
      <c r="E6" s="27">
        <v>24</v>
      </c>
      <c r="F6" s="27">
        <v>0</v>
      </c>
      <c r="G6" s="27">
        <v>2</v>
      </c>
      <c r="H6" s="27">
        <v>9</v>
      </c>
      <c r="I6" s="27">
        <v>36</v>
      </c>
      <c r="J6" s="27">
        <v>29</v>
      </c>
      <c r="K6" s="27">
        <v>3</v>
      </c>
      <c r="L6" s="27">
        <v>2</v>
      </c>
      <c r="M6" s="27">
        <v>2</v>
      </c>
      <c r="N6" s="29">
        <v>0.439</v>
      </c>
      <c r="O6" s="25">
        <f>PRODUCT(I6/N6)</f>
        <v>82.004555808656036</v>
      </c>
      <c r="P6" s="27"/>
      <c r="Q6" s="27"/>
      <c r="R6" s="27"/>
      <c r="S6" s="27"/>
      <c r="T6" s="27"/>
      <c r="U6" s="30">
        <v>3</v>
      </c>
      <c r="V6" s="30">
        <v>0</v>
      </c>
      <c r="W6" s="30">
        <v>0</v>
      </c>
      <c r="X6" s="30">
        <v>1</v>
      </c>
      <c r="Y6" s="30">
        <v>8</v>
      </c>
      <c r="Z6" s="27"/>
      <c r="AA6" s="27"/>
      <c r="AB6" s="27"/>
      <c r="AC6" s="27"/>
      <c r="AD6" s="27"/>
      <c r="AE6" s="27"/>
      <c r="AF6" s="32" t="s">
        <v>35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27" t="s">
        <v>34</v>
      </c>
      <c r="D7" s="28" t="s">
        <v>46</v>
      </c>
      <c r="E7" s="27">
        <v>23</v>
      </c>
      <c r="F7" s="27">
        <v>0</v>
      </c>
      <c r="G7" s="27">
        <v>1</v>
      </c>
      <c r="H7" s="27">
        <v>14</v>
      </c>
      <c r="I7" s="27">
        <v>53</v>
      </c>
      <c r="J7" s="27">
        <v>51</v>
      </c>
      <c r="K7" s="27">
        <v>1</v>
      </c>
      <c r="L7" s="27">
        <v>0</v>
      </c>
      <c r="M7" s="34">
        <v>1</v>
      </c>
      <c r="N7" s="29">
        <v>0.49070000000000003</v>
      </c>
      <c r="O7" s="25">
        <f>PRODUCT(I7/N7)</f>
        <v>108.00896678214795</v>
      </c>
      <c r="P7" s="27">
        <v>3</v>
      </c>
      <c r="Q7" s="27">
        <v>0</v>
      </c>
      <c r="R7" s="27">
        <v>0</v>
      </c>
      <c r="S7" s="27">
        <v>1</v>
      </c>
      <c r="T7" s="27">
        <v>9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2011</v>
      </c>
      <c r="C8" s="27" t="s">
        <v>34</v>
      </c>
      <c r="D8" s="28" t="s">
        <v>46</v>
      </c>
      <c r="E8" s="27">
        <v>22</v>
      </c>
      <c r="F8" s="27">
        <v>1</v>
      </c>
      <c r="G8" s="27">
        <v>1</v>
      </c>
      <c r="H8" s="27">
        <v>16</v>
      </c>
      <c r="I8" s="27">
        <v>49</v>
      </c>
      <c r="J8" s="27">
        <v>38</v>
      </c>
      <c r="K8" s="27">
        <v>6</v>
      </c>
      <c r="L8" s="27">
        <v>3</v>
      </c>
      <c r="M8" s="34">
        <v>2</v>
      </c>
      <c r="N8" s="29">
        <v>0.40799999999999997</v>
      </c>
      <c r="O8" s="25">
        <f>PRODUCT(I8/N8)</f>
        <v>120.09803921568628</v>
      </c>
      <c r="P8" s="27">
        <v>3</v>
      </c>
      <c r="Q8" s="45">
        <v>0</v>
      </c>
      <c r="R8" s="27">
        <v>0</v>
      </c>
      <c r="S8" s="27">
        <v>1</v>
      </c>
      <c r="T8" s="27">
        <v>7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2012</v>
      </c>
      <c r="C9" s="27" t="s">
        <v>43</v>
      </c>
      <c r="D9" s="28" t="s">
        <v>46</v>
      </c>
      <c r="E9" s="27">
        <v>20</v>
      </c>
      <c r="F9" s="27">
        <v>0</v>
      </c>
      <c r="G9" s="27">
        <v>0</v>
      </c>
      <c r="H9" s="27">
        <v>7</v>
      </c>
      <c r="I9" s="27">
        <v>35</v>
      </c>
      <c r="J9" s="27">
        <v>26</v>
      </c>
      <c r="K9" s="27">
        <v>9</v>
      </c>
      <c r="L9" s="27">
        <v>0</v>
      </c>
      <c r="M9" s="34">
        <v>0</v>
      </c>
      <c r="N9" s="29">
        <v>0.36099999999999999</v>
      </c>
      <c r="O9" s="25">
        <f>PRODUCT(I9/N9)</f>
        <v>96.952908587257625</v>
      </c>
      <c r="P9" s="27"/>
      <c r="Q9" s="45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2">
        <v>2013</v>
      </c>
      <c r="C10" s="82"/>
      <c r="D10" s="83" t="s">
        <v>62</v>
      </c>
      <c r="E10" s="82"/>
      <c r="F10" s="88" t="s">
        <v>58</v>
      </c>
      <c r="G10" s="85"/>
      <c r="H10" s="86"/>
      <c r="I10" s="82"/>
      <c r="J10" s="82"/>
      <c r="K10" s="82"/>
      <c r="L10" s="82"/>
      <c r="M10" s="85"/>
      <c r="N10" s="87"/>
      <c r="O10" s="25"/>
      <c r="P10" s="27"/>
      <c r="Q10" s="45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s="10" customFormat="1" ht="15" customHeight="1" x14ac:dyDescent="0.2">
      <c r="A11" s="1"/>
      <c r="B11" s="27">
        <v>2013</v>
      </c>
      <c r="C11" s="27" t="s">
        <v>34</v>
      </c>
      <c r="D11" s="28" t="s">
        <v>59</v>
      </c>
      <c r="E11" s="27">
        <v>15</v>
      </c>
      <c r="F11" s="27">
        <v>0</v>
      </c>
      <c r="G11" s="27">
        <v>2</v>
      </c>
      <c r="H11" s="27">
        <v>8</v>
      </c>
      <c r="I11" s="27">
        <v>39</v>
      </c>
      <c r="J11" s="27">
        <v>32</v>
      </c>
      <c r="K11" s="27">
        <v>1</v>
      </c>
      <c r="L11" s="27">
        <v>4</v>
      </c>
      <c r="M11" s="34">
        <v>2</v>
      </c>
      <c r="N11" s="29">
        <v>0.49399999999999999</v>
      </c>
      <c r="O11" s="25">
        <f>PRODUCT(I11/N11)</f>
        <v>78.94736842105263</v>
      </c>
      <c r="P11" s="27">
        <v>3</v>
      </c>
      <c r="Q11" s="12">
        <v>0</v>
      </c>
      <c r="R11" s="34">
        <v>0</v>
      </c>
      <c r="S11" s="34">
        <v>3</v>
      </c>
      <c r="T11" s="34">
        <v>10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2">
        <v>2014</v>
      </c>
      <c r="C12" s="82"/>
      <c r="D12" s="83" t="s">
        <v>62</v>
      </c>
      <c r="E12" s="82"/>
      <c r="F12" s="84" t="s">
        <v>58</v>
      </c>
      <c r="G12" s="85"/>
      <c r="H12" s="86"/>
      <c r="I12" s="82"/>
      <c r="J12" s="82"/>
      <c r="K12" s="82"/>
      <c r="L12" s="82"/>
      <c r="M12" s="85"/>
      <c r="N12" s="87"/>
      <c r="O12" s="25">
        <v>0</v>
      </c>
      <c r="P12" s="27"/>
      <c r="Q12" s="45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s="10" customFormat="1" ht="15" customHeight="1" x14ac:dyDescent="0.2">
      <c r="A13" s="1"/>
      <c r="B13" s="27">
        <v>2014</v>
      </c>
      <c r="C13" s="27" t="s">
        <v>63</v>
      </c>
      <c r="D13" s="28" t="s">
        <v>59</v>
      </c>
      <c r="E13" s="27">
        <v>3</v>
      </c>
      <c r="F13" s="27">
        <v>0</v>
      </c>
      <c r="G13" s="27">
        <v>0</v>
      </c>
      <c r="H13" s="27">
        <v>3</v>
      </c>
      <c r="I13" s="27">
        <v>8</v>
      </c>
      <c r="J13" s="27">
        <v>8</v>
      </c>
      <c r="K13" s="27">
        <v>0</v>
      </c>
      <c r="L13" s="27">
        <v>0</v>
      </c>
      <c r="M13" s="34">
        <v>0</v>
      </c>
      <c r="N13" s="29">
        <v>0.4</v>
      </c>
      <c r="O13" s="25">
        <f>PRODUCT(I13/N13)</f>
        <v>20</v>
      </c>
      <c r="P13" s="27"/>
      <c r="Q13" s="12"/>
      <c r="R13" s="34"/>
      <c r="S13" s="34"/>
      <c r="T13" s="34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s="10" customFormat="1" ht="15" customHeight="1" x14ac:dyDescent="0.2">
      <c r="A14" s="1"/>
      <c r="B14" s="27">
        <v>2015</v>
      </c>
      <c r="C14" s="27" t="s">
        <v>64</v>
      </c>
      <c r="D14" s="28" t="s">
        <v>65</v>
      </c>
      <c r="E14" s="27">
        <v>23</v>
      </c>
      <c r="F14" s="27">
        <v>0</v>
      </c>
      <c r="G14" s="27">
        <v>1</v>
      </c>
      <c r="H14" s="27">
        <v>13</v>
      </c>
      <c r="I14" s="27">
        <v>77</v>
      </c>
      <c r="J14" s="27">
        <v>40</v>
      </c>
      <c r="K14" s="27">
        <v>33</v>
      </c>
      <c r="L14" s="27">
        <v>3</v>
      </c>
      <c r="M14" s="34">
        <v>1</v>
      </c>
      <c r="N14" s="29">
        <v>0.46379999999999999</v>
      </c>
      <c r="O14" s="90">
        <v>166</v>
      </c>
      <c r="P14" s="27"/>
      <c r="Q14" s="12"/>
      <c r="R14" s="34"/>
      <c r="S14" s="34"/>
      <c r="T14" s="34"/>
      <c r="U14" s="30">
        <v>3</v>
      </c>
      <c r="V14" s="30">
        <v>0</v>
      </c>
      <c r="W14" s="30">
        <v>0</v>
      </c>
      <c r="X14" s="30">
        <v>3</v>
      </c>
      <c r="Y14" s="30">
        <v>14</v>
      </c>
      <c r="Z14" s="27"/>
      <c r="AA14" s="27"/>
      <c r="AB14" s="27"/>
      <c r="AC14" s="27"/>
      <c r="AD14" s="27"/>
      <c r="AE14" s="27"/>
      <c r="AF14" s="32" t="s">
        <v>67</v>
      </c>
      <c r="AG14" s="24"/>
      <c r="AH14" s="9"/>
      <c r="AI14" s="9"/>
      <c r="AJ14" s="9"/>
      <c r="AK14" s="9"/>
      <c r="AL14" s="9"/>
    </row>
    <row r="15" spans="1:38" s="10" customFormat="1" ht="15" customHeight="1" x14ac:dyDescent="0.2">
      <c r="A15" s="1"/>
      <c r="B15" s="27">
        <v>2016</v>
      </c>
      <c r="C15" s="27" t="s">
        <v>64</v>
      </c>
      <c r="D15" s="28" t="s">
        <v>65</v>
      </c>
      <c r="E15" s="27">
        <v>20</v>
      </c>
      <c r="F15" s="27">
        <v>1</v>
      </c>
      <c r="G15" s="27">
        <v>0</v>
      </c>
      <c r="H15" s="27">
        <v>11</v>
      </c>
      <c r="I15" s="27">
        <v>46</v>
      </c>
      <c r="J15" s="27">
        <v>34</v>
      </c>
      <c r="K15" s="27">
        <v>8</v>
      </c>
      <c r="L15" s="27">
        <v>3</v>
      </c>
      <c r="M15" s="34">
        <v>1</v>
      </c>
      <c r="N15" s="29">
        <v>0.36499999999999999</v>
      </c>
      <c r="O15" s="90">
        <v>126</v>
      </c>
      <c r="P15" s="27"/>
      <c r="Q15" s="12"/>
      <c r="R15" s="34"/>
      <c r="S15" s="34"/>
      <c r="T15" s="34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3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2">
        <v>2017</v>
      </c>
      <c r="C16" s="82"/>
      <c r="D16" s="83" t="s">
        <v>68</v>
      </c>
      <c r="E16" s="82"/>
      <c r="F16" s="84" t="s">
        <v>58</v>
      </c>
      <c r="G16" s="85"/>
      <c r="H16" s="86"/>
      <c r="I16" s="82"/>
      <c r="J16" s="82"/>
      <c r="K16" s="82"/>
      <c r="L16" s="82"/>
      <c r="M16" s="82"/>
      <c r="N16" s="87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3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2">
        <v>2018</v>
      </c>
      <c r="C17" s="82"/>
      <c r="D17" s="83" t="s">
        <v>68</v>
      </c>
      <c r="E17" s="82"/>
      <c r="F17" s="84" t="s">
        <v>58</v>
      </c>
      <c r="G17" s="85"/>
      <c r="H17" s="86"/>
      <c r="I17" s="82"/>
      <c r="J17" s="82"/>
      <c r="K17" s="82"/>
      <c r="L17" s="82"/>
      <c r="M17" s="82"/>
      <c r="N17" s="87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3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157</v>
      </c>
      <c r="F18" s="19">
        <f t="shared" si="0"/>
        <v>2</v>
      </c>
      <c r="G18" s="19">
        <f t="shared" si="0"/>
        <v>7</v>
      </c>
      <c r="H18" s="19">
        <f t="shared" si="0"/>
        <v>82</v>
      </c>
      <c r="I18" s="19">
        <f t="shared" si="0"/>
        <v>348</v>
      </c>
      <c r="J18" s="19">
        <f t="shared" si="0"/>
        <v>262</v>
      </c>
      <c r="K18" s="19">
        <f t="shared" si="0"/>
        <v>61</v>
      </c>
      <c r="L18" s="19">
        <f t="shared" si="0"/>
        <v>16</v>
      </c>
      <c r="M18" s="18">
        <f t="shared" si="0"/>
        <v>9</v>
      </c>
      <c r="N18" s="33">
        <f>PRODUCT(I18/O18)</f>
        <v>0.42751220978147841</v>
      </c>
      <c r="O18" s="89">
        <f>SUM(O4:O17)</f>
        <v>814.01183881480051</v>
      </c>
      <c r="P18" s="19">
        <f t="shared" ref="P18:AE18" si="1">SUM(P4:P17)</f>
        <v>9</v>
      </c>
      <c r="Q18" s="16">
        <f t="shared" si="1"/>
        <v>0</v>
      </c>
      <c r="R18" s="19">
        <f t="shared" si="1"/>
        <v>0</v>
      </c>
      <c r="S18" s="19">
        <f t="shared" si="1"/>
        <v>5</v>
      </c>
      <c r="T18" s="19">
        <f t="shared" si="1"/>
        <v>26</v>
      </c>
      <c r="U18" s="19">
        <f t="shared" si="1"/>
        <v>6</v>
      </c>
      <c r="V18" s="19">
        <f t="shared" si="1"/>
        <v>0</v>
      </c>
      <c r="W18" s="19">
        <f t="shared" si="1"/>
        <v>0</v>
      </c>
      <c r="X18" s="19">
        <f t="shared" si="1"/>
        <v>4</v>
      </c>
      <c r="Y18" s="19">
        <f t="shared" si="1"/>
        <v>22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8" t="s">
        <v>2</v>
      </c>
      <c r="C19" s="34"/>
      <c r="D19" s="35">
        <f>SUM(F18:H18)+((I18-F18-G18)/3)+(E18/3)+(Z18*25)+(AA18*25)+(AB18*10)+(AC18*25)+(AD18*20)+(AE18*15)</f>
        <v>256.33333333333331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7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38"/>
      <c r="P20" s="1"/>
      <c r="Q20" s="3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1"/>
      <c r="D21" s="41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42" t="s">
        <v>44</v>
      </c>
      <c r="O21" s="25"/>
      <c r="P21" s="43" t="s">
        <v>33</v>
      </c>
      <c r="Q21" s="13"/>
      <c r="R21" s="13"/>
      <c r="S21" s="13"/>
      <c r="T21" s="44"/>
      <c r="U21" s="44"/>
      <c r="V21" s="44"/>
      <c r="W21" s="44"/>
      <c r="X21" s="44"/>
      <c r="Y21" s="13"/>
      <c r="Z21" s="13"/>
      <c r="AA21" s="13"/>
      <c r="AB21" s="13"/>
      <c r="AC21" s="13"/>
      <c r="AD21" s="13"/>
      <c r="AE21" s="13"/>
      <c r="AF21" s="4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3" t="s">
        <v>17</v>
      </c>
      <c r="C22" s="13"/>
      <c r="D22" s="46"/>
      <c r="E22" s="27">
        <f>PRODUCT(E18)</f>
        <v>157</v>
      </c>
      <c r="F22" s="27">
        <f>PRODUCT(F18)</f>
        <v>2</v>
      </c>
      <c r="G22" s="27">
        <f>PRODUCT(G18)</f>
        <v>7</v>
      </c>
      <c r="H22" s="27">
        <f>PRODUCT(H18)</f>
        <v>82</v>
      </c>
      <c r="I22" s="27">
        <f>PRODUCT(I18)</f>
        <v>348</v>
      </c>
      <c r="J22" s="1"/>
      <c r="K22" s="47">
        <f>PRODUCT((F22+G22)/E22)</f>
        <v>5.7324840764331211E-2</v>
      </c>
      <c r="L22" s="47">
        <f>PRODUCT(H22/E22)</f>
        <v>0.52229299363057324</v>
      </c>
      <c r="M22" s="47">
        <f>PRODUCT(I22/E22)</f>
        <v>2.2165605095541401</v>
      </c>
      <c r="N22" s="48">
        <f>PRODUCT(N18)</f>
        <v>0.42751220978147841</v>
      </c>
      <c r="O22" s="25">
        <f>PRODUCT(O18)</f>
        <v>814.01183881480051</v>
      </c>
      <c r="P22" s="49" t="s">
        <v>36</v>
      </c>
      <c r="Q22" s="50"/>
      <c r="R22" s="50"/>
      <c r="S22" s="51" t="s">
        <v>48</v>
      </c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 t="s">
        <v>37</v>
      </c>
      <c r="AE22" s="52"/>
      <c r="AF22" s="53" t="s">
        <v>49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4" t="s">
        <v>18</v>
      </c>
      <c r="C23" s="55"/>
      <c r="D23" s="56"/>
      <c r="E23" s="27">
        <f>SUM(P18)</f>
        <v>9</v>
      </c>
      <c r="F23" s="27">
        <f>SUM(Q18)</f>
        <v>0</v>
      </c>
      <c r="G23" s="27">
        <f>SUM(R18)</f>
        <v>0</v>
      </c>
      <c r="H23" s="27">
        <f>SUM(S18)</f>
        <v>5</v>
      </c>
      <c r="I23" s="27">
        <f>SUM(T18)</f>
        <v>26</v>
      </c>
      <c r="J23" s="1"/>
      <c r="K23" s="47">
        <f>PRODUCT((F23+G23)/E23)</f>
        <v>0</v>
      </c>
      <c r="L23" s="47">
        <f>PRODUCT(H23/E23)</f>
        <v>0.55555555555555558</v>
      </c>
      <c r="M23" s="47">
        <f>PRODUCT(I23/E23)</f>
        <v>2.8888888888888888</v>
      </c>
      <c r="N23" s="48">
        <f>PRODUCT(I23/O23)</f>
        <v>0.4</v>
      </c>
      <c r="O23" s="25">
        <v>65</v>
      </c>
      <c r="P23" s="57" t="s">
        <v>38</v>
      </c>
      <c r="Q23" s="58"/>
      <c r="R23" s="58"/>
      <c r="S23" s="59" t="s">
        <v>50</v>
      </c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0" t="s">
        <v>45</v>
      </c>
      <c r="AE23" s="60"/>
      <c r="AF23" s="61" t="s">
        <v>51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2" t="s">
        <v>19</v>
      </c>
      <c r="C24" s="63"/>
      <c r="D24" s="64"/>
      <c r="E24" s="30">
        <f>PRODUCT(U18)</f>
        <v>6</v>
      </c>
      <c r="F24" s="30">
        <f>PRODUCT(V18)</f>
        <v>0</v>
      </c>
      <c r="G24" s="30">
        <f>PRODUCT(W18)</f>
        <v>0</v>
      </c>
      <c r="H24" s="30">
        <f>PRODUCT(X18)</f>
        <v>4</v>
      </c>
      <c r="I24" s="30">
        <f>PRODUCT(Y18)</f>
        <v>22</v>
      </c>
      <c r="J24" s="1"/>
      <c r="K24" s="65">
        <f>PRODUCT((F24+G24)/E24)</f>
        <v>0</v>
      </c>
      <c r="L24" s="65">
        <f>PRODUCT(H24/E24)</f>
        <v>0.66666666666666663</v>
      </c>
      <c r="M24" s="65">
        <f>PRODUCT(I24/E24)</f>
        <v>3.6666666666666665</v>
      </c>
      <c r="N24" s="66">
        <f>PRODUCT(I24/O24)</f>
        <v>0.62857142857142856</v>
      </c>
      <c r="O24" s="25">
        <v>35</v>
      </c>
      <c r="P24" s="57" t="s">
        <v>39</v>
      </c>
      <c r="Q24" s="58"/>
      <c r="R24" s="58"/>
      <c r="S24" s="59" t="s">
        <v>48</v>
      </c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60" t="s">
        <v>37</v>
      </c>
      <c r="AE24" s="60"/>
      <c r="AF24" s="61" t="s">
        <v>49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7" t="s">
        <v>20</v>
      </c>
      <c r="C25" s="68"/>
      <c r="D25" s="69"/>
      <c r="E25" s="19">
        <f>SUM(E22:E24)</f>
        <v>172</v>
      </c>
      <c r="F25" s="19">
        <f>SUM(F22:F24)</f>
        <v>2</v>
      </c>
      <c r="G25" s="19">
        <f>SUM(G22:G24)</f>
        <v>7</v>
      </c>
      <c r="H25" s="19">
        <f>SUM(H22:H24)</f>
        <v>91</v>
      </c>
      <c r="I25" s="19">
        <f>SUM(I22:I24)</f>
        <v>396</v>
      </c>
      <c r="J25" s="1"/>
      <c r="K25" s="70">
        <f>PRODUCT((F25+G25)/E25)</f>
        <v>5.232558139534884E-2</v>
      </c>
      <c r="L25" s="70">
        <f>PRODUCT(H25/E25)</f>
        <v>0.52906976744186052</v>
      </c>
      <c r="M25" s="70">
        <f>PRODUCT(I25/E25)</f>
        <v>2.3023255813953489</v>
      </c>
      <c r="N25" s="33">
        <f>PRODUCT(I25/O25)</f>
        <v>0.4332547820315909</v>
      </c>
      <c r="O25" s="25">
        <f>SUM(O22:O24)</f>
        <v>914.01183881480051</v>
      </c>
      <c r="P25" s="71" t="s">
        <v>40</v>
      </c>
      <c r="Q25" s="72"/>
      <c r="R25" s="72"/>
      <c r="S25" s="73" t="s">
        <v>53</v>
      </c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 t="s">
        <v>52</v>
      </c>
      <c r="AE25" s="74"/>
      <c r="AF25" s="75" t="s">
        <v>49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76"/>
      <c r="O26" s="25"/>
      <c r="P26" s="1"/>
      <c r="Q26" s="39"/>
      <c r="R26" s="1"/>
      <c r="S26" s="1"/>
      <c r="T26" s="25"/>
      <c r="U26" s="25"/>
      <c r="V26" s="7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55</v>
      </c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60</v>
      </c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77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61</v>
      </c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77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66</v>
      </c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69</v>
      </c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77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39"/>
      <c r="O32" s="25"/>
      <c r="P32" s="1"/>
      <c r="Q32" s="39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7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77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77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77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77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77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78"/>
      <c r="O39" s="25"/>
      <c r="P39" s="1"/>
      <c r="Q39" s="39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77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9"/>
      <c r="AH40" s="79"/>
      <c r="AI40" s="79"/>
      <c r="AJ40" s="79"/>
      <c r="AK40" s="79"/>
      <c r="AL40" s="7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7"/>
      <c r="W41" s="77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79"/>
      <c r="AI41" s="79"/>
      <c r="AJ41" s="79"/>
      <c r="AK41" s="79"/>
      <c r="AL41" s="7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77"/>
      <c r="W42" s="7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77"/>
      <c r="W43" s="7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76"/>
      <c r="O44" s="25"/>
      <c r="P44" s="1"/>
      <c r="Q44" s="39"/>
      <c r="R44" s="1"/>
      <c r="S44" s="1"/>
      <c r="T44" s="25"/>
      <c r="U44" s="25"/>
      <c r="V44" s="77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9"/>
    </row>
    <row r="45" spans="1:38" ht="15" customHeight="1" x14ac:dyDescent="0.25">
      <c r="A45" s="80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8"/>
      <c r="N45" s="76"/>
      <c r="O45" s="25"/>
      <c r="P45" s="1"/>
      <c r="Q45" s="39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9"/>
    </row>
    <row r="46" spans="1:38" ht="15" customHeight="1" x14ac:dyDescent="0.25">
      <c r="A46" s="8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9"/>
      <c r="R46" s="1"/>
      <c r="S46" s="1"/>
      <c r="T46" s="25"/>
      <c r="U46" s="25"/>
      <c r="V46" s="77"/>
      <c r="W46" s="77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77"/>
      <c r="W47" s="1"/>
      <c r="X47" s="1"/>
      <c r="Y47" s="1"/>
      <c r="Z47" s="1"/>
      <c r="AA47" s="1"/>
      <c r="AB47" s="1"/>
      <c r="AC47" s="1"/>
      <c r="AD47" s="1"/>
      <c r="AE47" s="1"/>
      <c r="AF47" s="4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77"/>
      <c r="W48" s="1"/>
      <c r="X48" s="1"/>
      <c r="Y48" s="1"/>
      <c r="Z48" s="1"/>
      <c r="AA48" s="1"/>
      <c r="AB48" s="1"/>
      <c r="AC48" s="1"/>
      <c r="AD48" s="1"/>
      <c r="AE48" s="1"/>
      <c r="AF48" s="40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77"/>
      <c r="W49" s="1"/>
      <c r="X49" s="1"/>
      <c r="Y49" s="1"/>
      <c r="Z49" s="1"/>
      <c r="AA49" s="1"/>
      <c r="AB49" s="1"/>
      <c r="AC49" s="1"/>
      <c r="AD49" s="1"/>
      <c r="AE49" s="1"/>
      <c r="AF49" s="40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77"/>
      <c r="W50" s="1"/>
      <c r="X50" s="1"/>
      <c r="Y50" s="1"/>
      <c r="Z50" s="1"/>
      <c r="AA50" s="1"/>
      <c r="AB50" s="1"/>
      <c r="AC50" s="1"/>
      <c r="AD50" s="1"/>
      <c r="AE50" s="1"/>
      <c r="AF50" s="40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77"/>
      <c r="W51" s="1"/>
      <c r="X51" s="1"/>
      <c r="Y51" s="1"/>
      <c r="Z51" s="1"/>
      <c r="AA51" s="1"/>
      <c r="AB51" s="1"/>
      <c r="AC51" s="1"/>
      <c r="AD51" s="1"/>
      <c r="AE51" s="1"/>
      <c r="AF51" s="40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2019-02-12T23:03:45Z</dcterms:modified>
</cp:coreProperties>
</file>