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26" i="1" l="1"/>
  <c r="N25" i="1"/>
  <c r="N24" i="1"/>
  <c r="O16" i="1" l="1"/>
  <c r="O15" i="1"/>
  <c r="O14" i="1"/>
  <c r="O13" i="1"/>
  <c r="O12" i="1"/>
  <c r="O11" i="1"/>
  <c r="O10" i="1"/>
  <c r="O9" i="1"/>
  <c r="O8" i="1"/>
  <c r="O7" i="1"/>
  <c r="O6" i="1"/>
  <c r="O5" i="1"/>
  <c r="O19" i="1" s="1"/>
  <c r="O4" i="1"/>
  <c r="M16" i="1"/>
  <c r="M15" i="1"/>
  <c r="M14" i="1"/>
  <c r="M13" i="1"/>
  <c r="M12" i="1"/>
  <c r="M11" i="1"/>
  <c r="M10" i="1"/>
  <c r="M6" i="1"/>
  <c r="M5" i="1"/>
  <c r="M4" i="1"/>
  <c r="AE19" i="1"/>
  <c r="AD19" i="1"/>
  <c r="AC19" i="1"/>
  <c r="AB19" i="1"/>
  <c r="AA19" i="1"/>
  <c r="Z19" i="1"/>
  <c r="Y19" i="1"/>
  <c r="I25" i="1" s="1"/>
  <c r="X19" i="1"/>
  <c r="H25" i="1" s="1"/>
  <c r="W19" i="1"/>
  <c r="G25" i="1" s="1"/>
  <c r="V19" i="1"/>
  <c r="F25" i="1" s="1"/>
  <c r="U19" i="1"/>
  <c r="E25" i="1" s="1"/>
  <c r="T19" i="1"/>
  <c r="I24" i="1" s="1"/>
  <c r="M24" i="1" s="1"/>
  <c r="S19" i="1"/>
  <c r="H24" i="1" s="1"/>
  <c r="R19" i="1"/>
  <c r="G24" i="1"/>
  <c r="Q19" i="1"/>
  <c r="F24" i="1"/>
  <c r="P19" i="1"/>
  <c r="E24" i="1"/>
  <c r="L19" i="1"/>
  <c r="K19" i="1"/>
  <c r="J19" i="1"/>
  <c r="I19" i="1"/>
  <c r="D20" i="1" s="1"/>
  <c r="H19" i="1"/>
  <c r="H23" i="1"/>
  <c r="G19" i="1"/>
  <c r="G23" i="1"/>
  <c r="G26" i="1" s="1"/>
  <c r="F19" i="1"/>
  <c r="F23" i="1" s="1"/>
  <c r="E19" i="1"/>
  <c r="E23" i="1" s="1"/>
  <c r="I23" i="1"/>
  <c r="M19" i="1"/>
  <c r="K24" i="1"/>
  <c r="M23" i="1" l="1"/>
  <c r="E26" i="1"/>
  <c r="L23" i="1"/>
  <c r="L24" i="1"/>
  <c r="H26" i="1"/>
  <c r="M25" i="1"/>
  <c r="O23" i="1"/>
  <c r="O26" i="1" s="1"/>
  <c r="N19" i="1"/>
  <c r="N23" i="1" s="1"/>
  <c r="I26" i="1"/>
  <c r="F26" i="1"/>
  <c r="K26" i="1" s="1"/>
  <c r="K23" i="1"/>
  <c r="K25" i="1"/>
  <c r="L25" i="1"/>
  <c r="M26" i="1" l="1"/>
  <c r="L26" i="1"/>
</calcChain>
</file>

<file path=xl/sharedStrings.xml><?xml version="1.0" encoding="utf-8"?>
<sst xmlns="http://schemas.openxmlformats.org/spreadsheetml/2006/main" count="114" uniqueCount="68">
  <si>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</si>
  <si>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</si>
  <si>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</si>
  <si>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</si>
  <si>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</si>
  <si>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</si>
  <si>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</si>
  <si>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</si>
  <si>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</si>
  <si>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</si>
  <si>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</si>
  <si>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</si>
  <si>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</si>
  <si>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</si>
  <si>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</si>
  <si>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</si>
  <si>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</si>
  <si>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</si>
  <si>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</si>
  <si>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</si>
  <si>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</si>
  <si>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</si>
  <si>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</si>
  <si>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</si>
  <si>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</si>
  <si>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</si>
  <si>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</si>
  <si>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</si>
  <si>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</si>
  <si>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</si>
  <si>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</si>
  <si>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</si>
  <si>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</si>
  <si>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</si>
  <si>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</si>
  <si>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</si>
  <si>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</si>
  <si>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</si>
  <si>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</si>
  <si>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</si>
  <si>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</si>
  <si>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11.</t>
  </si>
  <si>
    <t>VäVi</t>
  </si>
  <si>
    <t>superpesiskarsinta</t>
  </si>
  <si>
    <t>9.</t>
  </si>
  <si>
    <t>YJ</t>
  </si>
  <si>
    <t>7.</t>
  </si>
  <si>
    <t>puolivälierät</t>
  </si>
  <si>
    <t>play off</t>
  </si>
  <si>
    <t>6.</t>
  </si>
  <si>
    <t>2.</t>
  </si>
  <si>
    <t>Virkiä</t>
  </si>
  <si>
    <t>8.</t>
  </si>
  <si>
    <t>ViVe</t>
  </si>
  <si>
    <t>karsintasarja</t>
  </si>
  <si>
    <t>10.</t>
  </si>
  <si>
    <t>PeTo</t>
  </si>
  <si>
    <t>3.</t>
  </si>
  <si>
    <t>Elina Liikala</t>
  </si>
  <si>
    <t>9.12.1972</t>
  </si>
  <si>
    <t>suomensarja</t>
  </si>
  <si>
    <t>05.05. 1991  Roihu - VäVi  10-9</t>
  </si>
  <si>
    <t xml:space="preserve">  18 v   4 kk 26 pv</t>
  </si>
  <si>
    <t>ViVe = Vimpelin Veto  (1934)</t>
  </si>
  <si>
    <t>Virkiä = Lapuan Virkiä  (1907)</t>
  </si>
  <si>
    <t>PeTo = Peräseinäjoen Toive  (1927)</t>
  </si>
  <si>
    <t>YJ = Ylihärmän Junkkarit  (1908)</t>
  </si>
  <si>
    <t>VäVi = Vähänkyrön Viesti  (1938)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</si>
</sst>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6" borderId="8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9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10" xfId="0" applyFont="1" applyFill="1" applyBorder="1"/>
    <xf numFmtId="0" fontId="4" fillId="6" borderId="11" xfId="0" applyFont="1" applyFill="1" applyBorder="1"/>
    <xf numFmtId="0" fontId="2" fillId="6" borderId="11" xfId="0" applyFont="1" applyFill="1" applyBorder="1"/>
    <xf numFmtId="0" fontId="2" fillId="6" borderId="11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/>
    <xf numFmtId="0" fontId="2" fillId="8" borderId="3" xfId="0" applyFont="1" applyFill="1" applyBorder="1" applyAlignment="1">
      <alignment horizontal="left"/>
    </xf>
    <xf numFmtId="165" fontId="2" fillId="8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8.85546875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5703125" style="77" customWidth="1"/>
    <col min="16" max="23" width="5.7109375" style="7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58</v>
      </c>
      <c r="C1" s="2"/>
      <c r="D1" s="3"/>
      <c r="E1" s="4" t="s">
        <v>59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1991</v>
      </c>
      <c r="C4" s="43" t="s">
        <v>41</v>
      </c>
      <c r="D4" s="41" t="s">
        <v>42</v>
      </c>
      <c r="E4" s="27">
        <v>22</v>
      </c>
      <c r="F4" s="27">
        <v>0</v>
      </c>
      <c r="G4" s="27">
        <v>9</v>
      </c>
      <c r="H4" s="27">
        <v>11</v>
      </c>
      <c r="I4" s="27">
        <v>73</v>
      </c>
      <c r="J4" s="27">
        <v>23</v>
      </c>
      <c r="K4" s="27">
        <v>30</v>
      </c>
      <c r="L4" s="27">
        <v>11</v>
      </c>
      <c r="M4" s="27">
        <f>SUM(F4+G4)</f>
        <v>9</v>
      </c>
      <c r="N4" s="78">
        <v>0.52200000000000002</v>
      </c>
      <c r="O4" s="25">
        <f>PRODUCT(I4/N4)</f>
        <v>139.84674329501914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61" t="s">
        <v>43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1992</v>
      </c>
      <c r="C5" s="43" t="s">
        <v>41</v>
      </c>
      <c r="D5" s="41" t="s">
        <v>42</v>
      </c>
      <c r="E5" s="27">
        <v>22</v>
      </c>
      <c r="F5" s="27">
        <v>0</v>
      </c>
      <c r="G5" s="27">
        <v>1</v>
      </c>
      <c r="H5" s="27">
        <v>21</v>
      </c>
      <c r="I5" s="27">
        <v>82</v>
      </c>
      <c r="J5" s="27">
        <v>46</v>
      </c>
      <c r="K5" s="27">
        <v>19</v>
      </c>
      <c r="L5" s="27">
        <v>16</v>
      </c>
      <c r="M5" s="27">
        <f>SUM(F5+G5)</f>
        <v>1</v>
      </c>
      <c r="N5" s="78">
        <v>0.51700000000000002</v>
      </c>
      <c r="O5" s="25">
        <f t="shared" ref="O5:O16" si="0">PRODUCT(I5/N5)</f>
        <v>158.6073500967118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61" t="s">
        <v>43</v>
      </c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1993</v>
      </c>
      <c r="C6" s="43" t="s">
        <v>44</v>
      </c>
      <c r="D6" s="41" t="s">
        <v>45</v>
      </c>
      <c r="E6" s="27">
        <v>24</v>
      </c>
      <c r="F6" s="27">
        <v>1</v>
      </c>
      <c r="G6" s="27">
        <v>6</v>
      </c>
      <c r="H6" s="27">
        <v>27</v>
      </c>
      <c r="I6" s="27">
        <v>75</v>
      </c>
      <c r="J6" s="27">
        <v>35</v>
      </c>
      <c r="K6" s="27">
        <v>17</v>
      </c>
      <c r="L6" s="27">
        <v>16</v>
      </c>
      <c r="M6" s="27">
        <f>SUM(F6+G6)</f>
        <v>7</v>
      </c>
      <c r="N6" s="78">
        <v>0.438</v>
      </c>
      <c r="O6" s="25">
        <f t="shared" si="0"/>
        <v>171.23287671232876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66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1994</v>
      </c>
      <c r="C7" s="43" t="s">
        <v>46</v>
      </c>
      <c r="D7" s="41" t="s">
        <v>45</v>
      </c>
      <c r="E7" s="27">
        <v>23</v>
      </c>
      <c r="F7" s="27">
        <v>0</v>
      </c>
      <c r="G7" s="27">
        <v>9</v>
      </c>
      <c r="H7" s="27">
        <v>16</v>
      </c>
      <c r="I7" s="27">
        <v>71</v>
      </c>
      <c r="J7" s="27">
        <v>21</v>
      </c>
      <c r="K7" s="27">
        <v>22</v>
      </c>
      <c r="L7" s="27">
        <v>19</v>
      </c>
      <c r="M7" s="27">
        <v>9</v>
      </c>
      <c r="N7" s="30">
        <v>0.47699999999999998</v>
      </c>
      <c r="O7" s="25">
        <f t="shared" si="0"/>
        <v>148.84696016771488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66" t="s">
        <v>47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1995</v>
      </c>
      <c r="C8" s="43" t="s">
        <v>46</v>
      </c>
      <c r="D8" s="41" t="s">
        <v>45</v>
      </c>
      <c r="E8" s="27">
        <v>20</v>
      </c>
      <c r="F8" s="27">
        <v>0</v>
      </c>
      <c r="G8" s="27">
        <v>3</v>
      </c>
      <c r="H8" s="27">
        <v>17</v>
      </c>
      <c r="I8" s="27">
        <v>61</v>
      </c>
      <c r="J8" s="27">
        <v>17</v>
      </c>
      <c r="K8" s="27">
        <v>25</v>
      </c>
      <c r="L8" s="27">
        <v>16</v>
      </c>
      <c r="M8" s="27">
        <v>3</v>
      </c>
      <c r="N8" s="30">
        <v>0.51700000000000002</v>
      </c>
      <c r="O8" s="25">
        <f t="shared" si="0"/>
        <v>117.98839458413926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66" t="s">
        <v>48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1996</v>
      </c>
      <c r="C9" s="43" t="s">
        <v>49</v>
      </c>
      <c r="D9" s="41" t="s">
        <v>45</v>
      </c>
      <c r="E9" s="27">
        <v>23</v>
      </c>
      <c r="F9" s="27">
        <v>0</v>
      </c>
      <c r="G9" s="27">
        <v>7</v>
      </c>
      <c r="H9" s="27">
        <v>14</v>
      </c>
      <c r="I9" s="27">
        <v>73</v>
      </c>
      <c r="J9" s="27">
        <v>26</v>
      </c>
      <c r="K9" s="27">
        <v>13</v>
      </c>
      <c r="L9" s="27">
        <v>27</v>
      </c>
      <c r="M9" s="27">
        <v>7</v>
      </c>
      <c r="N9" s="30">
        <v>0.497</v>
      </c>
      <c r="O9" s="25">
        <f t="shared" si="0"/>
        <v>146.88128772635815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66" t="s">
        <v>48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1997</v>
      </c>
      <c r="C10" s="43" t="s">
        <v>50</v>
      </c>
      <c r="D10" s="41" t="s">
        <v>51</v>
      </c>
      <c r="E10" s="27">
        <v>24</v>
      </c>
      <c r="F10" s="27">
        <v>0</v>
      </c>
      <c r="G10" s="27">
        <v>5</v>
      </c>
      <c r="H10" s="27">
        <v>23</v>
      </c>
      <c r="I10" s="27">
        <v>95</v>
      </c>
      <c r="J10" s="27">
        <v>40</v>
      </c>
      <c r="K10" s="27">
        <v>27</v>
      </c>
      <c r="L10" s="27">
        <v>23</v>
      </c>
      <c r="M10" s="27">
        <f t="shared" ref="M10:M16" si="1">PRODUCT(F10+G10)</f>
        <v>5</v>
      </c>
      <c r="N10" s="30">
        <v>0.54600000000000004</v>
      </c>
      <c r="O10" s="25">
        <f t="shared" si="0"/>
        <v>173.99267399267399</v>
      </c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>
        <v>1</v>
      </c>
      <c r="AE10" s="27"/>
      <c r="AF10" s="66" t="s">
        <v>48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1998</v>
      </c>
      <c r="C11" s="43" t="s">
        <v>52</v>
      </c>
      <c r="D11" s="41" t="s">
        <v>53</v>
      </c>
      <c r="E11" s="27">
        <v>21</v>
      </c>
      <c r="F11" s="27">
        <v>1</v>
      </c>
      <c r="G11" s="27">
        <v>9</v>
      </c>
      <c r="H11" s="27">
        <v>15</v>
      </c>
      <c r="I11" s="27">
        <v>74</v>
      </c>
      <c r="J11" s="27">
        <v>23</v>
      </c>
      <c r="K11" s="27">
        <v>28</v>
      </c>
      <c r="L11" s="27">
        <v>13</v>
      </c>
      <c r="M11" s="27">
        <f t="shared" si="1"/>
        <v>10</v>
      </c>
      <c r="N11" s="30">
        <v>0.52100000000000002</v>
      </c>
      <c r="O11" s="25">
        <f t="shared" si="0"/>
        <v>142.03454894433781</v>
      </c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66" t="s">
        <v>48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1999</v>
      </c>
      <c r="C12" s="43" t="s">
        <v>41</v>
      </c>
      <c r="D12" s="41" t="s">
        <v>53</v>
      </c>
      <c r="E12" s="27">
        <v>21</v>
      </c>
      <c r="F12" s="27">
        <v>0</v>
      </c>
      <c r="G12" s="27">
        <v>7</v>
      </c>
      <c r="H12" s="27">
        <v>16</v>
      </c>
      <c r="I12" s="27">
        <v>94</v>
      </c>
      <c r="J12" s="27">
        <v>12</v>
      </c>
      <c r="K12" s="27">
        <v>54</v>
      </c>
      <c r="L12" s="27">
        <v>21</v>
      </c>
      <c r="M12" s="27">
        <f t="shared" si="1"/>
        <v>7</v>
      </c>
      <c r="N12" s="30">
        <v>0.53700000000000003</v>
      </c>
      <c r="O12" s="25">
        <f t="shared" si="0"/>
        <v>175.04655493482309</v>
      </c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61" t="s">
        <v>43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7">
        <v>2000</v>
      </c>
      <c r="C13" s="43" t="s">
        <v>44</v>
      </c>
      <c r="D13" s="41" t="s">
        <v>53</v>
      </c>
      <c r="E13" s="27">
        <v>21</v>
      </c>
      <c r="F13" s="27">
        <v>0</v>
      </c>
      <c r="G13" s="27">
        <v>5</v>
      </c>
      <c r="H13" s="27">
        <v>18</v>
      </c>
      <c r="I13" s="27">
        <v>90</v>
      </c>
      <c r="J13" s="27">
        <v>17</v>
      </c>
      <c r="K13" s="27">
        <v>52</v>
      </c>
      <c r="L13" s="27">
        <v>16</v>
      </c>
      <c r="M13" s="27">
        <f t="shared" si="1"/>
        <v>5</v>
      </c>
      <c r="N13" s="30">
        <v>0.57299999999999995</v>
      </c>
      <c r="O13" s="25">
        <f t="shared" si="0"/>
        <v>157.06806282722513</v>
      </c>
      <c r="P13" s="27"/>
      <c r="Q13" s="27"/>
      <c r="R13" s="27"/>
      <c r="S13" s="27"/>
      <c r="T13" s="27"/>
      <c r="U13" s="28">
        <v>7</v>
      </c>
      <c r="V13" s="28">
        <v>0</v>
      </c>
      <c r="W13" s="28">
        <v>6</v>
      </c>
      <c r="X13" s="28">
        <v>11</v>
      </c>
      <c r="Y13" s="28">
        <v>42</v>
      </c>
      <c r="Z13" s="79"/>
      <c r="AA13" s="27"/>
      <c r="AB13" s="27"/>
      <c r="AC13" s="27"/>
      <c r="AD13" s="27"/>
      <c r="AE13" s="27"/>
      <c r="AF13" s="61" t="s">
        <v>54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7">
        <v>2001</v>
      </c>
      <c r="C14" s="43" t="s">
        <v>55</v>
      </c>
      <c r="D14" s="41" t="s">
        <v>53</v>
      </c>
      <c r="E14" s="27">
        <v>24</v>
      </c>
      <c r="F14" s="27">
        <v>1</v>
      </c>
      <c r="G14" s="27">
        <v>1</v>
      </c>
      <c r="H14" s="27">
        <v>25</v>
      </c>
      <c r="I14" s="27">
        <v>98</v>
      </c>
      <c r="J14" s="27">
        <v>34</v>
      </c>
      <c r="K14" s="27">
        <v>55</v>
      </c>
      <c r="L14" s="27">
        <v>7</v>
      </c>
      <c r="M14" s="27">
        <f t="shared" si="1"/>
        <v>2</v>
      </c>
      <c r="N14" s="30">
        <v>0.53</v>
      </c>
      <c r="O14" s="25">
        <f t="shared" si="0"/>
        <v>184.90566037735849</v>
      </c>
      <c r="P14" s="27"/>
      <c r="Q14" s="27"/>
      <c r="R14" s="27"/>
      <c r="S14" s="27"/>
      <c r="T14" s="27"/>
      <c r="U14" s="28">
        <v>7</v>
      </c>
      <c r="V14" s="28">
        <v>1</v>
      </c>
      <c r="W14" s="28">
        <v>1</v>
      </c>
      <c r="X14" s="28">
        <v>7</v>
      </c>
      <c r="Y14" s="28">
        <v>35</v>
      </c>
      <c r="Z14" s="27"/>
      <c r="AA14" s="27"/>
      <c r="AB14" s="27"/>
      <c r="AC14" s="27"/>
      <c r="AD14" s="27"/>
      <c r="AE14" s="27"/>
      <c r="AF14" s="61" t="s">
        <v>54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7">
        <v>2002</v>
      </c>
      <c r="C15" s="43" t="s">
        <v>46</v>
      </c>
      <c r="D15" s="41" t="s">
        <v>56</v>
      </c>
      <c r="E15" s="27">
        <v>24</v>
      </c>
      <c r="F15" s="27">
        <v>1</v>
      </c>
      <c r="G15" s="27">
        <v>12</v>
      </c>
      <c r="H15" s="27">
        <v>21</v>
      </c>
      <c r="I15" s="27">
        <v>108</v>
      </c>
      <c r="J15" s="27">
        <v>10</v>
      </c>
      <c r="K15" s="27">
        <v>50</v>
      </c>
      <c r="L15" s="27">
        <v>35</v>
      </c>
      <c r="M15" s="27">
        <f t="shared" si="1"/>
        <v>13</v>
      </c>
      <c r="N15" s="30">
        <v>0.621</v>
      </c>
      <c r="O15" s="25">
        <f t="shared" si="0"/>
        <v>173.91304347826087</v>
      </c>
      <c r="P15" s="27">
        <v>3</v>
      </c>
      <c r="Q15" s="27">
        <v>0</v>
      </c>
      <c r="R15" s="27">
        <v>0</v>
      </c>
      <c r="S15" s="27">
        <v>1</v>
      </c>
      <c r="T15" s="27">
        <v>14</v>
      </c>
      <c r="U15" s="28"/>
      <c r="V15" s="28"/>
      <c r="W15" s="28"/>
      <c r="X15" s="28"/>
      <c r="Y15" s="28"/>
      <c r="Z15" s="27"/>
      <c r="AA15" s="27"/>
      <c r="AB15" s="27"/>
      <c r="AC15" s="27"/>
      <c r="AD15" s="27"/>
      <c r="AE15" s="27"/>
      <c r="AF15" s="66" t="s">
        <v>48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27">
        <v>2003</v>
      </c>
      <c r="C16" s="43" t="s">
        <v>57</v>
      </c>
      <c r="D16" s="41" t="s">
        <v>56</v>
      </c>
      <c r="E16" s="27">
        <v>19</v>
      </c>
      <c r="F16" s="27">
        <v>0</v>
      </c>
      <c r="G16" s="27">
        <v>10</v>
      </c>
      <c r="H16" s="27">
        <v>10</v>
      </c>
      <c r="I16" s="27">
        <v>63</v>
      </c>
      <c r="J16" s="27">
        <v>14</v>
      </c>
      <c r="K16" s="27">
        <v>20</v>
      </c>
      <c r="L16" s="27">
        <v>19</v>
      </c>
      <c r="M16" s="27">
        <f t="shared" si="1"/>
        <v>10</v>
      </c>
      <c r="N16" s="30">
        <v>0.46</v>
      </c>
      <c r="O16" s="25">
        <f t="shared" si="0"/>
        <v>136.95652173913044</v>
      </c>
      <c r="P16" s="27">
        <v>12</v>
      </c>
      <c r="Q16" s="27">
        <v>0</v>
      </c>
      <c r="R16" s="27">
        <v>3</v>
      </c>
      <c r="S16" s="27">
        <v>2</v>
      </c>
      <c r="T16" s="27">
        <v>28</v>
      </c>
      <c r="U16" s="28"/>
      <c r="V16" s="28"/>
      <c r="W16" s="28"/>
      <c r="X16" s="28"/>
      <c r="Y16" s="28"/>
      <c r="Z16" s="27"/>
      <c r="AA16" s="27"/>
      <c r="AB16" s="27"/>
      <c r="AC16" s="27"/>
      <c r="AD16" s="27"/>
      <c r="AE16" s="27">
        <v>1</v>
      </c>
      <c r="AF16" s="66" t="s">
        <v>48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27">
        <v>2004</v>
      </c>
      <c r="C17" s="43"/>
      <c r="D17" s="41"/>
      <c r="E17" s="27"/>
      <c r="F17" s="27"/>
      <c r="G17" s="27"/>
      <c r="H17" s="27"/>
      <c r="I17" s="27"/>
      <c r="J17" s="27"/>
      <c r="K17" s="27"/>
      <c r="L17" s="27"/>
      <c r="M17" s="27"/>
      <c r="N17" s="30"/>
      <c r="O17" s="25">
        <v>0</v>
      </c>
      <c r="P17" s="27"/>
      <c r="Q17" s="27"/>
      <c r="R17" s="27"/>
      <c r="S17" s="27"/>
      <c r="T17" s="27"/>
      <c r="U17" s="28"/>
      <c r="V17" s="28"/>
      <c r="W17" s="28"/>
      <c r="X17" s="28"/>
      <c r="Y17" s="28"/>
      <c r="Z17" s="27"/>
      <c r="AA17" s="27"/>
      <c r="AB17" s="27"/>
      <c r="AC17" s="27"/>
      <c r="AD17" s="27"/>
      <c r="AE17" s="27"/>
      <c r="AF17" s="66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80">
        <v>2005</v>
      </c>
      <c r="C18" s="81"/>
      <c r="D18" s="82" t="s">
        <v>53</v>
      </c>
      <c r="E18" s="80"/>
      <c r="F18" s="83" t="s">
        <v>60</v>
      </c>
      <c r="G18" s="80"/>
      <c r="H18" s="80"/>
      <c r="I18" s="80"/>
      <c r="J18" s="80"/>
      <c r="K18" s="80"/>
      <c r="L18" s="80"/>
      <c r="M18" s="80"/>
      <c r="N18" s="84"/>
      <c r="O18" s="25">
        <v>0</v>
      </c>
      <c r="P18" s="27"/>
      <c r="Q18" s="27"/>
      <c r="R18" s="27"/>
      <c r="S18" s="27"/>
      <c r="T18" s="27"/>
      <c r="U18" s="28"/>
      <c r="V18" s="28"/>
      <c r="W18" s="28"/>
      <c r="X18" s="28"/>
      <c r="Y18" s="28"/>
      <c r="Z18" s="27"/>
      <c r="AA18" s="27"/>
      <c r="AB18" s="27"/>
      <c r="AC18" s="27"/>
      <c r="AD18" s="27"/>
      <c r="AE18" s="27"/>
      <c r="AF18" s="66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7" t="s">
        <v>9</v>
      </c>
      <c r="C19" s="18"/>
      <c r="D19" s="16"/>
      <c r="E19" s="19">
        <f t="shared" ref="E19:M19" si="2">SUM(E4:E18)</f>
        <v>288</v>
      </c>
      <c r="F19" s="19">
        <f t="shared" si="2"/>
        <v>4</v>
      </c>
      <c r="G19" s="19">
        <f t="shared" si="2"/>
        <v>84</v>
      </c>
      <c r="H19" s="19">
        <f t="shared" si="2"/>
        <v>234</v>
      </c>
      <c r="I19" s="19">
        <f t="shared" si="2"/>
        <v>1057</v>
      </c>
      <c r="J19" s="19">
        <f t="shared" si="2"/>
        <v>318</v>
      </c>
      <c r="K19" s="19">
        <f t="shared" si="2"/>
        <v>412</v>
      </c>
      <c r="L19" s="19">
        <f t="shared" si="2"/>
        <v>239</v>
      </c>
      <c r="M19" s="19">
        <f t="shared" si="2"/>
        <v>88</v>
      </c>
      <c r="N19" s="31">
        <f>PRODUCT(I19/O19)</f>
        <v>0.52137780224586183</v>
      </c>
      <c r="O19" s="32">
        <f>SUM(O4:O18)</f>
        <v>2027.3206788760817</v>
      </c>
      <c r="P19" s="19">
        <f t="shared" ref="P19:AE19" si="3">SUM(P4:P18)</f>
        <v>15</v>
      </c>
      <c r="Q19" s="19">
        <f t="shared" si="3"/>
        <v>0</v>
      </c>
      <c r="R19" s="19">
        <f t="shared" si="3"/>
        <v>3</v>
      </c>
      <c r="S19" s="19">
        <f t="shared" si="3"/>
        <v>3</v>
      </c>
      <c r="T19" s="19">
        <f t="shared" si="3"/>
        <v>42</v>
      </c>
      <c r="U19" s="19">
        <f t="shared" si="3"/>
        <v>14</v>
      </c>
      <c r="V19" s="19">
        <f t="shared" si="3"/>
        <v>1</v>
      </c>
      <c r="W19" s="19">
        <f t="shared" si="3"/>
        <v>7</v>
      </c>
      <c r="X19" s="19">
        <f t="shared" si="3"/>
        <v>18</v>
      </c>
      <c r="Y19" s="19">
        <f t="shared" si="3"/>
        <v>77</v>
      </c>
      <c r="Z19" s="19">
        <f t="shared" si="3"/>
        <v>0</v>
      </c>
      <c r="AA19" s="19">
        <f t="shared" si="3"/>
        <v>0</v>
      </c>
      <c r="AB19" s="19">
        <f t="shared" si="3"/>
        <v>0</v>
      </c>
      <c r="AC19" s="19">
        <f t="shared" si="3"/>
        <v>0</v>
      </c>
      <c r="AD19" s="19">
        <f t="shared" si="3"/>
        <v>1</v>
      </c>
      <c r="AE19" s="19">
        <f t="shared" si="3"/>
        <v>1</v>
      </c>
      <c r="AF19" s="14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29" t="s">
        <v>2</v>
      </c>
      <c r="C20" s="33"/>
      <c r="D20" s="34">
        <f>SUM(F19:H19)+((I19-F19-G19)/3)+(E19/3)+(Z19*25)+(AA19*25)+(AB19*10)+(AC19*25)+(AD19*20)+(AE19*15)</f>
        <v>776</v>
      </c>
      <c r="E20" s="1"/>
      <c r="F20" s="1"/>
      <c r="G20" s="1"/>
      <c r="H20" s="1"/>
      <c r="I20" s="1"/>
      <c r="J20" s="1"/>
      <c r="K20" s="1"/>
      <c r="L20" s="1"/>
      <c r="M20" s="1"/>
      <c r="N20" s="35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36"/>
      <c r="AE20" s="1"/>
      <c r="AF20" s="1"/>
      <c r="AG20" s="24"/>
      <c r="AH20" s="9"/>
      <c r="AI20" s="9"/>
      <c r="AJ20" s="9"/>
      <c r="AK20" s="9"/>
      <c r="AL20" s="9"/>
    </row>
    <row r="21" spans="1:38" s="10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5"/>
      <c r="O21" s="37"/>
      <c r="P21" s="1"/>
      <c r="Q21" s="38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23" t="s">
        <v>16</v>
      </c>
      <c r="C22" s="40"/>
      <c r="D22" s="40"/>
      <c r="E22" s="19" t="s">
        <v>4</v>
      </c>
      <c r="F22" s="19" t="s">
        <v>13</v>
      </c>
      <c r="G22" s="16" t="s">
        <v>14</v>
      </c>
      <c r="H22" s="19" t="s">
        <v>15</v>
      </c>
      <c r="I22" s="19" t="s">
        <v>3</v>
      </c>
      <c r="J22" s="1"/>
      <c r="K22" s="19" t="s">
        <v>25</v>
      </c>
      <c r="L22" s="19" t="s">
        <v>26</v>
      </c>
      <c r="M22" s="19" t="s">
        <v>27</v>
      </c>
      <c r="N22" s="31" t="s">
        <v>38</v>
      </c>
      <c r="O22" s="25"/>
      <c r="P22" s="41" t="s">
        <v>33</v>
      </c>
      <c r="Q22" s="13"/>
      <c r="R22" s="13"/>
      <c r="S22" s="13"/>
      <c r="T22" s="42"/>
      <c r="U22" s="42"/>
      <c r="V22" s="42"/>
      <c r="W22" s="42"/>
      <c r="X22" s="42"/>
      <c r="Y22" s="13"/>
      <c r="Z22" s="13"/>
      <c r="AA22" s="13"/>
      <c r="AB22" s="13"/>
      <c r="AC22" s="13"/>
      <c r="AD22" s="13"/>
      <c r="AE22" s="13"/>
      <c r="AF22" s="43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41" t="s">
        <v>17</v>
      </c>
      <c r="C23" s="13"/>
      <c r="D23" s="44"/>
      <c r="E23" s="27">
        <f>PRODUCT(E19)</f>
        <v>288</v>
      </c>
      <c r="F23" s="27">
        <f>PRODUCT(F19)</f>
        <v>4</v>
      </c>
      <c r="G23" s="27">
        <f>PRODUCT(G19)</f>
        <v>84</v>
      </c>
      <c r="H23" s="27">
        <f>PRODUCT(H19)</f>
        <v>234</v>
      </c>
      <c r="I23" s="27">
        <f>PRODUCT(I19)</f>
        <v>1057</v>
      </c>
      <c r="J23" s="1"/>
      <c r="K23" s="45">
        <f>PRODUCT((F23+G23)/E23)</f>
        <v>0.30555555555555558</v>
      </c>
      <c r="L23" s="45">
        <f>PRODUCT(H23/E23)</f>
        <v>0.8125</v>
      </c>
      <c r="M23" s="45">
        <f>PRODUCT(I23/E23)</f>
        <v>3.6701388888888888</v>
      </c>
      <c r="N23" s="30">
        <f>PRODUCT(N19)</f>
        <v>0.52137780224586183</v>
      </c>
      <c r="O23" s="25">
        <f>PRODUCT(O19)</f>
        <v>2027.3206788760817</v>
      </c>
      <c r="P23" s="46" t="s">
        <v>34</v>
      </c>
      <c r="Q23" s="47"/>
      <c r="R23" s="47"/>
      <c r="S23" s="48" t="s">
        <v>61</v>
      </c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9" t="s">
        <v>39</v>
      </c>
      <c r="AE23" s="49"/>
      <c r="AF23" s="50" t="s">
        <v>62</v>
      </c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51" t="s">
        <v>18</v>
      </c>
      <c r="C24" s="52"/>
      <c r="D24" s="53"/>
      <c r="E24" s="27">
        <f>PRODUCT(P19)</f>
        <v>15</v>
      </c>
      <c r="F24" s="27">
        <f>PRODUCT(Q19)</f>
        <v>0</v>
      </c>
      <c r="G24" s="27">
        <f>PRODUCT(R19)</f>
        <v>3</v>
      </c>
      <c r="H24" s="27">
        <f>PRODUCT(S19)</f>
        <v>3</v>
      </c>
      <c r="I24" s="27">
        <f>PRODUCT(T19)</f>
        <v>42</v>
      </c>
      <c r="J24" s="1"/>
      <c r="K24" s="45">
        <f>PRODUCT((F24+G24)/E24)</f>
        <v>0.2</v>
      </c>
      <c r="L24" s="45">
        <f>PRODUCT(H24/E24)</f>
        <v>0.2</v>
      </c>
      <c r="M24" s="45">
        <f>PRODUCT(I24/E24)</f>
        <v>2.8</v>
      </c>
      <c r="N24" s="30">
        <f>PRODUCT(I24/O24)</f>
        <v>0.47191011235955055</v>
      </c>
      <c r="O24" s="25">
        <v>89</v>
      </c>
      <c r="P24" s="54" t="s">
        <v>35</v>
      </c>
      <c r="Q24" s="55"/>
      <c r="R24" s="55"/>
      <c r="S24" s="56" t="s">
        <v>61</v>
      </c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7" t="s">
        <v>39</v>
      </c>
      <c r="AE24" s="57"/>
      <c r="AF24" s="58" t="s">
        <v>62</v>
      </c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59" t="s">
        <v>19</v>
      </c>
      <c r="C25" s="60"/>
      <c r="D25" s="61"/>
      <c r="E25" s="28">
        <f>PRODUCT(U19)</f>
        <v>14</v>
      </c>
      <c r="F25" s="28">
        <f>PRODUCT(V19)</f>
        <v>1</v>
      </c>
      <c r="G25" s="28">
        <f>PRODUCT(W19)</f>
        <v>7</v>
      </c>
      <c r="H25" s="28">
        <f>PRODUCT(X19)</f>
        <v>18</v>
      </c>
      <c r="I25" s="28">
        <f>PRODUCT(Y19)</f>
        <v>77</v>
      </c>
      <c r="J25" s="1"/>
      <c r="K25" s="62">
        <f>PRODUCT((F25+G25)/E25)</f>
        <v>0.5714285714285714</v>
      </c>
      <c r="L25" s="62">
        <f>PRODUCT(H25/E25)</f>
        <v>1.2857142857142858</v>
      </c>
      <c r="M25" s="62">
        <f>PRODUCT(I25/E25)</f>
        <v>5.5</v>
      </c>
      <c r="N25" s="63">
        <f t="shared" ref="N25:N26" si="4">PRODUCT(I25/O25)</f>
        <v>0.64166666666666672</v>
      </c>
      <c r="O25" s="25">
        <v>120</v>
      </c>
      <c r="P25" s="54" t="s">
        <v>36</v>
      </c>
      <c r="Q25" s="55"/>
      <c r="R25" s="55"/>
      <c r="S25" s="56" t="s">
        <v>61</v>
      </c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7" t="s">
        <v>39</v>
      </c>
      <c r="AE25" s="57"/>
      <c r="AF25" s="58" t="s">
        <v>62</v>
      </c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64" t="s">
        <v>20</v>
      </c>
      <c r="C26" s="65"/>
      <c r="D26" s="66"/>
      <c r="E26" s="19">
        <f>SUM(E23:E25)</f>
        <v>317</v>
      </c>
      <c r="F26" s="19">
        <f>SUM(F23:F25)</f>
        <v>5</v>
      </c>
      <c r="G26" s="19">
        <f>SUM(G23:G25)</f>
        <v>94</v>
      </c>
      <c r="H26" s="19">
        <f>SUM(H23:H25)</f>
        <v>255</v>
      </c>
      <c r="I26" s="19">
        <f>SUM(I23:I25)</f>
        <v>1176</v>
      </c>
      <c r="J26" s="1"/>
      <c r="K26" s="67">
        <f>PRODUCT((F26+G26)/E26)</f>
        <v>0.31230283911671924</v>
      </c>
      <c r="L26" s="67">
        <f>PRODUCT(H26/E26)</f>
        <v>0.80441640378548895</v>
      </c>
      <c r="M26" s="67">
        <f>PRODUCT(I26/E26)</f>
        <v>3.7097791798107256</v>
      </c>
      <c r="N26" s="31">
        <f t="shared" si="4"/>
        <v>0.52586375966036669</v>
      </c>
      <c r="O26" s="25">
        <f>SUM(O23:O25)</f>
        <v>2236.3206788760817</v>
      </c>
      <c r="P26" s="68" t="s">
        <v>37</v>
      </c>
      <c r="Q26" s="69"/>
      <c r="R26" s="69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1"/>
      <c r="AF26" s="72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36"/>
      <c r="C27" s="36"/>
      <c r="D27" s="36"/>
      <c r="E27" s="36"/>
      <c r="F27" s="36"/>
      <c r="G27" s="36"/>
      <c r="H27" s="36"/>
      <c r="I27" s="36"/>
      <c r="J27" s="1"/>
      <c r="K27" s="36"/>
      <c r="L27" s="36"/>
      <c r="M27" s="36"/>
      <c r="N27" s="35"/>
      <c r="O27" s="25"/>
      <c r="P27" s="1"/>
      <c r="Q27" s="38"/>
      <c r="R27" s="1"/>
      <c r="S27" s="1"/>
      <c r="T27" s="25"/>
      <c r="U27" s="25"/>
      <c r="V27" s="73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 t="s">
        <v>40</v>
      </c>
      <c r="C28" s="1"/>
      <c r="D28" s="1" t="s">
        <v>67</v>
      </c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 t="s">
        <v>66</v>
      </c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 t="s">
        <v>64</v>
      </c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 t="s">
        <v>63</v>
      </c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75" customFormat="1" ht="15" customHeight="1" x14ac:dyDescent="0.25">
      <c r="A32" s="1"/>
      <c r="B32" s="1"/>
      <c r="C32" s="9"/>
      <c r="D32" s="1" t="s">
        <v>65</v>
      </c>
      <c r="E32" s="1"/>
      <c r="F32" s="1"/>
      <c r="G32" s="1"/>
      <c r="H32" s="1"/>
      <c r="I32" s="1"/>
      <c r="J32" s="1"/>
      <c r="K32" s="1"/>
      <c r="L32" s="1"/>
      <c r="M32" s="74"/>
      <c r="N32" s="74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75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75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25"/>
      <c r="AA34" s="25"/>
      <c r="AB34" s="25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25"/>
      <c r="AA35" s="25"/>
      <c r="AB35" s="25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25"/>
      <c r="AA36" s="25"/>
      <c r="AB36" s="25"/>
      <c r="AC36" s="25"/>
      <c r="AD36" s="25"/>
      <c r="AE36" s="25"/>
      <c r="AF36" s="25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74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74"/>
      <c r="N39" s="74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73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  <c r="AH40" s="75"/>
      <c r="AI40" s="75"/>
      <c r="AJ40" s="75"/>
      <c r="AK40" s="75"/>
      <c r="AL40" s="75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73"/>
      <c r="W41" s="73"/>
      <c r="X41" s="25"/>
      <c r="Y41" s="25"/>
      <c r="Z41" s="25"/>
      <c r="AA41" s="25"/>
      <c r="AB41" s="25"/>
      <c r="AC41" s="25"/>
      <c r="AD41" s="25"/>
      <c r="AE41" s="25"/>
      <c r="AF41" s="25"/>
      <c r="AG41" s="9"/>
      <c r="AH41" s="75"/>
      <c r="AI41" s="75"/>
      <c r="AJ41" s="75"/>
      <c r="AK41" s="75"/>
      <c r="AL41" s="75"/>
    </row>
    <row r="42" spans="1:38" ht="15" customHeight="1" x14ac:dyDescent="0.25">
      <c r="A42" s="7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73"/>
      <c r="W42" s="73"/>
      <c r="X42" s="25"/>
      <c r="Y42" s="25"/>
      <c r="Z42" s="25"/>
      <c r="AA42" s="25"/>
      <c r="AB42" s="25"/>
      <c r="AC42" s="25"/>
      <c r="AD42" s="25"/>
      <c r="AE42" s="25"/>
      <c r="AF42" s="25"/>
      <c r="AG42" s="9"/>
    </row>
    <row r="43" spans="1:38" ht="15" customHeight="1" x14ac:dyDescent="0.25">
      <c r="A43" s="76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25"/>
      <c r="U43" s="25"/>
      <c r="V43" s="73"/>
      <c r="W43" s="73"/>
      <c r="X43" s="25"/>
      <c r="Y43" s="25"/>
      <c r="Z43" s="25"/>
      <c r="AA43" s="25"/>
      <c r="AB43" s="25"/>
      <c r="AC43" s="25"/>
      <c r="AD43" s="25"/>
      <c r="AE43" s="25"/>
      <c r="AF43" s="25"/>
      <c r="AG43" s="9"/>
    </row>
    <row r="44" spans="1:38" ht="15" customHeight="1" x14ac:dyDescent="0.25">
      <c r="A44" s="76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5"/>
      <c r="O44" s="25"/>
      <c r="P44" s="1"/>
      <c r="Q44" s="38"/>
      <c r="R44" s="1"/>
      <c r="S44" s="1"/>
      <c r="T44" s="25"/>
      <c r="U44" s="25"/>
      <c r="V44" s="73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9"/>
    </row>
    <row r="45" spans="1:38" ht="15" customHeight="1" x14ac:dyDescent="0.25">
      <c r="A45" s="76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74"/>
      <c r="N45" s="35"/>
      <c r="O45" s="25"/>
      <c r="P45" s="1"/>
      <c r="Q45" s="38"/>
      <c r="R45" s="1"/>
      <c r="S45" s="25"/>
      <c r="T45" s="25"/>
      <c r="U45" s="25"/>
      <c r="V45" s="25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9"/>
    </row>
    <row r="46" spans="1:38" ht="15" customHeight="1" x14ac:dyDescent="0.25">
      <c r="A46" s="76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1"/>
      <c r="S46" s="1"/>
      <c r="T46" s="25"/>
      <c r="U46" s="25"/>
      <c r="V46" s="73"/>
      <c r="W46" s="73"/>
      <c r="X46" s="25"/>
      <c r="Y46" s="25"/>
      <c r="Z46" s="25"/>
      <c r="AA46" s="25"/>
      <c r="AB46" s="25"/>
      <c r="AC46" s="25"/>
      <c r="AD46" s="25"/>
      <c r="AE46" s="25"/>
      <c r="AF46" s="25"/>
      <c r="AG46" s="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25"/>
      <c r="U47" s="25"/>
      <c r="V47" s="73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25"/>
      <c r="U48" s="25"/>
      <c r="V48" s="73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25"/>
      <c r="U49" s="25"/>
      <c r="V49" s="73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25"/>
      <c r="U50" s="25"/>
      <c r="V50" s="73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25"/>
      <c r="U51" s="25"/>
      <c r="V51" s="73"/>
      <c r="W51" s="1"/>
      <c r="X51" s="1"/>
      <c r="Y51" s="1"/>
      <c r="Z51" s="1"/>
      <c r="AA51" s="1"/>
      <c r="AB51" s="1"/>
      <c r="AC51" s="1"/>
      <c r="AD51" s="1"/>
      <c r="AE51" s="1"/>
      <c r="AF51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2019-01-25T13:01:01Z</dcterms:modified>
</cp:coreProperties>
</file>