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9" i="1"/>
  <c r="O8" i="1"/>
  <c r="O12" i="1" s="1"/>
  <c r="N12" i="1" s="1"/>
  <c r="T11" i="1" l="1"/>
  <c r="T10" i="1"/>
  <c r="T9" i="1"/>
  <c r="M9" i="1" l="1"/>
  <c r="M8" i="1"/>
  <c r="M6" i="1"/>
  <c r="M5" i="1"/>
  <c r="M4" i="1"/>
  <c r="O16" i="1"/>
  <c r="O19" i="1" s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L12" i="1"/>
  <c r="T12" i="1" s="1"/>
  <c r="K12" i="1"/>
  <c r="J12" i="1"/>
  <c r="I12" i="1"/>
  <c r="H12" i="1"/>
  <c r="H16" i="1" s="1"/>
  <c r="G12" i="1"/>
  <c r="G16" i="1" s="1"/>
  <c r="F12" i="1"/>
  <c r="F16" i="1" s="1"/>
  <c r="E12" i="1"/>
  <c r="E16" i="1" s="1"/>
  <c r="I16" i="1" l="1"/>
  <c r="D13" i="1"/>
  <c r="M12" i="1"/>
  <c r="N16" i="1"/>
  <c r="I19" i="1"/>
  <c r="G19" i="1"/>
  <c r="E19" i="1"/>
  <c r="L16" i="1"/>
  <c r="M16" i="1"/>
  <c r="F19" i="1"/>
  <c r="K16" i="1"/>
  <c r="H19" i="1"/>
  <c r="M19" i="1" l="1"/>
  <c r="L19" i="1"/>
  <c r="K19" i="1"/>
</calcChain>
</file>

<file path=xl/sharedStrings.xml><?xml version="1.0" encoding="utf-8"?>
<sst xmlns="http://schemas.openxmlformats.org/spreadsheetml/2006/main" count="120" uniqueCount="79">
  <si>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</si>
  <si>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</si>
  <si>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</si>
  <si>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</si>
  <si>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</si>
  <si>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</si>
  <si>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</si>
  <si>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</si>
  <si>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</si>
  <si>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</si>
  <si>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</si>
  <si>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</si>
  <si>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</si>
  <si>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</si>
  <si>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</si>
  <si>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</si>
  <si>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</si>
  <si>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</si>
  <si>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</si>
  <si>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</si>
  <si>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</si>
  <si>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</si>
  <si>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</si>
  <si>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</si>
  <si>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</si>
  <si>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</si>
  <si>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</si>
  <si>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</si>
  <si>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</si>
  <si>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</si>
  <si>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</si>
  <si>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</si>
  <si>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</si>
  <si>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</si>
  <si>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</si>
  <si>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</si>
  <si>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</si>
  <si>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Maarit Lehtimäki</t>
  </si>
  <si>
    <t>3.</t>
  </si>
  <si>
    <t>VäVi</t>
  </si>
  <si>
    <t>----</t>
  </si>
  <si>
    <t>1.</t>
  </si>
  <si>
    <t>Virkiä</t>
  </si>
  <si>
    <t>7.</t>
  </si>
  <si>
    <t>Roihu</t>
  </si>
  <si>
    <t>12.</t>
  </si>
  <si>
    <t>12.2.1969</t>
  </si>
  <si>
    <t>L+T</t>
  </si>
  <si>
    <t>10.</t>
  </si>
  <si>
    <t>Virkiä = Lapuan Virkiä  (1907)</t>
  </si>
  <si>
    <t>VäVi = Vähänkyrön Viesti  (1938)</t>
  </si>
  <si>
    <t>Roihu = Roihu, Helsinki  (1957)</t>
  </si>
  <si>
    <t>13.05. 1984  Manse PP - Virkiä  19-9</t>
  </si>
  <si>
    <t xml:space="preserve">  15 v   3 kk   1 pv</t>
  </si>
  <si>
    <t>7.  ottelu</t>
  </si>
  <si>
    <t>08.07. 1984  Virkiä - LäPa  4-5</t>
  </si>
  <si>
    <t xml:space="preserve">  15 v   4 kk 26 pv</t>
  </si>
  <si>
    <t>Cup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</si>
  <si>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</si>
  <si>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</si>
  <si>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</si>
  <si>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</si>
  <si>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</si>
  <si>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</si>
  <si>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</si>
  <si>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</si>
  <si>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</si>
  <si>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</si>
  <si>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</si>
  <si>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</si>
  <si>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</si>
  <si>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</si>
  <si>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</si>
  <si>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05.07. 1986  Kokemäki</t>
  </si>
  <si>
    <t xml:space="preserve">  4-28</t>
  </si>
  <si>
    <t>Keijo Myllymaa</t>
  </si>
  <si>
    <t xml:space="preserve"> Vuoden jokeri  1991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</si>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</sst>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18" width="5.7109375" style="78" customWidth="1"/>
    <col min="19" max="19" width="5.7109375" style="77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73" t="s">
        <v>37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76"/>
      <c r="Q1" s="76"/>
      <c r="R1" s="7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47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57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1987</v>
      </c>
      <c r="C4" s="41" t="s">
        <v>38</v>
      </c>
      <c r="D4" s="39" t="s">
        <v>39</v>
      </c>
      <c r="E4" s="26">
        <v>12</v>
      </c>
      <c r="F4" s="26">
        <v>0</v>
      </c>
      <c r="G4" s="26">
        <v>2</v>
      </c>
      <c r="H4" s="26">
        <v>1</v>
      </c>
      <c r="I4" s="26">
        <v>8</v>
      </c>
      <c r="J4" s="26">
        <v>0</v>
      </c>
      <c r="K4" s="26">
        <v>4</v>
      </c>
      <c r="L4" s="26">
        <v>2</v>
      </c>
      <c r="M4" s="26">
        <f>PRODUCT(F4+G4)</f>
        <v>2</v>
      </c>
      <c r="N4" s="74" t="s">
        <v>40</v>
      </c>
      <c r="O4" s="24">
        <v>0</v>
      </c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>
        <v>1</v>
      </c>
      <c r="AH4" s="26"/>
      <c r="AI4" s="26"/>
      <c r="AJ4" s="26">
        <v>1</v>
      </c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1988</v>
      </c>
      <c r="C5" s="41" t="s">
        <v>41</v>
      </c>
      <c r="D5" s="39" t="s">
        <v>42</v>
      </c>
      <c r="E5" s="26">
        <v>18</v>
      </c>
      <c r="F5" s="26">
        <v>5</v>
      </c>
      <c r="G5" s="26">
        <v>27</v>
      </c>
      <c r="H5" s="26">
        <v>20</v>
      </c>
      <c r="I5" s="26">
        <v>76</v>
      </c>
      <c r="J5" s="26">
        <v>11</v>
      </c>
      <c r="K5" s="26">
        <v>13</v>
      </c>
      <c r="L5" s="26">
        <v>20</v>
      </c>
      <c r="M5" s="26">
        <f>PRODUCT(F5+G5)</f>
        <v>32</v>
      </c>
      <c r="N5" s="74" t="s">
        <v>40</v>
      </c>
      <c r="O5" s="24">
        <v>0</v>
      </c>
      <c r="P5" s="18" t="s">
        <v>48</v>
      </c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>
        <v>1</v>
      </c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1989</v>
      </c>
      <c r="C6" s="41" t="s">
        <v>43</v>
      </c>
      <c r="D6" s="39" t="s">
        <v>42</v>
      </c>
      <c r="E6" s="26">
        <v>18</v>
      </c>
      <c r="F6" s="26">
        <v>2</v>
      </c>
      <c r="G6" s="26">
        <v>19</v>
      </c>
      <c r="H6" s="26">
        <v>5</v>
      </c>
      <c r="I6" s="26">
        <v>64</v>
      </c>
      <c r="J6" s="26">
        <v>10</v>
      </c>
      <c r="K6" s="26">
        <v>11</v>
      </c>
      <c r="L6" s="26">
        <v>22</v>
      </c>
      <c r="M6" s="26">
        <f>PRODUCT(F6+G6)</f>
        <v>21</v>
      </c>
      <c r="N6" s="74" t="s">
        <v>40</v>
      </c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1990</v>
      </c>
      <c r="C7" s="41"/>
      <c r="D7" s="39"/>
      <c r="E7" s="26"/>
      <c r="F7" s="26"/>
      <c r="G7" s="26"/>
      <c r="H7" s="26"/>
      <c r="I7" s="26"/>
      <c r="J7" s="26"/>
      <c r="K7" s="26"/>
      <c r="L7" s="26"/>
      <c r="M7" s="26"/>
      <c r="N7" s="74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1991</v>
      </c>
      <c r="C8" s="41" t="s">
        <v>43</v>
      </c>
      <c r="D8" s="39" t="s">
        <v>44</v>
      </c>
      <c r="E8" s="26">
        <v>22</v>
      </c>
      <c r="F8" s="26">
        <v>2</v>
      </c>
      <c r="G8" s="26">
        <v>38</v>
      </c>
      <c r="H8" s="26">
        <v>8</v>
      </c>
      <c r="I8" s="26">
        <v>66</v>
      </c>
      <c r="J8" s="26">
        <v>2</v>
      </c>
      <c r="K8" s="26">
        <v>4</v>
      </c>
      <c r="L8" s="26">
        <v>20</v>
      </c>
      <c r="M8" s="26">
        <f>SUM(F8+G8)</f>
        <v>40</v>
      </c>
      <c r="N8" s="75">
        <v>0.54100000000000004</v>
      </c>
      <c r="O8" s="24">
        <f t="shared" ref="O8:O11" si="0">PRODUCT(I8/N8)</f>
        <v>121.99630314232901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1992</v>
      </c>
      <c r="C9" s="41" t="s">
        <v>43</v>
      </c>
      <c r="D9" s="39" t="s">
        <v>44</v>
      </c>
      <c r="E9" s="26">
        <v>13</v>
      </c>
      <c r="F9" s="26">
        <v>0</v>
      </c>
      <c r="G9" s="26">
        <v>9</v>
      </c>
      <c r="H9" s="26">
        <v>0</v>
      </c>
      <c r="I9" s="26">
        <v>10</v>
      </c>
      <c r="J9" s="26">
        <v>0</v>
      </c>
      <c r="K9" s="26">
        <v>1</v>
      </c>
      <c r="L9" s="26">
        <v>0</v>
      </c>
      <c r="M9" s="26">
        <f>SUM(F9+G9)</f>
        <v>9</v>
      </c>
      <c r="N9" s="75">
        <v>0.5</v>
      </c>
      <c r="O9" s="24">
        <f t="shared" si="0"/>
        <v>20</v>
      </c>
      <c r="P9" s="18"/>
      <c r="Q9" s="18"/>
      <c r="R9" s="18"/>
      <c r="S9" s="18"/>
      <c r="T9" s="24" t="e">
        <f t="shared" ref="T9:T12" si="1">PRODUCT(L9/S9)</f>
        <v>#DIV/0!</v>
      </c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1993</v>
      </c>
      <c r="C10" s="41"/>
      <c r="D10" s="39"/>
      <c r="E10" s="26"/>
      <c r="F10" s="26"/>
      <c r="G10" s="26"/>
      <c r="H10" s="26"/>
      <c r="I10" s="26"/>
      <c r="J10" s="26"/>
      <c r="K10" s="26"/>
      <c r="L10" s="26"/>
      <c r="M10" s="26"/>
      <c r="N10" s="75"/>
      <c r="O10" s="24">
        <v>0</v>
      </c>
      <c r="P10" s="18"/>
      <c r="Q10" s="18"/>
      <c r="R10" s="18"/>
      <c r="S10" s="18"/>
      <c r="T10" s="24" t="e">
        <f t="shared" si="1"/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1994</v>
      </c>
      <c r="C11" s="41" t="s">
        <v>45</v>
      </c>
      <c r="D11" s="39" t="s">
        <v>44</v>
      </c>
      <c r="E11" s="26">
        <v>18</v>
      </c>
      <c r="F11" s="26">
        <v>1</v>
      </c>
      <c r="G11" s="26">
        <v>10</v>
      </c>
      <c r="H11" s="26">
        <v>2</v>
      </c>
      <c r="I11" s="26">
        <v>30</v>
      </c>
      <c r="J11" s="26">
        <v>2</v>
      </c>
      <c r="K11" s="26">
        <v>10</v>
      </c>
      <c r="L11" s="26">
        <v>7</v>
      </c>
      <c r="M11" s="26">
        <v>11</v>
      </c>
      <c r="N11" s="75">
        <v>0.46200000000000002</v>
      </c>
      <c r="O11" s="24">
        <f t="shared" si="0"/>
        <v>64.935064935064929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2">SUM(E4:E11)</f>
        <v>101</v>
      </c>
      <c r="F12" s="18">
        <f t="shared" si="2"/>
        <v>10</v>
      </c>
      <c r="G12" s="18">
        <f t="shared" si="2"/>
        <v>105</v>
      </c>
      <c r="H12" s="18">
        <f t="shared" si="2"/>
        <v>36</v>
      </c>
      <c r="I12" s="18">
        <f t="shared" si="2"/>
        <v>254</v>
      </c>
      <c r="J12" s="18">
        <f t="shared" si="2"/>
        <v>25</v>
      </c>
      <c r="K12" s="18">
        <f t="shared" si="2"/>
        <v>43</v>
      </c>
      <c r="L12" s="18">
        <f t="shared" si="2"/>
        <v>71</v>
      </c>
      <c r="M12" s="18">
        <f t="shared" si="2"/>
        <v>115</v>
      </c>
      <c r="N12" s="30">
        <f>PRODUCT(106/O12)</f>
        <v>0.51224713287719237</v>
      </c>
      <c r="O12" s="31">
        <f>SUM(O4:O11)</f>
        <v>206.93136807739393</v>
      </c>
      <c r="P12" s="18"/>
      <c r="Q12" s="18"/>
      <c r="R12" s="18"/>
      <c r="S12" s="18"/>
      <c r="T12" s="24" t="e">
        <f t="shared" si="1"/>
        <v>#DIV/0!</v>
      </c>
      <c r="U12" s="18">
        <f t="shared" ref="U12:AJ12" si="3">SUM(U4:U11)</f>
        <v>0</v>
      </c>
      <c r="V12" s="18">
        <f t="shared" si="3"/>
        <v>0</v>
      </c>
      <c r="W12" s="18">
        <f t="shared" si="3"/>
        <v>0</v>
      </c>
      <c r="X12" s="18">
        <f t="shared" si="3"/>
        <v>0</v>
      </c>
      <c r="Y12" s="18">
        <f t="shared" si="3"/>
        <v>0</v>
      </c>
      <c r="Z12" s="18">
        <f t="shared" si="3"/>
        <v>0</v>
      </c>
      <c r="AA12" s="18">
        <f t="shared" si="3"/>
        <v>0</v>
      </c>
      <c r="AB12" s="18">
        <f t="shared" si="3"/>
        <v>0</v>
      </c>
      <c r="AC12" s="18">
        <f t="shared" si="3"/>
        <v>0</v>
      </c>
      <c r="AD12" s="18">
        <f t="shared" si="3"/>
        <v>0</v>
      </c>
      <c r="AE12" s="18">
        <f t="shared" si="3"/>
        <v>0</v>
      </c>
      <c r="AF12" s="18">
        <f t="shared" si="3"/>
        <v>0</v>
      </c>
      <c r="AG12" s="18">
        <f t="shared" si="3"/>
        <v>1</v>
      </c>
      <c r="AH12" s="18">
        <f t="shared" si="3"/>
        <v>1</v>
      </c>
      <c r="AI12" s="18">
        <f t="shared" si="3"/>
        <v>0</v>
      </c>
      <c r="AJ12" s="18">
        <f t="shared" si="3"/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8" t="s">
        <v>2</v>
      </c>
      <c r="C13" s="32"/>
      <c r="D13" s="33">
        <f>SUM(F12:H12)+((I12-F12-G12)/3)+(E12/3)+(AE12*25)+(AF12*25)+(AG12*15)+(AH12*25)+(AI12*20)+(AJ12*15)</f>
        <v>286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5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24</v>
      </c>
      <c r="L15" s="18" t="s">
        <v>25</v>
      </c>
      <c r="M15" s="18" t="s">
        <v>26</v>
      </c>
      <c r="N15" s="30" t="s">
        <v>34</v>
      </c>
      <c r="O15" s="24"/>
      <c r="P15" s="39" t="s">
        <v>31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2"/>
      <c r="AC15" s="40"/>
      <c r="AD15" s="12"/>
      <c r="AE15" s="12"/>
      <c r="AF15" s="12"/>
      <c r="AG15" s="12"/>
      <c r="AH15" s="12"/>
      <c r="AI15" s="12"/>
      <c r="AJ15" s="42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9" t="s">
        <v>17</v>
      </c>
      <c r="C16" s="12"/>
      <c r="D16" s="42"/>
      <c r="E16" s="26">
        <f>PRODUCT(E12)</f>
        <v>101</v>
      </c>
      <c r="F16" s="26">
        <f>PRODUCT(F12)</f>
        <v>10</v>
      </c>
      <c r="G16" s="26">
        <f>PRODUCT(G12)</f>
        <v>105</v>
      </c>
      <c r="H16" s="26">
        <f>PRODUCT(H12)</f>
        <v>36</v>
      </c>
      <c r="I16" s="26">
        <f>PRODUCT(I12)</f>
        <v>254</v>
      </c>
      <c r="J16" s="1"/>
      <c r="K16" s="43">
        <f>PRODUCT((F16+G16)/E16)</f>
        <v>1.1386138613861385</v>
      </c>
      <c r="L16" s="43">
        <f>PRODUCT(H16/E16)</f>
        <v>0.35643564356435642</v>
      </c>
      <c r="M16" s="43">
        <f>PRODUCT(I16/E16)</f>
        <v>2.5148514851485149</v>
      </c>
      <c r="N16" s="29">
        <f>PRODUCT(N12)</f>
        <v>0.51224713287719237</v>
      </c>
      <c r="O16" s="24">
        <f>PRODUCT(O12)</f>
        <v>206.93136807739393</v>
      </c>
      <c r="P16" s="44" t="s">
        <v>32</v>
      </c>
      <c r="Q16" s="45"/>
      <c r="R16" s="46" t="s">
        <v>52</v>
      </c>
      <c r="S16" s="46"/>
      <c r="T16" s="46"/>
      <c r="U16" s="46"/>
      <c r="V16" s="46"/>
      <c r="W16" s="46"/>
      <c r="X16" s="46"/>
      <c r="Y16" s="46"/>
      <c r="Z16" s="47" t="s">
        <v>35</v>
      </c>
      <c r="AA16" s="46"/>
      <c r="AB16" s="46" t="s">
        <v>53</v>
      </c>
      <c r="AC16" s="46"/>
      <c r="AD16" s="46"/>
      <c r="AE16" s="46"/>
      <c r="AF16" s="46"/>
      <c r="AG16" s="47"/>
      <c r="AH16" s="46"/>
      <c r="AI16" s="46"/>
      <c r="AJ16" s="102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8" t="s">
        <v>18</v>
      </c>
      <c r="C17" s="49"/>
      <c r="D17" s="50"/>
      <c r="E17" s="26"/>
      <c r="F17" s="26"/>
      <c r="G17" s="26"/>
      <c r="H17" s="26"/>
      <c r="I17" s="26"/>
      <c r="J17" s="1"/>
      <c r="K17" s="43"/>
      <c r="L17" s="43"/>
      <c r="M17" s="43"/>
      <c r="N17" s="29"/>
      <c r="O17" s="24"/>
      <c r="P17" s="51" t="s">
        <v>77</v>
      </c>
      <c r="Q17" s="52"/>
      <c r="R17" s="53" t="s">
        <v>52</v>
      </c>
      <c r="S17" s="53"/>
      <c r="T17" s="53"/>
      <c r="U17" s="53"/>
      <c r="V17" s="53"/>
      <c r="W17" s="53"/>
      <c r="X17" s="53"/>
      <c r="Y17" s="53"/>
      <c r="Z17" s="54" t="s">
        <v>35</v>
      </c>
      <c r="AA17" s="53"/>
      <c r="AB17" s="53" t="s">
        <v>53</v>
      </c>
      <c r="AC17" s="53"/>
      <c r="AD17" s="53"/>
      <c r="AE17" s="53"/>
      <c r="AF17" s="53"/>
      <c r="AG17" s="54"/>
      <c r="AH17" s="53"/>
      <c r="AI17" s="53"/>
      <c r="AJ17" s="103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5" t="s">
        <v>19</v>
      </c>
      <c r="C18" s="56"/>
      <c r="D18" s="57"/>
      <c r="E18" s="27"/>
      <c r="F18" s="27"/>
      <c r="G18" s="27"/>
      <c r="H18" s="27"/>
      <c r="I18" s="27"/>
      <c r="J18" s="1"/>
      <c r="K18" s="58"/>
      <c r="L18" s="58"/>
      <c r="M18" s="58"/>
      <c r="N18" s="59"/>
      <c r="O18" s="24"/>
      <c r="P18" s="51" t="s">
        <v>78</v>
      </c>
      <c r="Q18" s="52"/>
      <c r="R18" s="53" t="s">
        <v>55</v>
      </c>
      <c r="S18" s="53"/>
      <c r="T18" s="53"/>
      <c r="U18" s="53"/>
      <c r="V18" s="53"/>
      <c r="W18" s="53"/>
      <c r="X18" s="53"/>
      <c r="Y18" s="53"/>
      <c r="Z18" s="54" t="s">
        <v>54</v>
      </c>
      <c r="AA18" s="53"/>
      <c r="AB18" s="53" t="s">
        <v>56</v>
      </c>
      <c r="AC18" s="53"/>
      <c r="AD18" s="53"/>
      <c r="AE18" s="53"/>
      <c r="AF18" s="53"/>
      <c r="AG18" s="54"/>
      <c r="AH18" s="53"/>
      <c r="AI18" s="53"/>
      <c r="AJ18" s="103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60" t="s">
        <v>20</v>
      </c>
      <c r="C19" s="61"/>
      <c r="D19" s="62"/>
      <c r="E19" s="18">
        <f>SUM(E16:E18)</f>
        <v>101</v>
      </c>
      <c r="F19" s="18">
        <f>SUM(F16:F18)</f>
        <v>10</v>
      </c>
      <c r="G19" s="18">
        <f>SUM(G16:G18)</f>
        <v>105</v>
      </c>
      <c r="H19" s="18">
        <f>SUM(H16:H18)</f>
        <v>36</v>
      </c>
      <c r="I19" s="18">
        <f>SUM(I16:I18)</f>
        <v>254</v>
      </c>
      <c r="J19" s="1"/>
      <c r="K19" s="63">
        <f>PRODUCT((F19+G19)/E19)</f>
        <v>1.1386138613861385</v>
      </c>
      <c r="L19" s="63">
        <f>PRODUCT(H19/E19)</f>
        <v>0.35643564356435642</v>
      </c>
      <c r="M19" s="63">
        <f>PRODUCT(I19/E19)</f>
        <v>2.5148514851485149</v>
      </c>
      <c r="N19" s="30">
        <v>0.51200000000000001</v>
      </c>
      <c r="O19" s="24">
        <f>SUM(O16:O18)</f>
        <v>206.93136807739393</v>
      </c>
      <c r="P19" s="64" t="s">
        <v>33</v>
      </c>
      <c r="Q19" s="65"/>
      <c r="R19" s="65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7"/>
      <c r="AE19" s="66"/>
      <c r="AF19" s="66"/>
      <c r="AG19" s="66"/>
      <c r="AH19" s="66"/>
      <c r="AI19" s="66"/>
      <c r="AJ19" s="104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6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9" t="s">
        <v>76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00"/>
      <c r="O21" s="11"/>
      <c r="P21" s="12"/>
      <c r="Q21" s="12"/>
      <c r="R21" s="12"/>
      <c r="S21" s="12"/>
      <c r="T21" s="11"/>
      <c r="U21" s="11"/>
      <c r="V21" s="101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2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4"/>
      <c r="O22" s="24"/>
      <c r="P22" s="1"/>
      <c r="Q22" s="37"/>
      <c r="R22" s="1"/>
      <c r="S22" s="1"/>
      <c r="T22" s="24"/>
      <c r="U22" s="24"/>
      <c r="V22" s="6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 t="s">
        <v>36</v>
      </c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70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9"/>
      <c r="N27" s="69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70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0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4"/>
      <c r="AF29" s="24"/>
      <c r="AG29" s="24"/>
      <c r="AH29" s="24"/>
      <c r="AI29" s="24"/>
      <c r="AJ29" s="24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4"/>
      <c r="AF31" s="24"/>
      <c r="AG31" s="24"/>
      <c r="AH31" s="24"/>
      <c r="AI31" s="24"/>
      <c r="AJ31" s="24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9"/>
      <c r="N33" s="34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9"/>
      <c r="N34" s="69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68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70"/>
      <c r="AM35" s="70"/>
      <c r="AN35" s="70"/>
      <c r="AO35" s="70"/>
      <c r="AP35" s="70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68"/>
      <c r="AB36" s="68"/>
      <c r="AC36" s="24"/>
      <c r="AD36" s="24"/>
      <c r="AE36" s="24"/>
      <c r="AF36" s="24"/>
      <c r="AG36" s="24"/>
      <c r="AH36" s="24"/>
      <c r="AI36" s="24"/>
      <c r="AJ36" s="24"/>
      <c r="AK36" s="8"/>
      <c r="AL36" s="70"/>
      <c r="AM36" s="70"/>
      <c r="AN36" s="70"/>
      <c r="AO36" s="70"/>
      <c r="AP36" s="70"/>
    </row>
    <row r="37" spans="1:42" ht="15" customHeight="1" x14ac:dyDescent="0.25">
      <c r="A37" s="7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68"/>
      <c r="AB37" s="68"/>
      <c r="AC37" s="24"/>
      <c r="AD37" s="24"/>
      <c r="AE37" s="24"/>
      <c r="AF37" s="24"/>
      <c r="AG37" s="24"/>
      <c r="AH37" s="24"/>
      <c r="AI37" s="24"/>
      <c r="AJ37" s="24"/>
      <c r="AK37" s="8"/>
    </row>
    <row r="38" spans="1:42" ht="15" customHeight="1" x14ac:dyDescent="0.25">
      <c r="A38" s="7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68"/>
      <c r="AB38" s="68"/>
      <c r="AC38" s="24"/>
      <c r="AD38" s="24"/>
      <c r="AE38" s="24"/>
      <c r="AF38" s="24"/>
      <c r="AG38" s="24"/>
      <c r="AH38" s="24"/>
      <c r="AI38" s="24"/>
      <c r="AJ38" s="24"/>
      <c r="AK38" s="8"/>
    </row>
    <row r="39" spans="1:42" ht="15" customHeight="1" x14ac:dyDescent="0.25">
      <c r="A39" s="7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68"/>
      <c r="AB39" s="1"/>
      <c r="AC39" s="1"/>
      <c r="AD39" s="1"/>
      <c r="AE39" s="1"/>
      <c r="AF39" s="1"/>
      <c r="AG39" s="1"/>
      <c r="AH39" s="1"/>
      <c r="AI39" s="1"/>
      <c r="AJ39" s="1"/>
      <c r="AK39" s="8"/>
    </row>
    <row r="40" spans="1:42" ht="15" customHeight="1" x14ac:dyDescent="0.25">
      <c r="A40" s="7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34"/>
      <c r="O40" s="24"/>
      <c r="P40" s="24"/>
      <c r="Q40" s="24"/>
      <c r="R40" s="24"/>
      <c r="S40" s="24"/>
      <c r="T40" s="24"/>
      <c r="U40" s="1"/>
      <c r="V40" s="3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</row>
    <row r="41" spans="1:42" ht="15" customHeight="1" x14ac:dyDescent="0.25">
      <c r="A41" s="7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68"/>
      <c r="AB41" s="68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68"/>
      <c r="AB42" s="1"/>
      <c r="AC42" s="1"/>
      <c r="AD42" s="1"/>
      <c r="AE42" s="1"/>
      <c r="AF42" s="1"/>
      <c r="AG42" s="1"/>
      <c r="AH42" s="1"/>
      <c r="AI42" s="1"/>
      <c r="AJ42" s="1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68"/>
      <c r="AB43" s="1"/>
      <c r="AC43" s="1"/>
      <c r="AD43" s="1"/>
      <c r="AE43" s="1"/>
      <c r="AF43" s="1"/>
      <c r="AG43" s="1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68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P47" s="24"/>
      <c r="Q47" s="24"/>
      <c r="R47" s="24"/>
      <c r="S47" s="24"/>
      <c r="T47" s="24"/>
    </row>
    <row r="48" spans="1:42" ht="15" customHeight="1" x14ac:dyDescent="0.25">
      <c r="P48" s="8"/>
      <c r="Q48" s="8"/>
      <c r="R48" s="8"/>
      <c r="S48" s="1"/>
      <c r="T48" s="24"/>
    </row>
    <row r="49" spans="16:20" ht="15" customHeight="1" x14ac:dyDescent="0.25">
      <c r="P49" s="8"/>
      <c r="Q49" s="8"/>
      <c r="R49" s="8"/>
      <c r="S49" s="1"/>
      <c r="T49" s="24"/>
    </row>
    <row r="50" spans="16:20" ht="15" customHeight="1" x14ac:dyDescent="0.25">
      <c r="P50" s="8"/>
      <c r="Q50" s="8"/>
      <c r="R50" s="8"/>
      <c r="S50" s="1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</row>
    <row r="79" spans="16:20" ht="15" customHeight="1" x14ac:dyDescent="0.25">
      <c r="P79" s="8"/>
      <c r="Q79" s="8"/>
      <c r="R79" s="8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</sheetData>
  <sortState ref="D21:K22">
    <sortCondition descending="1"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9.7109375" style="97" customWidth="1"/>
    <col min="3" max="3" width="21.5703125" style="77" customWidth="1"/>
    <col min="4" max="4" width="10.5703125" style="98" customWidth="1"/>
    <col min="5" max="5" width="8" style="98" customWidth="1"/>
    <col min="6" max="6" width="0.7109375" style="36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77" customWidth="1"/>
    <col min="22" max="22" width="10.85546875" style="77" customWidth="1"/>
    <col min="23" max="23" width="19.7109375" style="98" customWidth="1"/>
    <col min="24" max="24" width="9.7109375" style="77" customWidth="1"/>
    <col min="25" max="30" width="9.140625" style="99"/>
  </cols>
  <sheetData>
    <row r="1" spans="1:30" ht="18.75" x14ac:dyDescent="0.3">
      <c r="A1" s="8"/>
      <c r="B1" s="79" t="s">
        <v>58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8"/>
      <c r="B2" s="10" t="s">
        <v>37</v>
      </c>
      <c r="C2" s="4" t="s">
        <v>46</v>
      </c>
      <c r="D2" s="11"/>
      <c r="E2" s="11"/>
      <c r="F2" s="84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41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59</v>
      </c>
      <c r="C3" s="22" t="s">
        <v>60</v>
      </c>
      <c r="D3" s="87" t="s">
        <v>61</v>
      </c>
      <c r="E3" s="88" t="s">
        <v>1</v>
      </c>
      <c r="F3" s="24"/>
      <c r="G3" s="89" t="s">
        <v>62</v>
      </c>
      <c r="H3" s="90" t="s">
        <v>63</v>
      </c>
      <c r="I3" s="90" t="s">
        <v>29</v>
      </c>
      <c r="J3" s="17" t="s">
        <v>64</v>
      </c>
      <c r="K3" s="91" t="s">
        <v>65</v>
      </c>
      <c r="L3" s="91" t="s">
        <v>66</v>
      </c>
      <c r="M3" s="89" t="s">
        <v>67</v>
      </c>
      <c r="N3" s="89" t="s">
        <v>28</v>
      </c>
      <c r="O3" s="90" t="s">
        <v>68</v>
      </c>
      <c r="P3" s="89" t="s">
        <v>63</v>
      </c>
      <c r="Q3" s="89" t="s">
        <v>3</v>
      </c>
      <c r="R3" s="89">
        <v>1</v>
      </c>
      <c r="S3" s="89">
        <v>2</v>
      </c>
      <c r="T3" s="89">
        <v>3</v>
      </c>
      <c r="U3" s="89" t="s">
        <v>69</v>
      </c>
      <c r="V3" s="17" t="s">
        <v>21</v>
      </c>
      <c r="W3" s="16" t="s">
        <v>70</v>
      </c>
      <c r="X3" s="16" t="s">
        <v>71</v>
      </c>
      <c r="Y3" s="83"/>
      <c r="Z3" s="83"/>
      <c r="AA3" s="83"/>
      <c r="AB3" s="83"/>
      <c r="AC3" s="83"/>
      <c r="AD3" s="83"/>
    </row>
    <row r="4" spans="1:30" x14ac:dyDescent="0.25">
      <c r="A4" s="8"/>
      <c r="B4" s="112" t="s">
        <v>73</v>
      </c>
      <c r="C4" s="113" t="s">
        <v>74</v>
      </c>
      <c r="D4" s="92" t="s">
        <v>72</v>
      </c>
      <c r="E4" s="114" t="s">
        <v>39</v>
      </c>
      <c r="F4" s="115"/>
      <c r="G4" s="93">
        <v>1</v>
      </c>
      <c r="H4" s="116"/>
      <c r="I4" s="93"/>
      <c r="J4" s="117"/>
      <c r="K4" s="117"/>
      <c r="L4" s="117"/>
      <c r="M4" s="117">
        <v>1</v>
      </c>
      <c r="N4" s="93"/>
      <c r="O4" s="116"/>
      <c r="P4" s="93">
        <v>1</v>
      </c>
      <c r="Q4" s="118"/>
      <c r="R4" s="118"/>
      <c r="S4" s="118"/>
      <c r="T4" s="118"/>
      <c r="U4" s="118"/>
      <c r="V4" s="119"/>
      <c r="W4" s="120" t="s">
        <v>75</v>
      </c>
      <c r="X4" s="93">
        <v>260</v>
      </c>
      <c r="Y4" s="83"/>
      <c r="Z4" s="83"/>
      <c r="AA4" s="83"/>
      <c r="AB4" s="83"/>
      <c r="AC4" s="83"/>
      <c r="AD4" s="83"/>
    </row>
    <row r="5" spans="1:30" x14ac:dyDescent="0.25">
      <c r="A5" s="23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11"/>
      <c r="Y5" s="83"/>
      <c r="Z5" s="83"/>
      <c r="AA5" s="83"/>
      <c r="AB5" s="83"/>
      <c r="AC5" s="83"/>
      <c r="AD5" s="83"/>
    </row>
    <row r="6" spans="1:30" x14ac:dyDescent="0.25">
      <c r="A6" s="23"/>
      <c r="B6" s="94"/>
      <c r="C6" s="1"/>
      <c r="D6" s="94"/>
      <c r="E6" s="95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4"/>
      <c r="X6" s="1"/>
      <c r="Y6" s="83"/>
      <c r="Z6" s="83"/>
      <c r="AA6" s="83"/>
      <c r="AB6" s="83"/>
      <c r="AC6" s="83"/>
      <c r="AD6" s="83"/>
    </row>
    <row r="7" spans="1:30" x14ac:dyDescent="0.25">
      <c r="A7" s="23"/>
      <c r="B7" s="94"/>
      <c r="C7" s="1"/>
      <c r="D7" s="94"/>
      <c r="E7" s="95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83"/>
      <c r="Z7" s="83"/>
      <c r="AA7" s="83"/>
      <c r="AB7" s="83"/>
      <c r="AC7" s="83"/>
      <c r="AD7" s="83"/>
    </row>
    <row r="8" spans="1:30" x14ac:dyDescent="0.25">
      <c r="A8" s="23"/>
      <c r="B8" s="94"/>
      <c r="C8" s="1"/>
      <c r="D8" s="94"/>
      <c r="E8" s="95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83"/>
      <c r="Z8" s="83"/>
      <c r="AA8" s="83"/>
      <c r="AB8" s="83"/>
      <c r="AC8" s="83"/>
      <c r="AD8" s="83"/>
    </row>
    <row r="9" spans="1:30" x14ac:dyDescent="0.25">
      <c r="A9" s="23"/>
      <c r="B9" s="94"/>
      <c r="C9" s="1"/>
      <c r="D9" s="94"/>
      <c r="E9" s="95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3"/>
      <c r="Z9" s="83"/>
      <c r="AA9" s="83"/>
      <c r="AB9" s="83"/>
      <c r="AC9" s="83"/>
      <c r="AD9" s="83"/>
    </row>
    <row r="10" spans="1:30" x14ac:dyDescent="0.25">
      <c r="A10" s="23"/>
      <c r="B10" s="94"/>
      <c r="C10" s="1"/>
      <c r="D10" s="94"/>
      <c r="E10" s="95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3"/>
      <c r="Z10" s="83"/>
      <c r="AA10" s="83"/>
      <c r="AB10" s="83"/>
      <c r="AC10" s="83"/>
      <c r="AD10" s="83"/>
    </row>
    <row r="11" spans="1:30" x14ac:dyDescent="0.25">
      <c r="A11" s="23"/>
      <c r="B11" s="94"/>
      <c r="C11" s="1"/>
      <c r="D11" s="94"/>
      <c r="E11" s="95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3"/>
      <c r="Z11" s="83"/>
      <c r="AA11" s="83"/>
      <c r="AB11" s="83"/>
      <c r="AC11" s="83"/>
      <c r="AD11" s="83"/>
    </row>
    <row r="12" spans="1:30" x14ac:dyDescent="0.25">
      <c r="A12" s="23"/>
      <c r="B12" s="94"/>
      <c r="C12" s="1"/>
      <c r="D12" s="94"/>
      <c r="E12" s="95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3"/>
      <c r="Z12" s="83"/>
      <c r="AA12" s="83"/>
      <c r="AB12" s="83"/>
      <c r="AC12" s="83"/>
      <c r="AD12" s="83"/>
    </row>
    <row r="13" spans="1:30" x14ac:dyDescent="0.25">
      <c r="A13" s="23"/>
      <c r="B13" s="94"/>
      <c r="C13" s="1"/>
      <c r="D13" s="94"/>
      <c r="E13" s="9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3"/>
      <c r="Z13" s="83"/>
      <c r="AA13" s="83"/>
      <c r="AB13" s="83"/>
      <c r="AC13" s="83"/>
      <c r="AD13" s="83"/>
    </row>
    <row r="14" spans="1:30" x14ac:dyDescent="0.25">
      <c r="A14" s="23"/>
      <c r="B14" s="94"/>
      <c r="C14" s="1"/>
      <c r="D14" s="94"/>
      <c r="E14" s="9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3"/>
      <c r="Z14" s="83"/>
      <c r="AA14" s="83"/>
      <c r="AB14" s="83"/>
      <c r="AC14" s="83"/>
      <c r="AD14" s="83"/>
    </row>
    <row r="15" spans="1:30" x14ac:dyDescent="0.25">
      <c r="A15" s="23"/>
      <c r="B15" s="94"/>
      <c r="C15" s="1"/>
      <c r="D15" s="94"/>
      <c r="E15" s="9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3"/>
      <c r="Z15" s="83"/>
      <c r="AA15" s="83"/>
      <c r="AB15" s="83"/>
      <c r="AC15" s="83"/>
      <c r="AD15" s="83"/>
    </row>
    <row r="16" spans="1:30" x14ac:dyDescent="0.25">
      <c r="A16" s="23"/>
      <c r="B16" s="94"/>
      <c r="C16" s="1"/>
      <c r="D16" s="94"/>
      <c r="E16" s="9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3"/>
      <c r="Z16" s="83"/>
      <c r="AA16" s="83"/>
      <c r="AB16" s="83"/>
      <c r="AC16" s="83"/>
      <c r="AD16" s="83"/>
    </row>
    <row r="17" spans="1:30" x14ac:dyDescent="0.25">
      <c r="A17" s="23"/>
      <c r="B17" s="94"/>
      <c r="C17" s="1"/>
      <c r="D17" s="94"/>
      <c r="E17" s="9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3"/>
      <c r="Z17" s="83"/>
      <c r="AA17" s="83"/>
      <c r="AB17" s="83"/>
      <c r="AC17" s="83"/>
      <c r="AD17" s="83"/>
    </row>
    <row r="18" spans="1:30" x14ac:dyDescent="0.25">
      <c r="A18" s="23"/>
      <c r="B18" s="94"/>
      <c r="C18" s="1"/>
      <c r="D18" s="94"/>
      <c r="E18" s="9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3"/>
      <c r="Z18" s="83"/>
      <c r="AA18" s="83"/>
      <c r="AB18" s="83"/>
      <c r="AC18" s="83"/>
      <c r="AD18" s="83"/>
    </row>
    <row r="19" spans="1:30" x14ac:dyDescent="0.25">
      <c r="A19" s="23"/>
      <c r="B19" s="94"/>
      <c r="C19" s="1"/>
      <c r="D19" s="94"/>
      <c r="E19" s="9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94"/>
      <c r="C20" s="1"/>
      <c r="D20" s="94"/>
      <c r="E20" s="9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94"/>
      <c r="C21" s="1"/>
      <c r="D21" s="94"/>
      <c r="E21" s="9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94"/>
      <c r="C22" s="1"/>
      <c r="D22" s="94"/>
      <c r="E22" s="9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94"/>
      <c r="C23" s="1"/>
      <c r="D23" s="94"/>
      <c r="E23" s="9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94"/>
      <c r="C24" s="1"/>
      <c r="D24" s="94"/>
      <c r="E24" s="9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94"/>
      <c r="C25" s="1"/>
      <c r="D25" s="94"/>
      <c r="E25" s="9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94"/>
      <c r="C26" s="1"/>
      <c r="D26" s="94"/>
      <c r="E26" s="9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94"/>
      <c r="C27" s="1"/>
      <c r="D27" s="94"/>
      <c r="E27" s="9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94"/>
      <c r="C28" s="1"/>
      <c r="D28" s="94"/>
      <c r="E28" s="9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94"/>
      <c r="C29" s="1"/>
      <c r="D29" s="94"/>
      <c r="E29" s="9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94"/>
      <c r="C30" s="1"/>
      <c r="D30" s="94"/>
      <c r="E30" s="9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94"/>
      <c r="C31" s="1"/>
      <c r="D31" s="94"/>
      <c r="E31" s="9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94"/>
      <c r="C32" s="1"/>
      <c r="D32" s="94"/>
      <c r="E32" s="9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94"/>
      <c r="C33" s="1"/>
      <c r="D33" s="94"/>
      <c r="E33" s="9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94"/>
      <c r="C34" s="1"/>
      <c r="D34" s="94"/>
      <c r="E34" s="9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2019-01-24T20:30:38Z</dcterms:modified>
</cp:coreProperties>
</file>