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O9" i="1"/>
  <c r="O8" i="1"/>
  <c r="O7" i="1"/>
  <c r="O6" i="1"/>
  <c r="O5" i="1"/>
  <c r="O4" i="1"/>
  <c r="M12" i="1"/>
  <c r="M9" i="1"/>
  <c r="M8" i="1"/>
  <c r="M7" i="1"/>
  <c r="M6" i="1"/>
  <c r="M5" i="1"/>
  <c r="M4" i="1"/>
  <c r="AE16" i="1"/>
  <c r="AD16" i="1"/>
  <c r="AC16" i="1"/>
  <c r="AB16" i="1"/>
  <c r="AA16" i="1"/>
  <c r="Z16" i="1"/>
  <c r="Y16" i="1"/>
  <c r="I22" i="1" s="1"/>
  <c r="X16" i="1"/>
  <c r="H22" i="1" s="1"/>
  <c r="W16" i="1"/>
  <c r="G22" i="1" s="1"/>
  <c r="V16" i="1"/>
  <c r="F22" i="1" s="1"/>
  <c r="U16" i="1"/>
  <c r="E22" i="1" s="1"/>
  <c r="T16" i="1"/>
  <c r="I21" i="1" s="1"/>
  <c r="S16" i="1"/>
  <c r="H21" i="1" s="1"/>
  <c r="L21" i="1" s="1"/>
  <c r="R16" i="1"/>
  <c r="G21" i="1" s="1"/>
  <c r="Q16" i="1"/>
  <c r="F21" i="1" s="1"/>
  <c r="P16" i="1"/>
  <c r="E21" i="1" s="1"/>
  <c r="L16" i="1"/>
  <c r="K16" i="1"/>
  <c r="J16" i="1"/>
  <c r="I16" i="1"/>
  <c r="H16" i="1"/>
  <c r="H20" i="1" s="1"/>
  <c r="G16" i="1"/>
  <c r="G20" i="1" s="1"/>
  <c r="F16" i="1"/>
  <c r="F20" i="1" s="1"/>
  <c r="E16" i="1"/>
  <c r="E20" i="1" s="1"/>
  <c r="K21" i="1" l="1"/>
  <c r="N22" i="1"/>
  <c r="M22" i="1"/>
  <c r="N21" i="1"/>
  <c r="M21" i="1"/>
  <c r="E23" i="1"/>
  <c r="F23" i="1"/>
  <c r="M16" i="1"/>
  <c r="L20" i="1"/>
  <c r="K22" i="1"/>
  <c r="L22" i="1"/>
  <c r="O16" i="1"/>
  <c r="O20" i="1" s="1"/>
  <c r="O23" i="1" s="1"/>
  <c r="K20" i="1"/>
  <c r="G23" i="1"/>
  <c r="D17" i="1"/>
  <c r="I20" i="1"/>
  <c r="H23" i="1"/>
  <c r="K23" i="1" l="1"/>
  <c r="L23" i="1"/>
  <c r="N16" i="1"/>
  <c r="N20" i="1" s="1"/>
  <c r="I23" i="1"/>
  <c r="M20" i="1"/>
  <c r="N23" i="1" l="1"/>
  <c r="M23" i="1"/>
</calcChain>
</file>

<file path=xl/sharedStrings.xml><?xml version="1.0" encoding="utf-8"?>
<sst xmlns="http://schemas.openxmlformats.org/spreadsheetml/2006/main" count="102" uniqueCount="63">
  <si>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</si>
  <si>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</si>
  <si>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</si>
  <si>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</si>
  <si>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</si>
  <si>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</si>
  <si>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</si>
  <si>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</si>
  <si>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</si>
  <si>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</si>
  <si>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</si>
  <si>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</si>
  <si>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</si>
  <si>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</si>
  <si>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</si>
  <si>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</si>
  <si>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</si>
  <si>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</si>
  <si>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</si>
  <si>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</si>
  <si>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</si>
  <si>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</si>
  <si>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</si>
  <si>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</si>
  <si>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</si>
  <si>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</si>
  <si>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</si>
  <si>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</si>
  <si>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</si>
  <si>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</si>
  <si>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</si>
  <si>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</si>
  <si>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</si>
  <si>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</si>
  <si>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</si>
  <si>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</si>
  <si>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</si>
  <si>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</si>
  <si>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</si>
  <si>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</si>
  <si>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</si>
  <si>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2.</t>
  </si>
  <si>
    <t>Lippo</t>
  </si>
  <si>
    <t>play off</t>
  </si>
  <si>
    <t>8.</t>
  </si>
  <si>
    <t>TyTe</t>
  </si>
  <si>
    <t>6.</t>
  </si>
  <si>
    <t>7.</t>
  </si>
  <si>
    <t>jatkosarja</t>
  </si>
  <si>
    <t>12.</t>
  </si>
  <si>
    <t>alemmat pudotuspelit</t>
  </si>
  <si>
    <t>Elina Lappalainen</t>
  </si>
  <si>
    <t>2.3.1979</t>
  </si>
  <si>
    <t>ykköspesis</t>
  </si>
  <si>
    <t>TyTe  2</t>
  </si>
  <si>
    <t>TyTe = Tyrnävän Tempaus  (1922)</t>
  </si>
  <si>
    <t>Lippo = Oulun Lippo  (1955)</t>
  </si>
  <si>
    <t>10.05. 1998  Lippo - Tahko  2-0  (9-3, 16-2)</t>
  </si>
  <si>
    <t xml:space="preserve">  19 v   2 kk   8 pv</t>
  </si>
  <si>
    <t>****</t>
  </si>
  <si>
    <t>VäVi</t>
  </si>
  <si>
    <t>suomensarja</t>
  </si>
  <si>
    <t>VäVi = Vähänkyrön Viesti  (1938)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</si>
</sst>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right"/>
    </xf>
    <xf numFmtId="0" fontId="2" fillId="6" borderId="9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.8554687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23" width="5.7109375" style="7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4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51</v>
      </c>
      <c r="C1" s="2"/>
      <c r="D1" s="3"/>
      <c r="E1" s="4" t="s">
        <v>52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1998</v>
      </c>
      <c r="C4" s="43" t="s">
        <v>41</v>
      </c>
      <c r="D4" s="29" t="s">
        <v>42</v>
      </c>
      <c r="E4" s="27">
        <v>21</v>
      </c>
      <c r="F4" s="27">
        <v>0</v>
      </c>
      <c r="G4" s="27">
        <v>15</v>
      </c>
      <c r="H4" s="27">
        <v>3</v>
      </c>
      <c r="I4" s="27">
        <v>65</v>
      </c>
      <c r="J4" s="27">
        <v>18</v>
      </c>
      <c r="K4" s="27">
        <v>19</v>
      </c>
      <c r="L4" s="27">
        <v>13</v>
      </c>
      <c r="M4" s="27">
        <f t="shared" ref="M4:M12" si="0">PRODUCT(F4+G4)</f>
        <v>15</v>
      </c>
      <c r="N4" s="30">
        <v>0.442</v>
      </c>
      <c r="O4" s="25">
        <f>PRODUCT(I4/N4)</f>
        <v>147.05882352941177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>
        <v>1</v>
      </c>
      <c r="AE4" s="27"/>
      <c r="AF4" s="66" t="s">
        <v>43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1999</v>
      </c>
      <c r="C5" s="43" t="s">
        <v>41</v>
      </c>
      <c r="D5" s="29" t="s">
        <v>42</v>
      </c>
      <c r="E5" s="27">
        <v>22</v>
      </c>
      <c r="F5" s="27">
        <v>2</v>
      </c>
      <c r="G5" s="27">
        <v>8</v>
      </c>
      <c r="H5" s="27">
        <v>12</v>
      </c>
      <c r="I5" s="27">
        <v>55</v>
      </c>
      <c r="J5" s="27">
        <v>23</v>
      </c>
      <c r="K5" s="27">
        <v>9</v>
      </c>
      <c r="L5" s="27">
        <v>13</v>
      </c>
      <c r="M5" s="27">
        <f t="shared" si="0"/>
        <v>10</v>
      </c>
      <c r="N5" s="30">
        <v>0.39400000000000002</v>
      </c>
      <c r="O5" s="25">
        <f t="shared" ref="O5:O12" si="1">PRODUCT(I5/N5)</f>
        <v>139.59390862944161</v>
      </c>
      <c r="P5" s="27">
        <v>11</v>
      </c>
      <c r="Q5" s="27">
        <v>0</v>
      </c>
      <c r="R5" s="27">
        <v>2</v>
      </c>
      <c r="S5" s="27">
        <v>3</v>
      </c>
      <c r="T5" s="27">
        <v>27</v>
      </c>
      <c r="U5" s="28"/>
      <c r="V5" s="28"/>
      <c r="W5" s="28"/>
      <c r="X5" s="28"/>
      <c r="Y5" s="28"/>
      <c r="Z5" s="27"/>
      <c r="AA5" s="27"/>
      <c r="AB5" s="27">
        <v>1</v>
      </c>
      <c r="AC5" s="27"/>
      <c r="AD5" s="27">
        <v>1</v>
      </c>
      <c r="AE5" s="27"/>
      <c r="AF5" s="66" t="s">
        <v>43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2000</v>
      </c>
      <c r="C6" s="43" t="s">
        <v>41</v>
      </c>
      <c r="D6" s="41" t="s">
        <v>42</v>
      </c>
      <c r="E6" s="27">
        <v>22</v>
      </c>
      <c r="F6" s="27">
        <v>2</v>
      </c>
      <c r="G6" s="27">
        <v>16</v>
      </c>
      <c r="H6" s="27">
        <v>11</v>
      </c>
      <c r="I6" s="27">
        <v>65</v>
      </c>
      <c r="J6" s="27">
        <v>17</v>
      </c>
      <c r="K6" s="27">
        <v>12</v>
      </c>
      <c r="L6" s="27">
        <v>18</v>
      </c>
      <c r="M6" s="27">
        <f t="shared" si="0"/>
        <v>18</v>
      </c>
      <c r="N6" s="30">
        <v>0.40400000000000003</v>
      </c>
      <c r="O6" s="25">
        <f t="shared" si="1"/>
        <v>160.89108910891088</v>
      </c>
      <c r="P6" s="27">
        <v>11</v>
      </c>
      <c r="Q6" s="27">
        <v>0</v>
      </c>
      <c r="R6" s="27">
        <v>5</v>
      </c>
      <c r="S6" s="27">
        <v>3</v>
      </c>
      <c r="T6" s="27">
        <v>27</v>
      </c>
      <c r="U6" s="28"/>
      <c r="V6" s="28"/>
      <c r="W6" s="28"/>
      <c r="X6" s="28"/>
      <c r="Y6" s="28"/>
      <c r="Z6" s="27"/>
      <c r="AA6" s="27"/>
      <c r="AB6" s="27">
        <v>1</v>
      </c>
      <c r="AC6" s="27"/>
      <c r="AD6" s="27">
        <v>1</v>
      </c>
      <c r="AE6" s="27"/>
      <c r="AF6" s="66" t="s">
        <v>43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43" t="s">
        <v>44</v>
      </c>
      <c r="D7" s="41" t="s">
        <v>45</v>
      </c>
      <c r="E7" s="27">
        <v>23</v>
      </c>
      <c r="F7" s="27">
        <v>0</v>
      </c>
      <c r="G7" s="27">
        <v>11</v>
      </c>
      <c r="H7" s="27">
        <v>14</v>
      </c>
      <c r="I7" s="27">
        <v>65</v>
      </c>
      <c r="J7" s="27">
        <v>9</v>
      </c>
      <c r="K7" s="27">
        <v>26</v>
      </c>
      <c r="L7" s="27">
        <v>19</v>
      </c>
      <c r="M7" s="27">
        <f t="shared" si="0"/>
        <v>11</v>
      </c>
      <c r="N7" s="30">
        <v>0.43</v>
      </c>
      <c r="O7" s="25">
        <f t="shared" si="1"/>
        <v>151.16279069767441</v>
      </c>
      <c r="P7" s="27">
        <v>3</v>
      </c>
      <c r="Q7" s="27">
        <v>0</v>
      </c>
      <c r="R7" s="27">
        <v>1</v>
      </c>
      <c r="S7" s="27">
        <v>3</v>
      </c>
      <c r="T7" s="27">
        <v>10</v>
      </c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6" t="s">
        <v>43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2002</v>
      </c>
      <c r="C8" s="43" t="s">
        <v>46</v>
      </c>
      <c r="D8" s="41" t="s">
        <v>45</v>
      </c>
      <c r="E8" s="27">
        <v>24</v>
      </c>
      <c r="F8" s="27">
        <v>2</v>
      </c>
      <c r="G8" s="27">
        <v>10</v>
      </c>
      <c r="H8" s="27">
        <v>4</v>
      </c>
      <c r="I8" s="27">
        <v>72</v>
      </c>
      <c r="J8" s="27">
        <v>16</v>
      </c>
      <c r="K8" s="27">
        <v>18</v>
      </c>
      <c r="L8" s="27">
        <v>26</v>
      </c>
      <c r="M8" s="27">
        <f t="shared" si="0"/>
        <v>12</v>
      </c>
      <c r="N8" s="30">
        <v>0.46800000000000003</v>
      </c>
      <c r="O8" s="25">
        <f t="shared" si="1"/>
        <v>153.84615384615384</v>
      </c>
      <c r="P8" s="27">
        <v>4</v>
      </c>
      <c r="Q8" s="27">
        <v>0</v>
      </c>
      <c r="R8" s="27">
        <v>0</v>
      </c>
      <c r="S8" s="27">
        <v>0</v>
      </c>
      <c r="T8" s="27">
        <v>4</v>
      </c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66" t="s">
        <v>43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7">
        <v>2003</v>
      </c>
      <c r="C9" s="43" t="s">
        <v>41</v>
      </c>
      <c r="D9" s="41" t="s">
        <v>45</v>
      </c>
      <c r="E9" s="27">
        <v>19</v>
      </c>
      <c r="F9" s="27">
        <v>1</v>
      </c>
      <c r="G9" s="27">
        <v>7</v>
      </c>
      <c r="H9" s="27">
        <v>7</v>
      </c>
      <c r="I9" s="27">
        <v>51</v>
      </c>
      <c r="J9" s="27">
        <v>10</v>
      </c>
      <c r="K9" s="27">
        <v>15</v>
      </c>
      <c r="L9" s="27">
        <v>18</v>
      </c>
      <c r="M9" s="27">
        <f t="shared" si="0"/>
        <v>8</v>
      </c>
      <c r="N9" s="30">
        <v>0.54800000000000004</v>
      </c>
      <c r="O9" s="25">
        <f t="shared" si="1"/>
        <v>93.065693430656921</v>
      </c>
      <c r="P9" s="27">
        <v>14</v>
      </c>
      <c r="Q9" s="27">
        <v>0</v>
      </c>
      <c r="R9" s="27">
        <v>6</v>
      </c>
      <c r="S9" s="27">
        <v>4</v>
      </c>
      <c r="T9" s="27">
        <v>35</v>
      </c>
      <c r="U9" s="28"/>
      <c r="V9" s="28"/>
      <c r="W9" s="28"/>
      <c r="X9" s="28"/>
      <c r="Y9" s="28"/>
      <c r="Z9" s="27"/>
      <c r="AA9" s="27"/>
      <c r="AB9" s="27"/>
      <c r="AC9" s="27"/>
      <c r="AD9" s="27">
        <v>1</v>
      </c>
      <c r="AE9" s="27"/>
      <c r="AF9" s="66" t="s">
        <v>43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 t="s">
        <v>59</v>
      </c>
      <c r="C10" s="43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80">
        <v>2008</v>
      </c>
      <c r="C11" s="81"/>
      <c r="D11" s="82" t="s">
        <v>54</v>
      </c>
      <c r="E11" s="80"/>
      <c r="F11" s="84" t="s">
        <v>53</v>
      </c>
      <c r="G11" s="85"/>
      <c r="H11" s="81"/>
      <c r="I11" s="80"/>
      <c r="J11" s="80"/>
      <c r="K11" s="80"/>
      <c r="L11" s="80"/>
      <c r="M11" s="80"/>
      <c r="N11" s="83"/>
      <c r="O11" s="25">
        <v>0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27">
        <v>2008</v>
      </c>
      <c r="C12" s="43" t="s">
        <v>47</v>
      </c>
      <c r="D12" s="41" t="s">
        <v>45</v>
      </c>
      <c r="E12" s="27">
        <v>1</v>
      </c>
      <c r="F12" s="27">
        <v>1</v>
      </c>
      <c r="G12" s="27">
        <v>3</v>
      </c>
      <c r="H12" s="27">
        <v>1</v>
      </c>
      <c r="I12" s="27">
        <v>7</v>
      </c>
      <c r="J12" s="27">
        <v>0</v>
      </c>
      <c r="K12" s="27">
        <v>1</v>
      </c>
      <c r="L12" s="27">
        <v>2</v>
      </c>
      <c r="M12" s="27">
        <f t="shared" si="0"/>
        <v>4</v>
      </c>
      <c r="N12" s="30">
        <v>0.77800000000000002</v>
      </c>
      <c r="O12" s="25">
        <f t="shared" si="1"/>
        <v>8.9974293059125969</v>
      </c>
      <c r="P12" s="27">
        <v>6</v>
      </c>
      <c r="Q12" s="27">
        <v>1</v>
      </c>
      <c r="R12" s="27">
        <v>8</v>
      </c>
      <c r="S12" s="27">
        <v>3</v>
      </c>
      <c r="T12" s="27">
        <v>23</v>
      </c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66" t="s">
        <v>48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2009</v>
      </c>
      <c r="C13" s="43" t="s">
        <v>49</v>
      </c>
      <c r="D13" s="41" t="s">
        <v>45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78"/>
      <c r="O13" s="25">
        <v>0</v>
      </c>
      <c r="P13" s="79"/>
      <c r="Q13" s="27"/>
      <c r="R13" s="27"/>
      <c r="S13" s="27"/>
      <c r="T13" s="27"/>
      <c r="U13" s="28">
        <v>5</v>
      </c>
      <c r="V13" s="28">
        <v>1</v>
      </c>
      <c r="W13" s="28">
        <v>6</v>
      </c>
      <c r="X13" s="28">
        <v>2</v>
      </c>
      <c r="Y13" s="28">
        <v>12</v>
      </c>
      <c r="Z13" s="27"/>
      <c r="AA13" s="27"/>
      <c r="AB13" s="27"/>
      <c r="AC13" s="27"/>
      <c r="AD13" s="27"/>
      <c r="AE13" s="27"/>
      <c r="AF13" s="61" t="s">
        <v>50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 t="s">
        <v>59</v>
      </c>
      <c r="C14" s="43"/>
      <c r="D14" s="41"/>
      <c r="E14" s="27"/>
      <c r="F14" s="27"/>
      <c r="G14" s="27"/>
      <c r="H14" s="27"/>
      <c r="I14" s="27"/>
      <c r="J14" s="27"/>
      <c r="K14" s="27"/>
      <c r="L14" s="27"/>
      <c r="M14" s="27"/>
      <c r="N14" s="78"/>
      <c r="O14" s="25"/>
      <c r="P14" s="79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66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86">
        <v>2015</v>
      </c>
      <c r="C15" s="87"/>
      <c r="D15" s="88" t="s">
        <v>60</v>
      </c>
      <c r="E15" s="86"/>
      <c r="F15" s="89" t="s">
        <v>61</v>
      </c>
      <c r="G15" s="90"/>
      <c r="H15" s="87"/>
      <c r="I15" s="86"/>
      <c r="J15" s="86"/>
      <c r="K15" s="86"/>
      <c r="L15" s="86"/>
      <c r="M15" s="86"/>
      <c r="N15" s="91"/>
      <c r="O15" s="25"/>
      <c r="P15" s="79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66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7" t="s">
        <v>9</v>
      </c>
      <c r="C16" s="18"/>
      <c r="D16" s="16"/>
      <c r="E16" s="19">
        <f t="shared" ref="E16:M16" si="2">SUM(E4:E15)</f>
        <v>132</v>
      </c>
      <c r="F16" s="19">
        <f t="shared" si="2"/>
        <v>8</v>
      </c>
      <c r="G16" s="19">
        <f t="shared" si="2"/>
        <v>70</v>
      </c>
      <c r="H16" s="19">
        <f t="shared" si="2"/>
        <v>52</v>
      </c>
      <c r="I16" s="19">
        <f t="shared" si="2"/>
        <v>380</v>
      </c>
      <c r="J16" s="19">
        <f t="shared" si="2"/>
        <v>93</v>
      </c>
      <c r="K16" s="19">
        <f t="shared" si="2"/>
        <v>100</v>
      </c>
      <c r="L16" s="19">
        <f t="shared" si="2"/>
        <v>109</v>
      </c>
      <c r="M16" s="19">
        <f t="shared" si="2"/>
        <v>78</v>
      </c>
      <c r="N16" s="31">
        <f>PRODUCT(I16/O16)</f>
        <v>0.44464420225740398</v>
      </c>
      <c r="O16" s="32">
        <f t="shared" ref="O16:AE16" si="3">SUM(O4:O15)</f>
        <v>854.61588854816205</v>
      </c>
      <c r="P16" s="19">
        <f t="shared" si="3"/>
        <v>49</v>
      </c>
      <c r="Q16" s="19">
        <f t="shared" si="3"/>
        <v>1</v>
      </c>
      <c r="R16" s="19">
        <f t="shared" si="3"/>
        <v>22</v>
      </c>
      <c r="S16" s="19">
        <f t="shared" si="3"/>
        <v>16</v>
      </c>
      <c r="T16" s="19">
        <f t="shared" si="3"/>
        <v>126</v>
      </c>
      <c r="U16" s="19">
        <f t="shared" si="3"/>
        <v>5</v>
      </c>
      <c r="V16" s="19">
        <f t="shared" si="3"/>
        <v>1</v>
      </c>
      <c r="W16" s="19">
        <f t="shared" si="3"/>
        <v>6</v>
      </c>
      <c r="X16" s="19">
        <f t="shared" si="3"/>
        <v>2</v>
      </c>
      <c r="Y16" s="19">
        <f t="shared" si="3"/>
        <v>12</v>
      </c>
      <c r="Z16" s="19">
        <f t="shared" si="3"/>
        <v>0</v>
      </c>
      <c r="AA16" s="19">
        <f t="shared" si="3"/>
        <v>0</v>
      </c>
      <c r="AB16" s="19">
        <f t="shared" si="3"/>
        <v>2</v>
      </c>
      <c r="AC16" s="19">
        <f t="shared" si="3"/>
        <v>0</v>
      </c>
      <c r="AD16" s="19">
        <f t="shared" si="3"/>
        <v>4</v>
      </c>
      <c r="AE16" s="19">
        <f t="shared" si="3"/>
        <v>0</v>
      </c>
      <c r="AF16" s="14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29" t="s">
        <v>2</v>
      </c>
      <c r="C17" s="33"/>
      <c r="D17" s="34">
        <f>SUM(F16:H16)+((I16-F16-G16)/3)+(E16/3)+(Z16*25)+(AA16*25)+(AB16*10)+(AC16*25)+(AD16*20)+(AE16*15)</f>
        <v>374.66666666666669</v>
      </c>
      <c r="E17" s="1"/>
      <c r="F17" s="1"/>
      <c r="G17" s="1"/>
      <c r="H17" s="1"/>
      <c r="I17" s="1"/>
      <c r="J17" s="1"/>
      <c r="K17" s="1"/>
      <c r="L17" s="1"/>
      <c r="M17" s="1"/>
      <c r="N17" s="35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36"/>
      <c r="AE17" s="1"/>
      <c r="AF17" s="1"/>
      <c r="AG17" s="24"/>
      <c r="AH17" s="9"/>
      <c r="AI17" s="9"/>
      <c r="AJ17" s="9"/>
      <c r="AK17" s="9"/>
      <c r="AL17" s="9"/>
    </row>
    <row r="18" spans="1:38" s="10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5"/>
      <c r="O18" s="37"/>
      <c r="P18" s="1"/>
      <c r="Q18" s="38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23" t="s">
        <v>16</v>
      </c>
      <c r="C19" s="40"/>
      <c r="D19" s="40"/>
      <c r="E19" s="19" t="s">
        <v>4</v>
      </c>
      <c r="F19" s="19" t="s">
        <v>13</v>
      </c>
      <c r="G19" s="16" t="s">
        <v>14</v>
      </c>
      <c r="H19" s="19" t="s">
        <v>15</v>
      </c>
      <c r="I19" s="19" t="s">
        <v>3</v>
      </c>
      <c r="J19" s="1"/>
      <c r="K19" s="19" t="s">
        <v>25</v>
      </c>
      <c r="L19" s="19" t="s">
        <v>26</v>
      </c>
      <c r="M19" s="19" t="s">
        <v>27</v>
      </c>
      <c r="N19" s="31" t="s">
        <v>38</v>
      </c>
      <c r="O19" s="25"/>
      <c r="P19" s="41" t="s">
        <v>33</v>
      </c>
      <c r="Q19" s="13"/>
      <c r="R19" s="13"/>
      <c r="S19" s="13"/>
      <c r="T19" s="42"/>
      <c r="U19" s="42"/>
      <c r="V19" s="42"/>
      <c r="W19" s="42"/>
      <c r="X19" s="42"/>
      <c r="Y19" s="13"/>
      <c r="Z19" s="13"/>
      <c r="AA19" s="13"/>
      <c r="AB19" s="13"/>
      <c r="AC19" s="13"/>
      <c r="AD19" s="13"/>
      <c r="AE19" s="13"/>
      <c r="AF19" s="43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1" t="s">
        <v>17</v>
      </c>
      <c r="C20" s="13"/>
      <c r="D20" s="44"/>
      <c r="E20" s="27">
        <f>PRODUCT(E16)</f>
        <v>132</v>
      </c>
      <c r="F20" s="27">
        <f>PRODUCT(F16)</f>
        <v>8</v>
      </c>
      <c r="G20" s="27">
        <f>PRODUCT(G16)</f>
        <v>70</v>
      </c>
      <c r="H20" s="27">
        <f>PRODUCT(H16)</f>
        <v>52</v>
      </c>
      <c r="I20" s="27">
        <f>PRODUCT(I16)</f>
        <v>380</v>
      </c>
      <c r="J20" s="1"/>
      <c r="K20" s="45">
        <f>PRODUCT((F20+G20)/E20)</f>
        <v>0.59090909090909094</v>
      </c>
      <c r="L20" s="45">
        <f>PRODUCT(H20/E20)</f>
        <v>0.39393939393939392</v>
      </c>
      <c r="M20" s="45">
        <f>PRODUCT(I20/E20)</f>
        <v>2.8787878787878789</v>
      </c>
      <c r="N20" s="30">
        <f>PRODUCT(N16)</f>
        <v>0.44464420225740398</v>
      </c>
      <c r="O20" s="25">
        <f>PRODUCT(O16)</f>
        <v>854.61588854816205</v>
      </c>
      <c r="P20" s="46" t="s">
        <v>34</v>
      </c>
      <c r="Q20" s="47"/>
      <c r="R20" s="47"/>
      <c r="S20" s="48" t="s">
        <v>57</v>
      </c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9" t="s">
        <v>39</v>
      </c>
      <c r="AE20" s="49"/>
      <c r="AF20" s="50" t="s">
        <v>58</v>
      </c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1" t="s">
        <v>18</v>
      </c>
      <c r="C21" s="52"/>
      <c r="D21" s="53"/>
      <c r="E21" s="27">
        <f>PRODUCT(P16)</f>
        <v>49</v>
      </c>
      <c r="F21" s="27">
        <f>PRODUCT(Q16)</f>
        <v>1</v>
      </c>
      <c r="G21" s="27">
        <f>PRODUCT(R16)</f>
        <v>22</v>
      </c>
      <c r="H21" s="27">
        <f>PRODUCT(S16)</f>
        <v>16</v>
      </c>
      <c r="I21" s="27">
        <f>PRODUCT(T16)</f>
        <v>126</v>
      </c>
      <c r="J21" s="1"/>
      <c r="K21" s="45">
        <f>PRODUCT((F21+G21)/E21)</f>
        <v>0.46938775510204084</v>
      </c>
      <c r="L21" s="45">
        <f>PRODUCT(H21/E21)</f>
        <v>0.32653061224489793</v>
      </c>
      <c r="M21" s="45">
        <f>PRODUCT(I21/E21)</f>
        <v>2.5714285714285716</v>
      </c>
      <c r="N21" s="30">
        <f>PRODUCT(I21/O21)</f>
        <v>0.44839857651245552</v>
      </c>
      <c r="O21" s="25">
        <v>281</v>
      </c>
      <c r="P21" s="54" t="s">
        <v>35</v>
      </c>
      <c r="Q21" s="55"/>
      <c r="R21" s="55"/>
      <c r="S21" s="56" t="s">
        <v>57</v>
      </c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7" t="s">
        <v>39</v>
      </c>
      <c r="AE21" s="57"/>
      <c r="AF21" s="58" t="s">
        <v>58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59" t="s">
        <v>19</v>
      </c>
      <c r="C22" s="60"/>
      <c r="D22" s="61"/>
      <c r="E22" s="28">
        <f>PRODUCT(U16)</f>
        <v>5</v>
      </c>
      <c r="F22" s="28">
        <f>PRODUCT(V16)</f>
        <v>1</v>
      </c>
      <c r="G22" s="28">
        <f>PRODUCT(W16)</f>
        <v>6</v>
      </c>
      <c r="H22" s="28">
        <f>PRODUCT(X16)</f>
        <v>2</v>
      </c>
      <c r="I22" s="28">
        <f>PRODUCT(Y16)</f>
        <v>12</v>
      </c>
      <c r="J22" s="1"/>
      <c r="K22" s="62">
        <f>PRODUCT((F22+G22)/E22)</f>
        <v>1.4</v>
      </c>
      <c r="L22" s="62">
        <f>PRODUCT(H22/E22)</f>
        <v>0.4</v>
      </c>
      <c r="M22" s="62">
        <f>PRODUCT(I22/E22)</f>
        <v>2.4</v>
      </c>
      <c r="N22" s="63">
        <f>PRODUCT(I22/O22)</f>
        <v>0.33333333333333331</v>
      </c>
      <c r="O22" s="25">
        <v>36</v>
      </c>
      <c r="P22" s="54" t="s">
        <v>36</v>
      </c>
      <c r="Q22" s="55"/>
      <c r="R22" s="55"/>
      <c r="S22" s="56" t="s">
        <v>57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39</v>
      </c>
      <c r="AE22" s="57"/>
      <c r="AF22" s="58" t="s">
        <v>58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64" t="s">
        <v>20</v>
      </c>
      <c r="C23" s="65"/>
      <c r="D23" s="66"/>
      <c r="E23" s="19">
        <f>SUM(E20:E22)</f>
        <v>186</v>
      </c>
      <c r="F23" s="19">
        <f>SUM(F20:F22)</f>
        <v>10</v>
      </c>
      <c r="G23" s="19">
        <f>SUM(G20:G22)</f>
        <v>98</v>
      </c>
      <c r="H23" s="19">
        <f>SUM(H20:H22)</f>
        <v>70</v>
      </c>
      <c r="I23" s="19">
        <f>SUM(I20:I22)</f>
        <v>518</v>
      </c>
      <c r="J23" s="1"/>
      <c r="K23" s="67">
        <f>PRODUCT((F23+G23)/E23)</f>
        <v>0.58064516129032262</v>
      </c>
      <c r="L23" s="67">
        <f>PRODUCT(H23/E23)</f>
        <v>0.37634408602150538</v>
      </c>
      <c r="M23" s="67">
        <f>PRODUCT(I23/E23)</f>
        <v>2.78494623655914</v>
      </c>
      <c r="N23" s="31">
        <f>PRODUCT(I23/O23)</f>
        <v>0.4421244241078815</v>
      </c>
      <c r="O23" s="25">
        <f>SUM(O20:O22)</f>
        <v>1171.615888548162</v>
      </c>
      <c r="P23" s="68" t="s">
        <v>37</v>
      </c>
      <c r="Q23" s="69"/>
      <c r="R23" s="69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1"/>
      <c r="AF23" s="72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36"/>
      <c r="C24" s="36"/>
      <c r="D24" s="36"/>
      <c r="E24" s="36"/>
      <c r="F24" s="36"/>
      <c r="G24" s="36"/>
      <c r="H24" s="36"/>
      <c r="I24" s="36"/>
      <c r="J24" s="1"/>
      <c r="K24" s="36"/>
      <c r="L24" s="36"/>
      <c r="M24" s="36"/>
      <c r="N24" s="35"/>
      <c r="O24" s="25"/>
      <c r="P24" s="1"/>
      <c r="Q24" s="38"/>
      <c r="R24" s="1"/>
      <c r="S24" s="1"/>
      <c r="T24" s="25"/>
      <c r="U24" s="25"/>
      <c r="V24" s="73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 t="s">
        <v>40</v>
      </c>
      <c r="C25" s="1"/>
      <c r="D25" s="1" t="s">
        <v>56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 t="s">
        <v>55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62</v>
      </c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75" customFormat="1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74"/>
      <c r="N29" s="74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75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75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74"/>
      <c r="N36" s="74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73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75"/>
      <c r="AI37" s="75"/>
      <c r="AJ37" s="75"/>
      <c r="AK37" s="75"/>
      <c r="AL37" s="75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73"/>
      <c r="W38" s="73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75"/>
      <c r="AI38" s="75"/>
      <c r="AJ38" s="75"/>
      <c r="AK38" s="75"/>
      <c r="AL38" s="75"/>
    </row>
    <row r="39" spans="1:38" ht="15" customHeight="1" x14ac:dyDescent="0.25">
      <c r="A39" s="76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73"/>
      <c r="W39" s="73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76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73"/>
      <c r="W40" s="73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76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73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76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76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73"/>
      <c r="W43" s="73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73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73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73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73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73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2019-01-24T11:11:55Z</dcterms:modified>
</cp:coreProperties>
</file>