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/>
  <c r="O10" i="1"/>
  <c r="O9" i="1"/>
  <c r="O8" i="1"/>
  <c r="O6" i="1"/>
  <c r="O18" i="1" s="1"/>
  <c r="O22" i="1" s="1"/>
  <c r="O25" i="1" s="1"/>
  <c r="AE18" i="1"/>
  <c r="AD18" i="1"/>
  <c r="AC18" i="1"/>
  <c r="AB18" i="1"/>
  <c r="AA18" i="1"/>
  <c r="Z18" i="1"/>
  <c r="Y18" i="1"/>
  <c r="I24" i="1"/>
  <c r="X18" i="1"/>
  <c r="H24" i="1" s="1"/>
  <c r="W18" i="1"/>
  <c r="G24" i="1" s="1"/>
  <c r="V18" i="1"/>
  <c r="F24" i="1" s="1"/>
  <c r="K24" i="1" s="1"/>
  <c r="U18" i="1"/>
  <c r="E24" i="1" s="1"/>
  <c r="T18" i="1"/>
  <c r="I23" i="1"/>
  <c r="N23" i="1" s="1"/>
  <c r="S18" i="1"/>
  <c r="H23" i="1" s="1"/>
  <c r="R18" i="1"/>
  <c r="G23" i="1" s="1"/>
  <c r="Q18" i="1"/>
  <c r="F23" i="1" s="1"/>
  <c r="K23" i="1" s="1"/>
  <c r="P18" i="1"/>
  <c r="E23" i="1" s="1"/>
  <c r="M18" i="1"/>
  <c r="L18" i="1"/>
  <c r="K18" i="1"/>
  <c r="J18" i="1"/>
  <c r="I18" i="1"/>
  <c r="N18" i="1" s="1"/>
  <c r="N22" i="1" s="1"/>
  <c r="H18" i="1"/>
  <c r="H22" i="1"/>
  <c r="G18" i="1"/>
  <c r="G22" i="1"/>
  <c r="G25" i="1" s="1"/>
  <c r="F18" i="1"/>
  <c r="F22" i="1" s="1"/>
  <c r="E18" i="1"/>
  <c r="E22" i="1"/>
  <c r="E25" i="1" s="1"/>
  <c r="I22" i="1"/>
  <c r="I25" i="1" s="1"/>
  <c r="L22" i="1"/>
  <c r="N24" i="1"/>
  <c r="M25" i="1" l="1"/>
  <c r="N25" i="1"/>
  <c r="F25" i="1"/>
  <c r="K25" i="1" s="1"/>
  <c r="K22" i="1"/>
  <c r="M24" i="1"/>
  <c r="L23" i="1"/>
  <c r="H25" i="1"/>
  <c r="L25" i="1" s="1"/>
  <c r="L24" i="1"/>
  <c r="M23" i="1"/>
  <c r="M22" i="1"/>
  <c r="D19" i="1"/>
</calcChain>
</file>

<file path=xl/sharedStrings.xml><?xml version="1.0" encoding="utf-8"?>
<sst xmlns="http://schemas.openxmlformats.org/spreadsheetml/2006/main" count="140" uniqueCount="94">
  <si>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</si>
  <si>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</si>
  <si>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</si>
  <si>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</si>
  <si>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</si>
  <si>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</si>
  <si>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</si>
  <si>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</si>
  <si>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</si>
  <si>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</si>
  <si>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</si>
  <si>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</si>
  <si>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</si>
  <si>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</si>
  <si>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</si>
  <si>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</si>
  <si>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</si>
  <si>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</si>
  <si>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</si>
  <si>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</si>
  <si>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</si>
  <si>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</si>
  <si>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</si>
  <si>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</si>
  <si>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</si>
  <si>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</si>
  <si>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</si>
  <si>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</si>
  <si>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</si>
  <si>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</si>
  <si>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</si>
  <si>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</si>
  <si>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</si>
  <si>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</si>
  <si>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</si>
  <si>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</si>
  <si>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</si>
  <si>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</si>
  <si>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</si>
  <si>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</si>
  <si>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Anu Kirstinä</t>
  </si>
  <si>
    <t>Lippo</t>
  </si>
  <si>
    <t>TyTe</t>
  </si>
  <si>
    <t>2.</t>
  </si>
  <si>
    <t>8.</t>
  </si>
  <si>
    <t>6.</t>
  </si>
  <si>
    <t>9.</t>
  </si>
  <si>
    <t>7.</t>
  </si>
  <si>
    <t>ykköspesis</t>
  </si>
  <si>
    <t>13.8.1981</t>
  </si>
  <si>
    <t>karsintasarja</t>
  </si>
  <si>
    <t>play off</t>
  </si>
  <si>
    <t>jatkosarja</t>
  </si>
  <si>
    <t>suomensarja</t>
  </si>
  <si>
    <t>OsVa</t>
  </si>
  <si>
    <t>Lippo = Oulun Lippo  (1955)</t>
  </si>
  <si>
    <t>OsVa = Oulunsalon Vasama  (1910)</t>
  </si>
  <si>
    <t>22.05. 1999  Lippo - ViU  2-0  (13-5, 12-4)</t>
  </si>
  <si>
    <t>5.  ottelu</t>
  </si>
  <si>
    <t>23.08. 2000  TyTe - Manse PP  2-0  (8-3, 7-2)</t>
  </si>
  <si>
    <t>7.  ottelu</t>
  </si>
  <si>
    <t>8.  ottelu</t>
  </si>
  <si>
    <t>30.08. 2000  TyTe - ViU  2-1  (2-9, 7-3, 4-1)</t>
  </si>
  <si>
    <t>02.09. 2000  Pesä Ysit - TyTe  0-1  (8-8, 4-5)</t>
  </si>
  <si>
    <t xml:space="preserve">  17 v   9 kk   9 pv</t>
  </si>
  <si>
    <t xml:space="preserve">  19 v   0 kk 10 pv</t>
  </si>
  <si>
    <t xml:space="preserve">  19 v   0 kk 17 pv</t>
  </si>
  <si>
    <t xml:space="preserve">  19 v   0 kk 20 pv</t>
  </si>
  <si>
    <t>****</t>
  </si>
  <si>
    <t>TyTe = Tyrnävän Tempaus  (1922),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</si>
  <si>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</si>
  <si>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</si>
  <si>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</si>
  <si>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</si>
  <si>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</si>
  <si>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</si>
  <si>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</si>
  <si>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</si>
  <si>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</si>
  <si>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</si>
  <si>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</si>
  <si>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</si>
  <si>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</si>
  <si>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</si>
  <si>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</si>
  <si>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04.07. 1999  Sotkamo</t>
  </si>
  <si>
    <t>Tuula Tauriainen</t>
  </si>
  <si>
    <t>2114</t>
  </si>
  <si>
    <t xml:space="preserve">  2-1  (4-2, 3-4, x-x, 4-1)</t>
  </si>
  <si>
    <t>1v</t>
  </si>
  <si>
    <t>4/5</t>
  </si>
  <si>
    <t>1/1</t>
  </si>
  <si>
    <t>2/2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</si>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</sst>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7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1998</v>
      </c>
      <c r="C4" s="81"/>
      <c r="D4" s="82" t="s">
        <v>42</v>
      </c>
      <c r="E4" s="81"/>
      <c r="F4" s="83" t="s">
        <v>48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1999</v>
      </c>
      <c r="C5" s="81"/>
      <c r="D5" s="82" t="s">
        <v>42</v>
      </c>
      <c r="E5" s="81"/>
      <c r="F5" s="83" t="s">
        <v>48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1999</v>
      </c>
      <c r="C6" s="27" t="s">
        <v>43</v>
      </c>
      <c r="D6" s="28" t="s">
        <v>41</v>
      </c>
      <c r="E6" s="27">
        <v>2</v>
      </c>
      <c r="F6" s="27">
        <v>0</v>
      </c>
      <c r="G6" s="27">
        <v>0</v>
      </c>
      <c r="H6" s="27">
        <v>0</v>
      </c>
      <c r="I6" s="27">
        <v>3</v>
      </c>
      <c r="J6" s="27">
        <v>3</v>
      </c>
      <c r="K6" s="27">
        <v>0</v>
      </c>
      <c r="L6" s="27">
        <v>0</v>
      </c>
      <c r="M6" s="27">
        <v>0</v>
      </c>
      <c r="N6" s="29">
        <v>0.3</v>
      </c>
      <c r="O6" s="25">
        <f t="shared" ref="O6:O13" si="0">PRODUCT(I6/N6)</f>
        <v>10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2000</v>
      </c>
      <c r="C7" s="81"/>
      <c r="D7" s="82" t="s">
        <v>42</v>
      </c>
      <c r="E7" s="81"/>
      <c r="F7" s="83" t="s">
        <v>48</v>
      </c>
      <c r="G7" s="84"/>
      <c r="H7" s="85"/>
      <c r="I7" s="81"/>
      <c r="J7" s="81"/>
      <c r="K7" s="81"/>
      <c r="L7" s="81"/>
      <c r="M7" s="81"/>
      <c r="N7" s="86"/>
      <c r="O7" s="25">
        <v>0</v>
      </c>
      <c r="P7" s="27"/>
      <c r="Q7" s="27"/>
      <c r="R7" s="27"/>
      <c r="S7" s="27"/>
      <c r="T7" s="27"/>
      <c r="U7" s="30">
        <v>7</v>
      </c>
      <c r="V7" s="30">
        <v>1</v>
      </c>
      <c r="W7" s="30">
        <v>3</v>
      </c>
      <c r="X7" s="30">
        <v>4</v>
      </c>
      <c r="Y7" s="30">
        <v>24</v>
      </c>
      <c r="Z7" s="27"/>
      <c r="AA7" s="27"/>
      <c r="AB7" s="27"/>
      <c r="AC7" s="27"/>
      <c r="AD7" s="27"/>
      <c r="AE7" s="27"/>
      <c r="AF7" s="87" t="s">
        <v>50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 t="s">
        <v>44</v>
      </c>
      <c r="D8" s="28" t="s">
        <v>42</v>
      </c>
      <c r="E8" s="27">
        <v>24</v>
      </c>
      <c r="F8" s="27">
        <v>0</v>
      </c>
      <c r="G8" s="27">
        <v>7</v>
      </c>
      <c r="H8" s="27">
        <v>11</v>
      </c>
      <c r="I8" s="27">
        <v>70</v>
      </c>
      <c r="J8" s="27">
        <v>18</v>
      </c>
      <c r="K8" s="27">
        <v>31</v>
      </c>
      <c r="L8" s="27">
        <v>14</v>
      </c>
      <c r="M8" s="27">
        <v>7</v>
      </c>
      <c r="N8" s="29">
        <v>0.48</v>
      </c>
      <c r="O8" s="25">
        <f t="shared" si="0"/>
        <v>145.83333333333334</v>
      </c>
      <c r="P8" s="27">
        <v>3</v>
      </c>
      <c r="Q8" s="27">
        <v>0</v>
      </c>
      <c r="R8" s="27">
        <v>0</v>
      </c>
      <c r="S8" s="27">
        <v>3</v>
      </c>
      <c r="T8" s="27">
        <v>7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27" t="s">
        <v>45</v>
      </c>
      <c r="D9" s="28" t="s">
        <v>42</v>
      </c>
      <c r="E9" s="27">
        <v>24</v>
      </c>
      <c r="F9" s="27">
        <v>0</v>
      </c>
      <c r="G9" s="27">
        <v>8</v>
      </c>
      <c r="H9" s="27">
        <v>18</v>
      </c>
      <c r="I9" s="27">
        <v>84</v>
      </c>
      <c r="J9" s="27">
        <v>22</v>
      </c>
      <c r="K9" s="27">
        <v>32</v>
      </c>
      <c r="L9" s="27">
        <v>22</v>
      </c>
      <c r="M9" s="27">
        <v>8</v>
      </c>
      <c r="N9" s="29">
        <v>0.57499999999999996</v>
      </c>
      <c r="O9" s="25">
        <f t="shared" si="0"/>
        <v>146.08695652173915</v>
      </c>
      <c r="P9" s="27">
        <v>4</v>
      </c>
      <c r="Q9" s="27">
        <v>0</v>
      </c>
      <c r="R9" s="27">
        <v>0</v>
      </c>
      <c r="S9" s="27">
        <v>1</v>
      </c>
      <c r="T9" s="27">
        <v>8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51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2003</v>
      </c>
      <c r="C10" s="27" t="s">
        <v>43</v>
      </c>
      <c r="D10" s="28" t="s">
        <v>42</v>
      </c>
      <c r="E10" s="27">
        <v>20</v>
      </c>
      <c r="F10" s="27">
        <v>0</v>
      </c>
      <c r="G10" s="27">
        <v>12</v>
      </c>
      <c r="H10" s="27">
        <v>11</v>
      </c>
      <c r="I10" s="27">
        <v>68</v>
      </c>
      <c r="J10" s="27">
        <v>14</v>
      </c>
      <c r="K10" s="27">
        <v>21</v>
      </c>
      <c r="L10" s="27">
        <v>21</v>
      </c>
      <c r="M10" s="27">
        <v>12</v>
      </c>
      <c r="N10" s="29">
        <v>0.55700000000000005</v>
      </c>
      <c r="O10" s="25">
        <f t="shared" si="0"/>
        <v>122.08258527827647</v>
      </c>
      <c r="P10" s="27">
        <v>14</v>
      </c>
      <c r="Q10" s="27">
        <v>1</v>
      </c>
      <c r="R10" s="27">
        <v>2</v>
      </c>
      <c r="S10" s="27">
        <v>7</v>
      </c>
      <c r="T10" s="27">
        <v>26</v>
      </c>
      <c r="U10" s="30"/>
      <c r="V10" s="30"/>
      <c r="W10" s="30"/>
      <c r="X10" s="30"/>
      <c r="Y10" s="30"/>
      <c r="Z10" s="27"/>
      <c r="AA10" s="27"/>
      <c r="AB10" s="27"/>
      <c r="AC10" s="27"/>
      <c r="AD10" s="27">
        <v>1</v>
      </c>
      <c r="AE10" s="27"/>
      <c r="AF10" s="14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2004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2005</v>
      </c>
      <c r="C12" s="27" t="s">
        <v>46</v>
      </c>
      <c r="D12" s="28" t="s">
        <v>42</v>
      </c>
      <c r="E12" s="27">
        <v>20</v>
      </c>
      <c r="F12" s="27">
        <v>0</v>
      </c>
      <c r="G12" s="27">
        <v>0</v>
      </c>
      <c r="H12" s="27">
        <v>13</v>
      </c>
      <c r="I12" s="27">
        <v>57</v>
      </c>
      <c r="J12" s="27">
        <v>36</v>
      </c>
      <c r="K12" s="27">
        <v>12</v>
      </c>
      <c r="L12" s="27">
        <v>9</v>
      </c>
      <c r="M12" s="27">
        <v>0</v>
      </c>
      <c r="N12" s="29">
        <v>0.46300000000000002</v>
      </c>
      <c r="O12" s="25">
        <f t="shared" si="0"/>
        <v>123.11015118790496</v>
      </c>
      <c r="P12" s="27"/>
      <c r="Q12" s="27"/>
      <c r="R12" s="27"/>
      <c r="S12" s="27"/>
      <c r="T12" s="27"/>
      <c r="U12" s="30">
        <v>6</v>
      </c>
      <c r="V12" s="30">
        <v>1</v>
      </c>
      <c r="W12" s="30">
        <v>0</v>
      </c>
      <c r="X12" s="30">
        <v>8</v>
      </c>
      <c r="Y12" s="30">
        <v>26</v>
      </c>
      <c r="Z12" s="27"/>
      <c r="AA12" s="27"/>
      <c r="AB12" s="27"/>
      <c r="AC12" s="27"/>
      <c r="AD12" s="27"/>
      <c r="AE12" s="27"/>
      <c r="AF12" s="87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2006</v>
      </c>
      <c r="C13" s="27" t="s">
        <v>47</v>
      </c>
      <c r="D13" s="28" t="s">
        <v>42</v>
      </c>
      <c r="E13" s="27">
        <v>20</v>
      </c>
      <c r="F13" s="27">
        <v>1</v>
      </c>
      <c r="G13" s="27">
        <v>7</v>
      </c>
      <c r="H13" s="27">
        <v>12</v>
      </c>
      <c r="I13" s="27">
        <v>66</v>
      </c>
      <c r="J13" s="27">
        <v>25</v>
      </c>
      <c r="K13" s="27">
        <v>14</v>
      </c>
      <c r="L13" s="27">
        <v>19</v>
      </c>
      <c r="M13" s="27">
        <v>8</v>
      </c>
      <c r="N13" s="29">
        <v>0.57399999999999995</v>
      </c>
      <c r="O13" s="25">
        <f t="shared" si="0"/>
        <v>114.98257839721255</v>
      </c>
      <c r="P13" s="27">
        <v>7</v>
      </c>
      <c r="Q13" s="27">
        <v>0</v>
      </c>
      <c r="R13" s="27">
        <v>2</v>
      </c>
      <c r="S13" s="27">
        <v>4</v>
      </c>
      <c r="T13" s="27">
        <v>22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8">
        <v>2007</v>
      </c>
      <c r="C14" s="88"/>
      <c r="D14" s="89" t="s">
        <v>54</v>
      </c>
      <c r="E14" s="88"/>
      <c r="F14" s="90" t="s">
        <v>53</v>
      </c>
      <c r="G14" s="88"/>
      <c r="H14" s="88"/>
      <c r="I14" s="88"/>
      <c r="J14" s="88"/>
      <c r="K14" s="88"/>
      <c r="L14" s="88"/>
      <c r="M14" s="88"/>
      <c r="N14" s="91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1">
        <v>2008</v>
      </c>
      <c r="C15" s="81"/>
      <c r="D15" s="82" t="s">
        <v>42</v>
      </c>
      <c r="E15" s="81"/>
      <c r="F15" s="83" t="s">
        <v>48</v>
      </c>
      <c r="G15" s="84"/>
      <c r="H15" s="85"/>
      <c r="I15" s="81"/>
      <c r="J15" s="81"/>
      <c r="K15" s="81"/>
      <c r="L15" s="81"/>
      <c r="M15" s="81"/>
      <c r="N15" s="86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 t="s">
        <v>68</v>
      </c>
      <c r="C16" s="27"/>
      <c r="D16" s="28"/>
      <c r="E16" s="27"/>
      <c r="F16" s="92"/>
      <c r="G16" s="32"/>
      <c r="H16" s="42"/>
      <c r="I16" s="27"/>
      <c r="J16" s="27"/>
      <c r="K16" s="27"/>
      <c r="L16" s="27"/>
      <c r="M16" s="27"/>
      <c r="N16" s="29"/>
      <c r="O16" s="25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8">
        <v>2013</v>
      </c>
      <c r="C17" s="88"/>
      <c r="D17" s="89" t="s">
        <v>42</v>
      </c>
      <c r="E17" s="88"/>
      <c r="F17" s="90" t="s">
        <v>53</v>
      </c>
      <c r="G17" s="88"/>
      <c r="H17" s="88"/>
      <c r="I17" s="88"/>
      <c r="J17" s="88"/>
      <c r="K17" s="88"/>
      <c r="L17" s="88"/>
      <c r="M17" s="88"/>
      <c r="N17" s="91"/>
      <c r="O17" s="93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1">SUM(E4:E17)</f>
        <v>110</v>
      </c>
      <c r="F18" s="19">
        <f t="shared" si="1"/>
        <v>1</v>
      </c>
      <c r="G18" s="19">
        <f t="shared" si="1"/>
        <v>34</v>
      </c>
      <c r="H18" s="19">
        <f t="shared" si="1"/>
        <v>65</v>
      </c>
      <c r="I18" s="19">
        <f t="shared" si="1"/>
        <v>348</v>
      </c>
      <c r="J18" s="19">
        <f t="shared" si="1"/>
        <v>118</v>
      </c>
      <c r="K18" s="19">
        <f t="shared" si="1"/>
        <v>110</v>
      </c>
      <c r="L18" s="19">
        <f t="shared" si="1"/>
        <v>85</v>
      </c>
      <c r="M18" s="19">
        <f t="shared" si="1"/>
        <v>35</v>
      </c>
      <c r="N18" s="31">
        <f>PRODUCT(I18/O18)</f>
        <v>0.52560385164915124</v>
      </c>
      <c r="O18" s="94">
        <f>SUM(O6:O17)</f>
        <v>662.09560471846657</v>
      </c>
      <c r="P18" s="19">
        <f t="shared" ref="P18:AE18" si="2">SUM(P4:P17)</f>
        <v>28</v>
      </c>
      <c r="Q18" s="19">
        <f t="shared" si="2"/>
        <v>1</v>
      </c>
      <c r="R18" s="19">
        <f t="shared" si="2"/>
        <v>4</v>
      </c>
      <c r="S18" s="19">
        <f t="shared" si="2"/>
        <v>15</v>
      </c>
      <c r="T18" s="19">
        <f t="shared" si="2"/>
        <v>63</v>
      </c>
      <c r="U18" s="19">
        <f t="shared" si="2"/>
        <v>13</v>
      </c>
      <c r="V18" s="19">
        <f t="shared" si="2"/>
        <v>2</v>
      </c>
      <c r="W18" s="19">
        <f t="shared" si="2"/>
        <v>3</v>
      </c>
      <c r="X18" s="19">
        <f t="shared" si="2"/>
        <v>12</v>
      </c>
      <c r="Y18" s="19">
        <f t="shared" si="2"/>
        <v>50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2</v>
      </c>
      <c r="AE18" s="19">
        <f t="shared" si="2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2"/>
      <c r="D19" s="33">
        <f>SUM(F18:H18)+((I18-F18-G18)/3)+(E18/3)+(Z18*25)+(AA18*25)+(AB18*10)+(AC18*25)+(AD18*20)+(AE18*15)-20</f>
        <v>261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35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39"/>
      <c r="D21" s="39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19" t="s">
        <v>21</v>
      </c>
      <c r="O21" s="25"/>
      <c r="P21" s="40" t="s">
        <v>33</v>
      </c>
      <c r="Q21" s="13"/>
      <c r="R21" s="13"/>
      <c r="S21" s="13"/>
      <c r="T21" s="41"/>
      <c r="U21" s="41"/>
      <c r="V21" s="41"/>
      <c r="W21" s="41"/>
      <c r="X21" s="41"/>
      <c r="Y21" s="13"/>
      <c r="Z21" s="13"/>
      <c r="AA21" s="13"/>
      <c r="AB21" s="12"/>
      <c r="AC21" s="13"/>
      <c r="AD21" s="13"/>
      <c r="AE21" s="13"/>
      <c r="AF21" s="4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0" t="s">
        <v>17</v>
      </c>
      <c r="C22" s="13"/>
      <c r="D22" s="43"/>
      <c r="E22" s="27">
        <f>PRODUCT(E18)</f>
        <v>110</v>
      </c>
      <c r="F22" s="27">
        <f>PRODUCT(F18)</f>
        <v>1</v>
      </c>
      <c r="G22" s="27">
        <f>PRODUCT(G18)</f>
        <v>34</v>
      </c>
      <c r="H22" s="27">
        <f>PRODUCT(H18)</f>
        <v>65</v>
      </c>
      <c r="I22" s="27">
        <f>PRODUCT(I18)</f>
        <v>348</v>
      </c>
      <c r="J22" s="1"/>
      <c r="K22" s="44">
        <f>PRODUCT((F22+G22)/E22)</f>
        <v>0.31818181818181818</v>
      </c>
      <c r="L22" s="44">
        <f>PRODUCT(H22/E22)</f>
        <v>0.59090909090909094</v>
      </c>
      <c r="M22" s="44">
        <f>PRODUCT(I22/E22)</f>
        <v>3.1636363636363636</v>
      </c>
      <c r="N22" s="29">
        <f>PRODUCT(N18)</f>
        <v>0.52560385164915124</v>
      </c>
      <c r="O22" s="25">
        <f>PRODUCT(O18)</f>
        <v>662.09560471846657</v>
      </c>
      <c r="P22" s="45" t="s">
        <v>34</v>
      </c>
      <c r="Q22" s="46"/>
      <c r="R22" s="46"/>
      <c r="S22" s="47" t="s">
        <v>57</v>
      </c>
      <c r="T22" s="47"/>
      <c r="U22" s="47"/>
      <c r="V22" s="47"/>
      <c r="W22" s="47"/>
      <c r="X22" s="47"/>
      <c r="Y22" s="47"/>
      <c r="Z22" s="47"/>
      <c r="AA22" s="47"/>
      <c r="AB22" s="48"/>
      <c r="AC22" s="47"/>
      <c r="AD22" s="49" t="s">
        <v>38</v>
      </c>
      <c r="AE22" s="49"/>
      <c r="AF22" s="50" t="s">
        <v>64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1" t="s">
        <v>18</v>
      </c>
      <c r="C23" s="52"/>
      <c r="D23" s="53"/>
      <c r="E23" s="27">
        <f>PRODUCT(P18)</f>
        <v>28</v>
      </c>
      <c r="F23" s="27">
        <f>PRODUCT(Q18)</f>
        <v>1</v>
      </c>
      <c r="G23" s="27">
        <f>PRODUCT(R18)</f>
        <v>4</v>
      </c>
      <c r="H23" s="27">
        <f>PRODUCT(S18)</f>
        <v>15</v>
      </c>
      <c r="I23" s="27">
        <f>PRODUCT(T18)</f>
        <v>63</v>
      </c>
      <c r="J23" s="1"/>
      <c r="K23" s="44">
        <f>PRODUCT((F23+G23)/E23)</f>
        <v>0.17857142857142858</v>
      </c>
      <c r="L23" s="44">
        <f>PRODUCT(H23/E23)</f>
        <v>0.5357142857142857</v>
      </c>
      <c r="M23" s="44">
        <f>PRODUCT(I23/E23)</f>
        <v>2.25</v>
      </c>
      <c r="N23" s="29">
        <f>PRODUCT(I23/O23)</f>
        <v>0.39130434782608697</v>
      </c>
      <c r="O23" s="25">
        <v>161</v>
      </c>
      <c r="P23" s="54" t="s">
        <v>35</v>
      </c>
      <c r="Q23" s="55"/>
      <c r="R23" s="55"/>
      <c r="S23" s="56" t="s">
        <v>62</v>
      </c>
      <c r="T23" s="56"/>
      <c r="U23" s="56"/>
      <c r="V23" s="56"/>
      <c r="W23" s="56"/>
      <c r="X23" s="56"/>
      <c r="Y23" s="56"/>
      <c r="Z23" s="56"/>
      <c r="AA23" s="56"/>
      <c r="AB23" s="57"/>
      <c r="AC23" s="56"/>
      <c r="AD23" s="58" t="s">
        <v>60</v>
      </c>
      <c r="AE23" s="58"/>
      <c r="AF23" s="59" t="s">
        <v>66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0" t="s">
        <v>19</v>
      </c>
      <c r="C24" s="61"/>
      <c r="D24" s="62"/>
      <c r="E24" s="30">
        <f>PRODUCT(U18)</f>
        <v>13</v>
      </c>
      <c r="F24" s="30">
        <f>PRODUCT(V18)</f>
        <v>2</v>
      </c>
      <c r="G24" s="30">
        <f>PRODUCT(W18)</f>
        <v>3</v>
      </c>
      <c r="H24" s="30">
        <f>PRODUCT(X18)</f>
        <v>12</v>
      </c>
      <c r="I24" s="30">
        <f>PRODUCT(Y18)</f>
        <v>50</v>
      </c>
      <c r="J24" s="1"/>
      <c r="K24" s="63">
        <f>PRODUCT((F24+G24)/E24)</f>
        <v>0.38461538461538464</v>
      </c>
      <c r="L24" s="63">
        <f>PRODUCT(H24/E24)</f>
        <v>0.92307692307692313</v>
      </c>
      <c r="M24" s="63">
        <f>PRODUCT(I24/E24)</f>
        <v>3.8461538461538463</v>
      </c>
      <c r="N24" s="64">
        <f>PRODUCT(I24/O24)</f>
        <v>0.5494505494505495</v>
      </c>
      <c r="O24" s="25">
        <v>91</v>
      </c>
      <c r="P24" s="54" t="s">
        <v>36</v>
      </c>
      <c r="Q24" s="55"/>
      <c r="R24" s="55"/>
      <c r="S24" s="56" t="s">
        <v>59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58</v>
      </c>
      <c r="AE24" s="58"/>
      <c r="AF24" s="59" t="s">
        <v>65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5" t="s">
        <v>20</v>
      </c>
      <c r="C25" s="66"/>
      <c r="D25" s="67"/>
      <c r="E25" s="19">
        <f>SUM(E22:E24)</f>
        <v>151</v>
      </c>
      <c r="F25" s="19">
        <f>SUM(F22:F24)</f>
        <v>4</v>
      </c>
      <c r="G25" s="19">
        <f>SUM(G22:G24)</f>
        <v>41</v>
      </c>
      <c r="H25" s="19">
        <f>SUM(H22:H24)</f>
        <v>92</v>
      </c>
      <c r="I25" s="19">
        <f>SUM(I22:I24)</f>
        <v>461</v>
      </c>
      <c r="J25" s="1"/>
      <c r="K25" s="68">
        <f>PRODUCT((F25+G25)/E25)</f>
        <v>0.29801324503311261</v>
      </c>
      <c r="L25" s="68">
        <f>PRODUCT(H25/E25)</f>
        <v>0.60927152317880795</v>
      </c>
      <c r="M25" s="68">
        <f>PRODUCT(I25/E25)</f>
        <v>3.052980132450331</v>
      </c>
      <c r="N25" s="31">
        <f>PRODUCT(I25/O25)</f>
        <v>0.50432361518900859</v>
      </c>
      <c r="O25" s="25">
        <f>SUM(O22:O24)</f>
        <v>914.09560471846657</v>
      </c>
      <c r="P25" s="69" t="s">
        <v>37</v>
      </c>
      <c r="Q25" s="70"/>
      <c r="R25" s="70"/>
      <c r="S25" s="71" t="s">
        <v>63</v>
      </c>
      <c r="T25" s="71"/>
      <c r="U25" s="71"/>
      <c r="V25" s="71"/>
      <c r="W25" s="71"/>
      <c r="X25" s="71"/>
      <c r="Y25" s="71"/>
      <c r="Z25" s="71"/>
      <c r="AA25" s="71"/>
      <c r="AB25" s="72"/>
      <c r="AC25" s="71"/>
      <c r="AD25" s="73" t="s">
        <v>61</v>
      </c>
      <c r="AE25" s="73"/>
      <c r="AF25" s="74" t="s">
        <v>67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39</v>
      </c>
      <c r="C27" s="1"/>
      <c r="D27" s="1" t="s">
        <v>69</v>
      </c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55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56</v>
      </c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76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34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76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  <c r="AH40" s="77"/>
      <c r="AI40" s="77"/>
      <c r="AJ40" s="77"/>
      <c r="AK40" s="77"/>
      <c r="AL40" s="7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7"/>
      <c r="AI41" s="77"/>
      <c r="AJ41" s="77"/>
      <c r="AK41" s="77"/>
      <c r="AL41" s="77"/>
    </row>
    <row r="42" spans="1:38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9"/>
    </row>
    <row r="45" spans="1:38" ht="15" customHeight="1" x14ac:dyDescent="0.25">
      <c r="A45" s="7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34"/>
      <c r="O45" s="25"/>
      <c r="P45" s="1"/>
      <c r="Q45" s="37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9"/>
    </row>
    <row r="46" spans="1:38" ht="15" customHeight="1" x14ac:dyDescent="0.25">
      <c r="A46" s="7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29.7109375" style="113" customWidth="1"/>
    <col min="3" max="3" width="21.5703125" style="114" customWidth="1"/>
    <col min="4" max="4" width="10.5703125" style="115" customWidth="1"/>
    <col min="5" max="5" width="8" style="115" customWidth="1"/>
    <col min="6" max="6" width="0.7109375" style="36" customWidth="1"/>
    <col min="7" max="11" width="5.28515625" style="114" customWidth="1"/>
    <col min="12" max="12" width="6.42578125" style="114" customWidth="1"/>
    <col min="13" max="16" width="5.28515625" style="114" customWidth="1"/>
    <col min="17" max="21" width="6.7109375" style="114" customWidth="1"/>
    <col min="22" max="22" width="10.85546875" style="114" customWidth="1"/>
    <col min="23" max="23" width="19.7109375" style="115" customWidth="1"/>
    <col min="24" max="24" width="9.7109375" style="114" customWidth="1"/>
    <col min="25" max="30" width="9.140625" style="116"/>
  </cols>
  <sheetData>
    <row r="1" spans="1:30" ht="18.75" x14ac:dyDescent="0.3">
      <c r="A1" s="9"/>
      <c r="B1" s="95" t="s">
        <v>70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85"/>
      <c r="Y1" s="98"/>
      <c r="Z1" s="98"/>
      <c r="AA1" s="98"/>
      <c r="AB1" s="98"/>
      <c r="AC1" s="98"/>
      <c r="AD1" s="98"/>
    </row>
    <row r="2" spans="1:30" x14ac:dyDescent="0.25">
      <c r="A2" s="9"/>
      <c r="B2" s="99" t="s">
        <v>40</v>
      </c>
      <c r="C2" s="100" t="s">
        <v>49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42"/>
      <c r="Y2" s="98"/>
      <c r="Z2" s="98"/>
      <c r="AA2" s="98"/>
      <c r="AB2" s="98"/>
      <c r="AC2" s="98"/>
      <c r="AD2" s="98"/>
    </row>
    <row r="3" spans="1:30" x14ac:dyDescent="0.25">
      <c r="A3" s="9"/>
      <c r="B3" s="102" t="s">
        <v>71</v>
      </c>
      <c r="C3" s="23" t="s">
        <v>72</v>
      </c>
      <c r="D3" s="103" t="s">
        <v>73</v>
      </c>
      <c r="E3" s="104" t="s">
        <v>1</v>
      </c>
      <c r="F3" s="25"/>
      <c r="G3" s="105" t="s">
        <v>74</v>
      </c>
      <c r="H3" s="106" t="s">
        <v>75</v>
      </c>
      <c r="I3" s="106" t="s">
        <v>31</v>
      </c>
      <c r="J3" s="18" t="s">
        <v>76</v>
      </c>
      <c r="K3" s="107" t="s">
        <v>77</v>
      </c>
      <c r="L3" s="107" t="s">
        <v>78</v>
      </c>
      <c r="M3" s="105" t="s">
        <v>79</v>
      </c>
      <c r="N3" s="105" t="s">
        <v>30</v>
      </c>
      <c r="O3" s="106" t="s">
        <v>80</v>
      </c>
      <c r="P3" s="105" t="s">
        <v>75</v>
      </c>
      <c r="Q3" s="105" t="s">
        <v>3</v>
      </c>
      <c r="R3" s="105">
        <v>1</v>
      </c>
      <c r="S3" s="105">
        <v>2</v>
      </c>
      <c r="T3" s="105">
        <v>3</v>
      </c>
      <c r="U3" s="105" t="s">
        <v>81</v>
      </c>
      <c r="V3" s="18" t="s">
        <v>21</v>
      </c>
      <c r="W3" s="17" t="s">
        <v>82</v>
      </c>
      <c r="X3" s="17" t="s">
        <v>83</v>
      </c>
      <c r="Y3" s="98"/>
      <c r="Z3" s="98"/>
      <c r="AA3" s="98"/>
      <c r="AB3" s="98"/>
      <c r="AC3" s="98"/>
      <c r="AD3" s="98"/>
    </row>
    <row r="4" spans="1:30" x14ac:dyDescent="0.25">
      <c r="A4" s="9"/>
      <c r="B4" s="125" t="s">
        <v>85</v>
      </c>
      <c r="C4" s="126" t="s">
        <v>88</v>
      </c>
      <c r="D4" s="108" t="s">
        <v>84</v>
      </c>
      <c r="E4" s="127" t="s">
        <v>41</v>
      </c>
      <c r="F4" s="93"/>
      <c r="G4" s="109">
        <v>1</v>
      </c>
      <c r="H4" s="128"/>
      <c r="I4" s="109"/>
      <c r="J4" s="129" t="s">
        <v>89</v>
      </c>
      <c r="K4" s="129">
        <v>3</v>
      </c>
      <c r="L4" s="129"/>
      <c r="M4" s="129">
        <v>1</v>
      </c>
      <c r="N4" s="109"/>
      <c r="O4" s="128"/>
      <c r="P4" s="109">
        <v>1</v>
      </c>
      <c r="Q4" s="130" t="s">
        <v>90</v>
      </c>
      <c r="R4" s="130" t="s">
        <v>91</v>
      </c>
      <c r="S4" s="130" t="s">
        <v>91</v>
      </c>
      <c r="T4" s="130" t="s">
        <v>92</v>
      </c>
      <c r="U4" s="130" t="s">
        <v>93</v>
      </c>
      <c r="V4" s="131">
        <v>0.8</v>
      </c>
      <c r="W4" s="132" t="s">
        <v>86</v>
      </c>
      <c r="X4" s="117" t="s">
        <v>87</v>
      </c>
      <c r="Y4" s="98"/>
      <c r="Z4" s="98"/>
      <c r="AA4" s="98"/>
      <c r="AB4" s="98"/>
      <c r="AC4" s="98"/>
      <c r="AD4" s="98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8"/>
      <c r="Z5" s="98"/>
      <c r="AA5" s="98"/>
      <c r="AB5" s="98"/>
      <c r="AC5" s="98"/>
      <c r="AD5" s="98"/>
    </row>
    <row r="6" spans="1:30" x14ac:dyDescent="0.25">
      <c r="A6" s="24"/>
      <c r="B6" s="110"/>
      <c r="C6" s="1"/>
      <c r="D6" s="110"/>
      <c r="E6" s="111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0"/>
      <c r="X6" s="1"/>
      <c r="Y6" s="98"/>
      <c r="Z6" s="98"/>
      <c r="AA6" s="98"/>
      <c r="AB6" s="98"/>
      <c r="AC6" s="98"/>
      <c r="AD6" s="98"/>
    </row>
    <row r="7" spans="1:30" x14ac:dyDescent="0.25">
      <c r="A7" s="24"/>
      <c r="B7" s="110"/>
      <c r="C7" s="1"/>
      <c r="D7" s="110"/>
      <c r="E7" s="111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98"/>
      <c r="Z7" s="98"/>
      <c r="AA7" s="98"/>
      <c r="AB7" s="98"/>
      <c r="AC7" s="98"/>
      <c r="AD7" s="98"/>
    </row>
    <row r="8" spans="1:30" x14ac:dyDescent="0.25">
      <c r="A8" s="24"/>
      <c r="B8" s="110"/>
      <c r="C8" s="1"/>
      <c r="D8" s="110"/>
      <c r="E8" s="111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98"/>
      <c r="Z8" s="98"/>
      <c r="AA8" s="98"/>
      <c r="AB8" s="98"/>
      <c r="AC8" s="98"/>
      <c r="AD8" s="98"/>
    </row>
    <row r="9" spans="1:30" x14ac:dyDescent="0.25">
      <c r="A9" s="24"/>
      <c r="B9" s="110"/>
      <c r="C9" s="1"/>
      <c r="D9" s="110"/>
      <c r="E9" s="111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10"/>
      <c r="C10" s="1"/>
      <c r="D10" s="110"/>
      <c r="E10" s="111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10"/>
      <c r="C11" s="1"/>
      <c r="D11" s="110"/>
      <c r="E11" s="111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10"/>
      <c r="C12" s="1"/>
      <c r="D12" s="110"/>
      <c r="E12" s="111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10"/>
      <c r="C13" s="1"/>
      <c r="D13" s="110"/>
      <c r="E13" s="111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10"/>
      <c r="C14" s="1"/>
      <c r="D14" s="110"/>
      <c r="E14" s="111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10"/>
      <c r="C15" s="1"/>
      <c r="D15" s="110"/>
      <c r="E15" s="111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10"/>
      <c r="C16" s="1"/>
      <c r="D16" s="110"/>
      <c r="E16" s="111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10"/>
      <c r="C17" s="1"/>
      <c r="D17" s="110"/>
      <c r="E17" s="111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10"/>
      <c r="C18" s="1"/>
      <c r="D18" s="110"/>
      <c r="E18" s="111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10"/>
      <c r="C19" s="1"/>
      <c r="D19" s="110"/>
      <c r="E19" s="111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10"/>
      <c r="C20" s="1"/>
      <c r="D20" s="110"/>
      <c r="E20" s="111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10"/>
      <c r="C21" s="1"/>
      <c r="D21" s="110"/>
      <c r="E21" s="111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10"/>
      <c r="C22" s="1"/>
      <c r="D22" s="110"/>
      <c r="E22" s="111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10"/>
      <c r="C23" s="1"/>
      <c r="D23" s="110"/>
      <c r="E23" s="111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10"/>
      <c r="C24" s="1"/>
      <c r="D24" s="110"/>
      <c r="E24" s="111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10"/>
      <c r="C25" s="1"/>
      <c r="D25" s="110"/>
      <c r="E25" s="111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10"/>
      <c r="C26" s="1"/>
      <c r="D26" s="110"/>
      <c r="E26" s="111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10"/>
      <c r="C27" s="1"/>
      <c r="D27" s="110"/>
      <c r="E27" s="111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10"/>
      <c r="C28" s="1"/>
      <c r="D28" s="110"/>
      <c r="E28" s="111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10"/>
      <c r="C29" s="1"/>
      <c r="D29" s="110"/>
      <c r="E29" s="111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10"/>
      <c r="C30" s="1"/>
      <c r="D30" s="110"/>
      <c r="E30" s="111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10"/>
      <c r="C31" s="1"/>
      <c r="D31" s="110"/>
      <c r="E31" s="111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10"/>
      <c r="C32" s="1"/>
      <c r="D32" s="110"/>
      <c r="E32" s="111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10"/>
      <c r="C33" s="1"/>
      <c r="D33" s="110"/>
      <c r="E33" s="111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10"/>
      <c r="C34" s="1"/>
      <c r="D34" s="110"/>
      <c r="E34" s="111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98"/>
      <c r="Z34" s="98"/>
      <c r="AA34" s="98"/>
      <c r="AB34" s="98"/>
      <c r="AC34" s="98"/>
      <c r="AD3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2019-01-23T17:28:32Z</dcterms:modified>
</cp:coreProperties>
</file>