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4" i="1" l="1"/>
  <c r="O13" i="1" l="1"/>
  <c r="O22" i="1" l="1"/>
  <c r="O26" i="1" s="1"/>
  <c r="O29" i="1" s="1"/>
  <c r="AJ22" i="1"/>
  <c r="AI22" i="1"/>
  <c r="AH22" i="1"/>
  <c r="AG22" i="1"/>
  <c r="AF22" i="1"/>
  <c r="AE22" i="1"/>
  <c r="AD22" i="1"/>
  <c r="AC22" i="1"/>
  <c r="AB22" i="1"/>
  <c r="AA22" i="1"/>
  <c r="Z22" i="1"/>
  <c r="Y22" i="1"/>
  <c r="I27" i="1" s="1"/>
  <c r="N27" i="1" s="1"/>
  <c r="X22" i="1"/>
  <c r="H27" i="1" s="1"/>
  <c r="W22" i="1"/>
  <c r="G27" i="1" s="1"/>
  <c r="V22" i="1"/>
  <c r="F27" i="1" s="1"/>
  <c r="U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G29" i="1" l="1"/>
  <c r="E29" i="1"/>
  <c r="M27" i="1"/>
  <c r="L27" i="1"/>
  <c r="K27" i="1"/>
  <c r="I29" i="1"/>
  <c r="M26" i="1"/>
  <c r="K26" i="1"/>
  <c r="F29" i="1"/>
  <c r="L26" i="1"/>
  <c r="H29" i="1"/>
  <c r="D23" i="1"/>
  <c r="N22" i="1"/>
  <c r="N26" i="1" s="1"/>
  <c r="L29" i="1" l="1"/>
  <c r="K29" i="1"/>
  <c r="N29" i="1"/>
  <c r="M29" i="1"/>
</calcChain>
</file>

<file path=xl/sharedStrings.xml><?xml version="1.0" encoding="utf-8"?>
<sst xmlns="http://schemas.openxmlformats.org/spreadsheetml/2006/main" count="119" uniqueCount="74">
  <si>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</si>
  <si>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</si>
  <si>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</si>
  <si>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</si>
  <si>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</si>
  <si>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</si>
  <si>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</si>
  <si>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</si>
  <si>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</si>
  <si>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</si>
  <si>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</si>
  <si>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</si>
  <si>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</si>
  <si>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</si>
  <si>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</si>
  <si>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</si>
  <si>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</si>
  <si>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</si>
  <si>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</si>
  <si>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</si>
  <si>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</si>
  <si>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</si>
  <si>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</si>
  <si>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</si>
  <si>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</si>
  <si>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</si>
  <si>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</si>
  <si>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</si>
  <si>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</si>
  <si>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</si>
  <si>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</si>
  <si>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</si>
  <si>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</si>
  <si>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</si>
  <si>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</si>
  <si>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</si>
  <si>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</si>
  <si>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</si>
  <si>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</si>
  <si>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</si>
  <si>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Räpsä</t>
  </si>
  <si>
    <t>Räpsä* = Mansen Räpsä  (1981)</t>
  </si>
  <si>
    <t>Räpsä*</t>
  </si>
  <si>
    <t>Camilla Kirsilä</t>
  </si>
  <si>
    <t>3.7.1991   Ikaalinen</t>
  </si>
  <si>
    <t>IT = Ikaalisten Tarmo  (1908),  kasvattajaseura</t>
  </si>
  <si>
    <t>IT</t>
  </si>
  <si>
    <t>9.</t>
  </si>
  <si>
    <t>Pirkat</t>
  </si>
  <si>
    <t>Pirkat = Ruoveden Pirkat  (1940)</t>
  </si>
  <si>
    <t>11.05. 2013  ViPa - Räpsä  1-2  (7-2, 3-4, 0-5)</t>
  </si>
  <si>
    <t xml:space="preserve">  21 v 10 kk   8 pv</t>
  </si>
  <si>
    <t>29.05. 2013  Virkiä - Räpsä  2-0  (6-2, 2-1)</t>
  </si>
  <si>
    <t>3.  ottelu</t>
  </si>
  <si>
    <t xml:space="preserve">  21 v 10 kk 26 pv</t>
  </si>
  <si>
    <t>7.</t>
  </si>
  <si>
    <t>22.  ottelu</t>
  </si>
  <si>
    <t>27.06. 2014  Roihu - Räpsä  0-2  (1-2, 0-1)</t>
  </si>
  <si>
    <t xml:space="preserve">  22 v 11 kk 24 pv</t>
  </si>
  <si>
    <t>Räpsä = Hämeenkyrön Räpsä  (1981)</t>
  </si>
  <si>
    <t>Tahko</t>
  </si>
  <si>
    <t>Tahko = Hyvinkään Tahko  (1915)</t>
  </si>
  <si>
    <t>40.  ottelu</t>
  </si>
  <si>
    <t>04.07. 2015  Mansen Räpsä - SMJ  1-2  (7-0, 0-1, 0-4)</t>
  </si>
  <si>
    <t xml:space="preserve">  24 v   0 kk   1 pv</t>
  </si>
  <si>
    <t>5.</t>
  </si>
  <si>
    <t>Manse PP</t>
  </si>
  <si>
    <t>Manse PP = Manse PP Edustus, Tampere  (2015)</t>
  </si>
  <si>
    <t>Kirittäret = Jyväskylän Pesis  (2004)</t>
  </si>
  <si>
    <t>Kirittäret</t>
  </si>
  <si>
    <t>1.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</si>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</sst>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1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2" width="5.7109375" style="25" customWidth="1"/>
    <col min="33" max="33" width="5.7109375" style="62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8">
        <v>2005</v>
      </c>
      <c r="C4" s="68"/>
      <c r="D4" s="69" t="s">
        <v>46</v>
      </c>
      <c r="E4" s="68"/>
      <c r="F4" s="70" t="s">
        <v>39</v>
      </c>
      <c r="G4" s="71"/>
      <c r="H4" s="72"/>
      <c r="I4" s="68"/>
      <c r="J4" s="68"/>
      <c r="K4" s="68"/>
      <c r="L4" s="68"/>
      <c r="M4" s="68"/>
      <c r="N4" s="68"/>
      <c r="O4" s="24"/>
      <c r="P4" s="18"/>
      <c r="Q4" s="18"/>
      <c r="R4" s="18"/>
      <c r="S4" s="18"/>
      <c r="T4" s="36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8">
        <v>2006</v>
      </c>
      <c r="C5" s="68"/>
      <c r="D5" s="69" t="s">
        <v>46</v>
      </c>
      <c r="E5" s="68"/>
      <c r="F5" s="70" t="s">
        <v>39</v>
      </c>
      <c r="G5" s="71"/>
      <c r="H5" s="72"/>
      <c r="I5" s="68"/>
      <c r="J5" s="68"/>
      <c r="K5" s="68"/>
      <c r="L5" s="68"/>
      <c r="M5" s="68"/>
      <c r="N5" s="6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3">
        <v>2007</v>
      </c>
      <c r="C6" s="63"/>
      <c r="D6" s="64" t="s">
        <v>40</v>
      </c>
      <c r="E6" s="63"/>
      <c r="F6" s="65" t="s">
        <v>38</v>
      </c>
      <c r="G6" s="66"/>
      <c r="H6" s="67"/>
      <c r="I6" s="63"/>
      <c r="J6" s="63"/>
      <c r="K6" s="63"/>
      <c r="L6" s="63"/>
      <c r="M6" s="63"/>
      <c r="N6" s="6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3">
        <v>2008</v>
      </c>
      <c r="C7" s="63"/>
      <c r="D7" s="64" t="s">
        <v>40</v>
      </c>
      <c r="E7" s="63"/>
      <c r="F7" s="65" t="s">
        <v>38</v>
      </c>
      <c r="G7" s="66"/>
      <c r="H7" s="67"/>
      <c r="I7" s="63"/>
      <c r="J7" s="63"/>
      <c r="K7" s="63"/>
      <c r="L7" s="63"/>
      <c r="M7" s="63"/>
      <c r="N7" s="6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3">
        <v>2009</v>
      </c>
      <c r="C8" s="63"/>
      <c r="D8" s="64" t="s">
        <v>40</v>
      </c>
      <c r="E8" s="63"/>
      <c r="F8" s="65" t="s">
        <v>38</v>
      </c>
      <c r="G8" s="66"/>
      <c r="H8" s="67"/>
      <c r="I8" s="63"/>
      <c r="J8" s="63"/>
      <c r="K8" s="63"/>
      <c r="L8" s="63"/>
      <c r="M8" s="63"/>
      <c r="N8" s="6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63">
        <v>2010</v>
      </c>
      <c r="C9" s="63"/>
      <c r="D9" s="64" t="s">
        <v>40</v>
      </c>
      <c r="E9" s="63"/>
      <c r="F9" s="65" t="s">
        <v>38</v>
      </c>
      <c r="G9" s="66"/>
      <c r="H9" s="67"/>
      <c r="I9" s="63"/>
      <c r="J9" s="63"/>
      <c r="K9" s="63"/>
      <c r="L9" s="63"/>
      <c r="M9" s="63"/>
      <c r="N9" s="63"/>
      <c r="O9" s="24"/>
      <c r="P9" s="18"/>
      <c r="Q9" s="18"/>
      <c r="R9" s="18"/>
      <c r="S9" s="18"/>
      <c r="T9" s="36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3">
        <v>2011</v>
      </c>
      <c r="C10" s="63"/>
      <c r="D10" s="64" t="s">
        <v>40</v>
      </c>
      <c r="E10" s="63"/>
      <c r="F10" s="65" t="s">
        <v>38</v>
      </c>
      <c r="G10" s="66"/>
      <c r="H10" s="67"/>
      <c r="I10" s="63"/>
      <c r="J10" s="63"/>
      <c r="K10" s="63"/>
      <c r="L10" s="63"/>
      <c r="M10" s="63"/>
      <c r="N10" s="63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63">
        <v>2012</v>
      </c>
      <c r="C11" s="63"/>
      <c r="D11" s="64" t="s">
        <v>40</v>
      </c>
      <c r="E11" s="63"/>
      <c r="F11" s="65" t="s">
        <v>38</v>
      </c>
      <c r="G11" s="66"/>
      <c r="H11" s="67"/>
      <c r="I11" s="63"/>
      <c r="J11" s="63"/>
      <c r="K11" s="63"/>
      <c r="L11" s="63"/>
      <c r="M11" s="63"/>
      <c r="N11" s="63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63">
        <v>2013</v>
      </c>
      <c r="C12" s="63"/>
      <c r="D12" s="64" t="s">
        <v>48</v>
      </c>
      <c r="E12" s="63"/>
      <c r="F12" s="65" t="s">
        <v>38</v>
      </c>
      <c r="G12" s="66"/>
      <c r="H12" s="67"/>
      <c r="I12" s="63"/>
      <c r="J12" s="63"/>
      <c r="K12" s="63"/>
      <c r="L12" s="63"/>
      <c r="M12" s="63"/>
      <c r="N12" s="63"/>
      <c r="O12" s="24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2013</v>
      </c>
      <c r="C13" s="26" t="s">
        <v>47</v>
      </c>
      <c r="D13" s="27" t="s">
        <v>42</v>
      </c>
      <c r="E13" s="26">
        <v>13</v>
      </c>
      <c r="F13" s="26">
        <v>0</v>
      </c>
      <c r="G13" s="26">
        <v>0</v>
      </c>
      <c r="H13" s="26">
        <v>2</v>
      </c>
      <c r="I13" s="26">
        <v>26</v>
      </c>
      <c r="J13" s="26">
        <v>23</v>
      </c>
      <c r="K13" s="26">
        <v>2</v>
      </c>
      <c r="L13" s="26">
        <v>1</v>
      </c>
      <c r="M13" s="26">
        <v>0</v>
      </c>
      <c r="N13" s="28">
        <v>0.441</v>
      </c>
      <c r="O13" s="24">
        <f>PRODUCT(I13/N13)</f>
        <v>58.956916099773245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2014</v>
      </c>
      <c r="C14" s="26" t="s">
        <v>55</v>
      </c>
      <c r="D14" s="27" t="s">
        <v>42</v>
      </c>
      <c r="E14" s="26">
        <v>21</v>
      </c>
      <c r="F14" s="26">
        <v>0</v>
      </c>
      <c r="G14" s="26">
        <v>2</v>
      </c>
      <c r="H14" s="26">
        <v>12</v>
      </c>
      <c r="I14" s="26">
        <v>58</v>
      </c>
      <c r="J14" s="26">
        <v>49</v>
      </c>
      <c r="K14" s="26">
        <v>2</v>
      </c>
      <c r="L14" s="26">
        <v>5</v>
      </c>
      <c r="M14" s="26">
        <v>2</v>
      </c>
      <c r="N14" s="28">
        <v>0.51300000000000001</v>
      </c>
      <c r="O14" s="24">
        <f>PRODUCT(I14/N14)</f>
        <v>113.06042884990254</v>
      </c>
      <c r="P14" s="18"/>
      <c r="Q14" s="18"/>
      <c r="R14" s="18"/>
      <c r="S14" s="18"/>
      <c r="T14" s="36"/>
      <c r="U14" s="26">
        <v>3</v>
      </c>
      <c r="V14" s="26">
        <v>0</v>
      </c>
      <c r="W14" s="26">
        <v>0</v>
      </c>
      <c r="X14" s="26">
        <v>0</v>
      </c>
      <c r="Y14" s="26">
        <v>6</v>
      </c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63">
        <v>2015</v>
      </c>
      <c r="C15" s="63"/>
      <c r="D15" s="64" t="s">
        <v>60</v>
      </c>
      <c r="E15" s="63"/>
      <c r="F15" s="65" t="s">
        <v>38</v>
      </c>
      <c r="G15" s="66"/>
      <c r="H15" s="67"/>
      <c r="I15" s="63"/>
      <c r="J15" s="63"/>
      <c r="K15" s="63"/>
      <c r="L15" s="63"/>
      <c r="M15" s="63"/>
      <c r="N15" s="63"/>
      <c r="O15" s="24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2015</v>
      </c>
      <c r="C16" s="26" t="s">
        <v>55</v>
      </c>
      <c r="D16" s="27" t="s">
        <v>42</v>
      </c>
      <c r="E16" s="26">
        <v>13</v>
      </c>
      <c r="F16" s="26">
        <v>1</v>
      </c>
      <c r="G16" s="26">
        <v>1</v>
      </c>
      <c r="H16" s="26">
        <v>10</v>
      </c>
      <c r="I16" s="26">
        <v>48</v>
      </c>
      <c r="J16" s="26">
        <v>41</v>
      </c>
      <c r="K16" s="26">
        <v>4</v>
      </c>
      <c r="L16" s="26">
        <v>1</v>
      </c>
      <c r="M16" s="26">
        <v>2</v>
      </c>
      <c r="N16" s="28">
        <v>0.5393</v>
      </c>
      <c r="O16" s="47">
        <v>89</v>
      </c>
      <c r="P16" s="18"/>
      <c r="Q16" s="18"/>
      <c r="R16" s="18"/>
      <c r="S16" s="18"/>
      <c r="T16" s="24"/>
      <c r="U16" s="26">
        <v>4</v>
      </c>
      <c r="V16" s="26">
        <v>1</v>
      </c>
      <c r="W16" s="26">
        <v>2</v>
      </c>
      <c r="X16" s="26">
        <v>3</v>
      </c>
      <c r="Y16" s="26">
        <v>23</v>
      </c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2016</v>
      </c>
      <c r="C17" s="26" t="s">
        <v>65</v>
      </c>
      <c r="D17" s="27" t="s">
        <v>66</v>
      </c>
      <c r="E17" s="26">
        <v>16</v>
      </c>
      <c r="F17" s="26">
        <v>1</v>
      </c>
      <c r="G17" s="26">
        <v>3</v>
      </c>
      <c r="H17" s="26">
        <v>10</v>
      </c>
      <c r="I17" s="26">
        <v>45</v>
      </c>
      <c r="J17" s="26">
        <v>34</v>
      </c>
      <c r="K17" s="26">
        <v>2</v>
      </c>
      <c r="L17" s="26">
        <v>5</v>
      </c>
      <c r="M17" s="26">
        <v>4</v>
      </c>
      <c r="N17" s="28">
        <v>0.47899999999999998</v>
      </c>
      <c r="O17" s="47">
        <v>94</v>
      </c>
      <c r="P17" s="18"/>
      <c r="Q17" s="18"/>
      <c r="R17" s="18"/>
      <c r="S17" s="18"/>
      <c r="T17" s="36"/>
      <c r="U17" s="26">
        <v>3</v>
      </c>
      <c r="V17" s="26">
        <v>0</v>
      </c>
      <c r="W17" s="26">
        <v>0</v>
      </c>
      <c r="X17" s="26">
        <v>2</v>
      </c>
      <c r="Y17" s="26">
        <v>5</v>
      </c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2017</v>
      </c>
      <c r="C18" s="26" t="s">
        <v>65</v>
      </c>
      <c r="D18" s="27" t="s">
        <v>69</v>
      </c>
      <c r="E18" s="26">
        <v>26</v>
      </c>
      <c r="F18" s="26">
        <v>2</v>
      </c>
      <c r="G18" s="26">
        <v>2</v>
      </c>
      <c r="H18" s="26">
        <v>22</v>
      </c>
      <c r="I18" s="26">
        <v>58</v>
      </c>
      <c r="J18" s="26">
        <v>40</v>
      </c>
      <c r="K18" s="26">
        <v>11</v>
      </c>
      <c r="L18" s="26">
        <v>3</v>
      </c>
      <c r="M18" s="26">
        <v>4</v>
      </c>
      <c r="N18" s="28">
        <v>0.3493</v>
      </c>
      <c r="O18" s="47">
        <v>166</v>
      </c>
      <c r="P18" s="18"/>
      <c r="Q18" s="18"/>
      <c r="R18" s="18"/>
      <c r="S18" s="18"/>
      <c r="T18" s="24"/>
      <c r="U18" s="26">
        <v>4</v>
      </c>
      <c r="V18" s="26">
        <v>0</v>
      </c>
      <c r="W18" s="26">
        <v>0</v>
      </c>
      <c r="X18" s="26">
        <v>1</v>
      </c>
      <c r="Y18" s="26">
        <v>11</v>
      </c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2018</v>
      </c>
      <c r="C19" s="26" t="s">
        <v>70</v>
      </c>
      <c r="D19" s="27" t="s">
        <v>69</v>
      </c>
      <c r="E19" s="26">
        <v>26</v>
      </c>
      <c r="F19" s="26">
        <v>1</v>
      </c>
      <c r="G19" s="26">
        <v>5</v>
      </c>
      <c r="H19" s="26">
        <v>27</v>
      </c>
      <c r="I19" s="26">
        <v>73</v>
      </c>
      <c r="J19" s="26">
        <v>57</v>
      </c>
      <c r="K19" s="26">
        <v>2</v>
      </c>
      <c r="L19" s="26">
        <v>8</v>
      </c>
      <c r="M19" s="26">
        <v>6</v>
      </c>
      <c r="N19" s="28">
        <v>0.59340000000000004</v>
      </c>
      <c r="O19" s="47">
        <v>123</v>
      </c>
      <c r="P19" s="18"/>
      <c r="Q19" s="18"/>
      <c r="R19" s="18"/>
      <c r="S19" s="18"/>
      <c r="T19" s="24"/>
      <c r="U19" s="26">
        <v>10</v>
      </c>
      <c r="V19" s="26">
        <v>1</v>
      </c>
      <c r="W19" s="26">
        <v>0</v>
      </c>
      <c r="X19" s="26">
        <v>7</v>
      </c>
      <c r="Y19" s="26">
        <v>23</v>
      </c>
      <c r="Z19" s="29"/>
      <c r="AA19" s="29"/>
      <c r="AB19" s="29"/>
      <c r="AC19" s="29"/>
      <c r="AD19" s="29"/>
      <c r="AE19" s="26"/>
      <c r="AF19" s="26"/>
      <c r="AG19" s="26"/>
      <c r="AH19" s="26">
        <v>1</v>
      </c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2019</v>
      </c>
      <c r="C20" s="26" t="s">
        <v>70</v>
      </c>
      <c r="D20" s="27" t="s">
        <v>69</v>
      </c>
      <c r="E20" s="26">
        <v>23</v>
      </c>
      <c r="F20" s="26">
        <v>2</v>
      </c>
      <c r="G20" s="26">
        <v>2</v>
      </c>
      <c r="H20" s="26">
        <v>21</v>
      </c>
      <c r="I20" s="26">
        <v>60</v>
      </c>
      <c r="J20" s="26">
        <v>41</v>
      </c>
      <c r="K20" s="26">
        <v>8</v>
      </c>
      <c r="L20" s="26">
        <v>7</v>
      </c>
      <c r="M20" s="26">
        <v>4</v>
      </c>
      <c r="N20" s="28">
        <v>0.60606060606060608</v>
      </c>
      <c r="O20" s="47">
        <v>99</v>
      </c>
      <c r="P20" s="18"/>
      <c r="Q20" s="18"/>
      <c r="R20" s="18"/>
      <c r="S20" s="18"/>
      <c r="T20" s="24"/>
      <c r="U20" s="26">
        <v>10</v>
      </c>
      <c r="V20" s="26">
        <v>1</v>
      </c>
      <c r="W20" s="26">
        <v>1</v>
      </c>
      <c r="X20" s="26">
        <v>4</v>
      </c>
      <c r="Y20" s="26">
        <v>26</v>
      </c>
      <c r="Z20" s="29"/>
      <c r="AA20" s="29"/>
      <c r="AB20" s="29"/>
      <c r="AC20" s="29"/>
      <c r="AD20" s="29"/>
      <c r="AE20" s="26"/>
      <c r="AF20" s="26"/>
      <c r="AG20" s="26"/>
      <c r="AH20" s="26">
        <v>1</v>
      </c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2020</v>
      </c>
      <c r="C21" s="26" t="s">
        <v>70</v>
      </c>
      <c r="D21" s="27" t="s">
        <v>69</v>
      </c>
      <c r="E21" s="26">
        <v>20</v>
      </c>
      <c r="F21" s="26">
        <v>0</v>
      </c>
      <c r="G21" s="26">
        <v>5</v>
      </c>
      <c r="H21" s="26">
        <v>7</v>
      </c>
      <c r="I21" s="26">
        <v>39</v>
      </c>
      <c r="J21" s="26">
        <v>5</v>
      </c>
      <c r="K21" s="26">
        <v>13</v>
      </c>
      <c r="L21" s="26">
        <v>16</v>
      </c>
      <c r="M21" s="26">
        <v>5</v>
      </c>
      <c r="N21" s="28">
        <v>0.50600000000000001</v>
      </c>
      <c r="O21" s="47">
        <v>77</v>
      </c>
      <c r="P21" s="18"/>
      <c r="Q21" s="18"/>
      <c r="R21" s="18"/>
      <c r="S21" s="18"/>
      <c r="T21" s="24"/>
      <c r="U21" s="26">
        <v>8</v>
      </c>
      <c r="V21" s="26">
        <v>0</v>
      </c>
      <c r="W21" s="26">
        <v>2</v>
      </c>
      <c r="X21" s="26">
        <v>1</v>
      </c>
      <c r="Y21" s="26">
        <v>14</v>
      </c>
      <c r="Z21" s="29"/>
      <c r="AA21" s="29"/>
      <c r="AB21" s="29"/>
      <c r="AC21" s="29"/>
      <c r="AD21" s="29"/>
      <c r="AE21" s="26"/>
      <c r="AF21" s="26"/>
      <c r="AG21" s="26"/>
      <c r="AH21" s="26">
        <v>1</v>
      </c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0">SUM(E4:E21)</f>
        <v>158</v>
      </c>
      <c r="F22" s="18">
        <f t="shared" si="0"/>
        <v>7</v>
      </c>
      <c r="G22" s="18">
        <f t="shared" si="0"/>
        <v>20</v>
      </c>
      <c r="H22" s="18">
        <f t="shared" si="0"/>
        <v>111</v>
      </c>
      <c r="I22" s="18">
        <f t="shared" si="0"/>
        <v>407</v>
      </c>
      <c r="J22" s="18">
        <f t="shared" si="0"/>
        <v>290</v>
      </c>
      <c r="K22" s="18">
        <f t="shared" si="0"/>
        <v>44</v>
      </c>
      <c r="L22" s="18">
        <f t="shared" si="0"/>
        <v>46</v>
      </c>
      <c r="M22" s="18">
        <f t="shared" si="0"/>
        <v>27</v>
      </c>
      <c r="N22" s="30">
        <f>PRODUCT(I22/O22)</f>
        <v>0.49633096483462485</v>
      </c>
      <c r="O22" s="31">
        <f t="shared" ref="O22:AJ22" si="1">SUM(O4:O21)</f>
        <v>820.01734494967582</v>
      </c>
      <c r="P22" s="18"/>
      <c r="Q22" s="18"/>
      <c r="R22" s="18"/>
      <c r="S22" s="18"/>
      <c r="T22" s="24"/>
      <c r="U22" s="18">
        <f t="shared" si="1"/>
        <v>42</v>
      </c>
      <c r="V22" s="18">
        <f t="shared" si="1"/>
        <v>3</v>
      </c>
      <c r="W22" s="18">
        <f t="shared" si="1"/>
        <v>5</v>
      </c>
      <c r="X22" s="18">
        <f t="shared" si="1"/>
        <v>18</v>
      </c>
      <c r="Y22" s="18">
        <f t="shared" si="1"/>
        <v>108</v>
      </c>
      <c r="Z22" s="18">
        <f t="shared" si="1"/>
        <v>0</v>
      </c>
      <c r="AA22" s="18">
        <f t="shared" si="1"/>
        <v>0</v>
      </c>
      <c r="AB22" s="18">
        <f t="shared" si="1"/>
        <v>0</v>
      </c>
      <c r="AC22" s="18">
        <f t="shared" si="1"/>
        <v>0</v>
      </c>
      <c r="AD22" s="18">
        <f t="shared" si="1"/>
        <v>0</v>
      </c>
      <c r="AE22" s="18">
        <f t="shared" si="1"/>
        <v>0</v>
      </c>
      <c r="AF22" s="18">
        <f t="shared" si="1"/>
        <v>0</v>
      </c>
      <c r="AG22" s="18">
        <f t="shared" si="1"/>
        <v>0</v>
      </c>
      <c r="AH22" s="18">
        <f t="shared" si="1"/>
        <v>3</v>
      </c>
      <c r="AI22" s="18">
        <f t="shared" si="1"/>
        <v>0</v>
      </c>
      <c r="AJ22" s="18">
        <f t="shared" si="1"/>
        <v>0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7" t="s">
        <v>2</v>
      </c>
      <c r="C23" s="32"/>
      <c r="D23" s="33">
        <f>SUM(F22:H22)+((I22-F22-G22)/3)+(E22/3)+(AE22*25)+(AF22*25)+(AG22*10)+(AH22*25)+(AI22*20)+(AJ22*15)</f>
        <v>392.33333333333337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36"/>
      <c r="Q24" s="36"/>
      <c r="R24" s="36"/>
      <c r="S24" s="36"/>
      <c r="T24" s="36"/>
      <c r="U24" s="1"/>
      <c r="V24" s="3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38"/>
      <c r="D25" s="38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25</v>
      </c>
      <c r="L25" s="18" t="s">
        <v>26</v>
      </c>
      <c r="M25" s="18" t="s">
        <v>27</v>
      </c>
      <c r="N25" s="30" t="s">
        <v>35</v>
      </c>
      <c r="O25" s="24"/>
      <c r="P25" s="39" t="s">
        <v>32</v>
      </c>
      <c r="Q25" s="12"/>
      <c r="R25" s="12"/>
      <c r="S25" s="12"/>
      <c r="T25" s="40"/>
      <c r="U25" s="40"/>
      <c r="V25" s="40"/>
      <c r="W25" s="40"/>
      <c r="X25" s="40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4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17</v>
      </c>
      <c r="C26" s="12"/>
      <c r="D26" s="42"/>
      <c r="E26" s="26">
        <f>PRODUCT(E22)</f>
        <v>158</v>
      </c>
      <c r="F26" s="26">
        <f>PRODUCT(F22)</f>
        <v>7</v>
      </c>
      <c r="G26" s="26">
        <f>PRODUCT(G22)</f>
        <v>20</v>
      </c>
      <c r="H26" s="26">
        <f>PRODUCT(H22)</f>
        <v>111</v>
      </c>
      <c r="I26" s="26">
        <f>PRODUCT(I22)</f>
        <v>407</v>
      </c>
      <c r="J26" s="1"/>
      <c r="K26" s="43">
        <f>PRODUCT((F26+G26)/E26)</f>
        <v>0.17088607594936708</v>
      </c>
      <c r="L26" s="43">
        <f>PRODUCT(H26/E26)</f>
        <v>0.70253164556962022</v>
      </c>
      <c r="M26" s="43">
        <f>PRODUCT(I26/E26)</f>
        <v>2.5759493670886076</v>
      </c>
      <c r="N26" s="28">
        <f>PRODUCT(N22)</f>
        <v>0.49633096483462485</v>
      </c>
      <c r="O26" s="24">
        <f>PRODUCT(O22)</f>
        <v>820.01734494967582</v>
      </c>
      <c r="P26" s="73" t="s">
        <v>33</v>
      </c>
      <c r="Q26" s="74"/>
      <c r="R26" s="75" t="s">
        <v>50</v>
      </c>
      <c r="S26" s="75"/>
      <c r="T26" s="75"/>
      <c r="U26" s="75"/>
      <c r="V26" s="75"/>
      <c r="W26" s="75"/>
      <c r="X26" s="75"/>
      <c r="Y26" s="75"/>
      <c r="Z26" s="75"/>
      <c r="AA26" s="76"/>
      <c r="AB26" s="75"/>
      <c r="AC26" s="77" t="s">
        <v>36</v>
      </c>
      <c r="AD26" s="77"/>
      <c r="AE26" s="78" t="s">
        <v>51</v>
      </c>
      <c r="AF26" s="77"/>
      <c r="AG26" s="77"/>
      <c r="AH26" s="77"/>
      <c r="AI26" s="77"/>
      <c r="AJ26" s="79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4" t="s">
        <v>18</v>
      </c>
      <c r="C27" s="45"/>
      <c r="D27" s="46"/>
      <c r="E27" s="26">
        <f>PRODUCT(U22)</f>
        <v>42</v>
      </c>
      <c r="F27" s="26">
        <f t="shared" ref="F27:I27" si="2">PRODUCT(V22)</f>
        <v>3</v>
      </c>
      <c r="G27" s="26">
        <f t="shared" si="2"/>
        <v>5</v>
      </c>
      <c r="H27" s="26">
        <f t="shared" si="2"/>
        <v>18</v>
      </c>
      <c r="I27" s="26">
        <f t="shared" si="2"/>
        <v>108</v>
      </c>
      <c r="J27" s="1"/>
      <c r="K27" s="43">
        <f>PRODUCT((F27+G27)/E27)</f>
        <v>0.19047619047619047</v>
      </c>
      <c r="L27" s="43">
        <f>PRODUCT(H27/E27)</f>
        <v>0.42857142857142855</v>
      </c>
      <c r="M27" s="43">
        <f>PRODUCT(I27/E27)</f>
        <v>2.5714285714285716</v>
      </c>
      <c r="N27" s="28">
        <f>PRODUCT(I27/O27)</f>
        <v>0.52173913043478259</v>
      </c>
      <c r="O27" s="47">
        <v>207</v>
      </c>
      <c r="P27" s="80" t="s">
        <v>71</v>
      </c>
      <c r="Q27" s="81"/>
      <c r="R27" s="82" t="s">
        <v>57</v>
      </c>
      <c r="S27" s="82"/>
      <c r="T27" s="82"/>
      <c r="U27" s="82"/>
      <c r="V27" s="82"/>
      <c r="W27" s="82"/>
      <c r="X27" s="82"/>
      <c r="Y27" s="82"/>
      <c r="Z27" s="82"/>
      <c r="AA27" s="83"/>
      <c r="AB27" s="82"/>
      <c r="AC27" s="84" t="s">
        <v>56</v>
      </c>
      <c r="AD27" s="84"/>
      <c r="AE27" s="85" t="s">
        <v>58</v>
      </c>
      <c r="AF27" s="84"/>
      <c r="AG27" s="84"/>
      <c r="AH27" s="84"/>
      <c r="AI27" s="84"/>
      <c r="AJ27" s="86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8" t="s">
        <v>19</v>
      </c>
      <c r="C28" s="49"/>
      <c r="D28" s="50"/>
      <c r="E28" s="29"/>
      <c r="F28" s="29"/>
      <c r="G28" s="29"/>
      <c r="H28" s="29"/>
      <c r="I28" s="29"/>
      <c r="J28" s="1"/>
      <c r="K28" s="51"/>
      <c r="L28" s="51"/>
      <c r="M28" s="51"/>
      <c r="N28" s="52"/>
      <c r="O28" s="24"/>
      <c r="P28" s="80" t="s">
        <v>72</v>
      </c>
      <c r="Q28" s="81"/>
      <c r="R28" s="82" t="s">
        <v>52</v>
      </c>
      <c r="S28" s="82"/>
      <c r="T28" s="82"/>
      <c r="U28" s="82"/>
      <c r="V28" s="82"/>
      <c r="W28" s="82"/>
      <c r="X28" s="82"/>
      <c r="Y28" s="82"/>
      <c r="Z28" s="82"/>
      <c r="AA28" s="83"/>
      <c r="AB28" s="82"/>
      <c r="AC28" s="84" t="s">
        <v>53</v>
      </c>
      <c r="AD28" s="84"/>
      <c r="AE28" s="85" t="s">
        <v>54</v>
      </c>
      <c r="AF28" s="84"/>
      <c r="AG28" s="84"/>
      <c r="AH28" s="84"/>
      <c r="AI28" s="84"/>
      <c r="AJ28" s="86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53" t="s">
        <v>20</v>
      </c>
      <c r="C29" s="54"/>
      <c r="D29" s="55"/>
      <c r="E29" s="18">
        <f>SUM(E26:E28)</f>
        <v>200</v>
      </c>
      <c r="F29" s="18">
        <f>SUM(F26:F28)</f>
        <v>10</v>
      </c>
      <c r="G29" s="18">
        <f>SUM(G26:G28)</f>
        <v>25</v>
      </c>
      <c r="H29" s="18">
        <f>SUM(H26:H28)</f>
        <v>129</v>
      </c>
      <c r="I29" s="18">
        <f>SUM(I26:I28)</f>
        <v>515</v>
      </c>
      <c r="J29" s="1"/>
      <c r="K29" s="56">
        <f>PRODUCT((F29+G29)/E29)</f>
        <v>0.17499999999999999</v>
      </c>
      <c r="L29" s="56">
        <f>PRODUCT(H29/E29)</f>
        <v>0.64500000000000002</v>
      </c>
      <c r="M29" s="56">
        <f>PRODUCT(I29/E29)</f>
        <v>2.5750000000000002</v>
      </c>
      <c r="N29" s="30">
        <f>PRODUCT(I29/O29)</f>
        <v>0.5014520957532953</v>
      </c>
      <c r="O29" s="24">
        <f>SUM(O26:O28)</f>
        <v>1027.0173449496758</v>
      </c>
      <c r="P29" s="87" t="s">
        <v>34</v>
      </c>
      <c r="Q29" s="88"/>
      <c r="R29" s="89" t="s">
        <v>63</v>
      </c>
      <c r="S29" s="89"/>
      <c r="T29" s="89"/>
      <c r="U29" s="89"/>
      <c r="V29" s="89"/>
      <c r="W29" s="89"/>
      <c r="X29" s="89"/>
      <c r="Y29" s="89"/>
      <c r="Z29" s="89"/>
      <c r="AA29" s="90"/>
      <c r="AB29" s="89"/>
      <c r="AC29" s="91" t="s">
        <v>62</v>
      </c>
      <c r="AD29" s="91"/>
      <c r="AE29" s="92" t="s">
        <v>64</v>
      </c>
      <c r="AF29" s="91"/>
      <c r="AG29" s="91"/>
      <c r="AH29" s="91"/>
      <c r="AI29" s="91"/>
      <c r="AJ29" s="93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 t="s">
        <v>37</v>
      </c>
      <c r="C31" s="1"/>
      <c r="D31" s="1" t="s">
        <v>45</v>
      </c>
      <c r="E31" s="1"/>
      <c r="F31" s="24"/>
      <c r="G31" s="1"/>
      <c r="H31" s="1"/>
      <c r="I31" s="1"/>
      <c r="J31" s="1"/>
      <c r="K31" s="1"/>
      <c r="L31" s="1"/>
      <c r="M31" s="1" t="s">
        <v>61</v>
      </c>
      <c r="N31" s="37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59</v>
      </c>
      <c r="E32" s="1"/>
      <c r="F32" s="24"/>
      <c r="G32" s="1"/>
      <c r="H32" s="1"/>
      <c r="I32" s="1"/>
      <c r="J32" s="1"/>
      <c r="K32" s="1"/>
      <c r="L32" s="1"/>
      <c r="M32" s="1" t="s">
        <v>67</v>
      </c>
      <c r="N32" s="37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49</v>
      </c>
      <c r="E33" s="1"/>
      <c r="F33" s="24"/>
      <c r="G33" s="1"/>
      <c r="H33" s="1"/>
      <c r="I33" s="1"/>
      <c r="J33" s="1"/>
      <c r="K33" s="1"/>
      <c r="L33" s="1"/>
      <c r="M33" s="1" t="s">
        <v>68</v>
      </c>
      <c r="N33" s="37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 t="s">
        <v>41</v>
      </c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7"/>
      <c r="AB38" s="1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7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7"/>
      <c r="AB40" s="1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59"/>
      <c r="AM44" s="59"/>
      <c r="AN44" s="59"/>
      <c r="AO44" s="59"/>
      <c r="AP44" s="59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7"/>
      <c r="AB45" s="1"/>
      <c r="AC45" s="24"/>
      <c r="AD45" s="24"/>
      <c r="AE45" s="24"/>
      <c r="AF45" s="24"/>
      <c r="AG45" s="24"/>
      <c r="AH45" s="24"/>
      <c r="AI45" s="24"/>
      <c r="AJ45" s="24"/>
      <c r="AK45" s="8"/>
      <c r="AL45" s="59"/>
      <c r="AM45" s="59"/>
      <c r="AN45" s="59"/>
      <c r="AO45" s="59"/>
      <c r="AP45" s="59"/>
    </row>
    <row r="46" spans="1:42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7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7"/>
      <c r="AB47" s="1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8"/>
    </row>
    <row r="49" spans="1:37" ht="15" customHeight="1" x14ac:dyDescent="0.25">
      <c r="A49" s="60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24"/>
      <c r="AH49" s="1"/>
      <c r="AI49" s="1"/>
      <c r="AJ49" s="1"/>
      <c r="AK49" s="8"/>
    </row>
    <row r="50" spans="1:37" ht="15" customHeight="1" x14ac:dyDescent="0.25">
      <c r="A50" s="6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7"/>
      <c r="AB50" s="1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</row>
  </sheetData>
  <sortState ref="B20:AI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2020-09-21T22:02:59Z</dcterms:modified>
</cp:coreProperties>
</file>