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12" i="1"/>
  <c r="O16" i="1" s="1"/>
  <c r="AE12" i="1"/>
  <c r="AD12" i="1"/>
  <c r="AC12" i="1"/>
  <c r="AB12" i="1"/>
  <c r="AA12" i="1"/>
  <c r="Z12" i="1"/>
  <c r="Y12" i="1"/>
  <c r="I18" i="1"/>
  <c r="O18" i="1" s="1"/>
  <c r="X12" i="1"/>
  <c r="H18" i="1"/>
  <c r="W12" i="1"/>
  <c r="G18" i="1"/>
  <c r="V12" i="1"/>
  <c r="F18" i="1"/>
  <c r="U12" i="1"/>
  <c r="E18" i="1"/>
  <c r="T12" i="1"/>
  <c r="S12" i="1"/>
  <c r="R12" i="1"/>
  <c r="Q12" i="1"/>
  <c r="P12" i="1"/>
  <c r="M12" i="1"/>
  <c r="L12" i="1"/>
  <c r="K12" i="1"/>
  <c r="J12" i="1"/>
  <c r="I12" i="1"/>
  <c r="I16" i="1" s="1"/>
  <c r="N16" i="1"/>
  <c r="H12" i="1"/>
  <c r="H16" i="1" s="1"/>
  <c r="G12" i="1"/>
  <c r="G16" i="1" s="1"/>
  <c r="G19" i="1" s="1"/>
  <c r="F12" i="1"/>
  <c r="F16" i="1" s="1"/>
  <c r="E12" i="1"/>
  <c r="E16" i="1" s="1"/>
  <c r="E19" i="1" s="1"/>
  <c r="L18" i="1"/>
  <c r="K18" i="1"/>
  <c r="M18" i="1"/>
  <c r="D13" i="1"/>
  <c r="F19" i="1" l="1"/>
  <c r="K19" i="1" s="1"/>
  <c r="K16" i="1"/>
  <c r="L16" i="1"/>
  <c r="H19" i="1"/>
  <c r="L19" i="1" s="1"/>
  <c r="I19" i="1"/>
  <c r="M16" i="1"/>
  <c r="O19" i="1"/>
  <c r="M19" i="1" l="1"/>
  <c r="N19" i="1"/>
</calcChain>
</file>

<file path=xl/sharedStrings.xml><?xml version="1.0" encoding="utf-8"?>
<sst xmlns="http://schemas.openxmlformats.org/spreadsheetml/2006/main" count="92" uniqueCount="61">
  <si>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</si>
  <si>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</si>
  <si>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</si>
  <si>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</si>
  <si>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</si>
  <si>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</si>
  <si>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</si>
  <si>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</si>
  <si>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</si>
  <si>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</si>
  <si>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</si>
  <si>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</si>
  <si>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</si>
  <si>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</si>
  <si>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</si>
  <si>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</si>
  <si>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</si>
  <si>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</si>
  <si>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</si>
  <si>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</si>
  <si>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</si>
  <si>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</si>
  <si>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</si>
  <si>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</si>
  <si>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</si>
  <si>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</si>
  <si>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</si>
  <si>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</si>
  <si>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</si>
  <si>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</si>
  <si>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</si>
  <si>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</si>
  <si>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</si>
  <si>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</si>
  <si>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</si>
  <si>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</si>
  <si>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</si>
  <si>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</si>
  <si>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</si>
  <si>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</si>
  <si>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</si>
  <si>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Saana Kerkelä</t>
  </si>
  <si>
    <t>6.1.1988</t>
  </si>
  <si>
    <t>Valo</t>
  </si>
  <si>
    <t>28.05. 2010  Pesäkarhut - Valo  2-0  (16-1, 9-1)</t>
  </si>
  <si>
    <t>14.07. 2010  Valo - Lipottaret  2-0 (7-3, 5-4)</t>
  </si>
  <si>
    <t>18.07. 2010  PeTo-Jussit - Valo  2-0  (12-2, 22-6)</t>
  </si>
  <si>
    <t>10.  ottelu</t>
  </si>
  <si>
    <t>12.  ottelu</t>
  </si>
  <si>
    <t xml:space="preserve">  22 v   4 kk 22 pv</t>
  </si>
  <si>
    <t xml:space="preserve">  22 v   6 kk   8 pv</t>
  </si>
  <si>
    <t xml:space="preserve">  22 v   6 kk 12 pv</t>
  </si>
  <si>
    <t>Kemijärven Urheilijat  (1924),  kasvattajaseura</t>
  </si>
  <si>
    <t>Valo = Jyväskylän Valo  (1948)</t>
  </si>
  <si>
    <t>12.</t>
  </si>
  <si>
    <t>JyPe  2</t>
  </si>
  <si>
    <t>suomensarja</t>
  </si>
  <si>
    <t>ykköspesis</t>
  </si>
  <si>
    <t>Valo  2</t>
  </si>
  <si>
    <t>JyPe = Jyväskylän Pesis  (2004)</t>
  </si>
  <si>
    <t>alemmat pudotuspelit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</si>
</sst>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5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9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42578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3"/>
      <c r="L1" s="3"/>
      <c r="M1" s="7"/>
      <c r="N1" s="5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2005</v>
      </c>
      <c r="C4" s="83"/>
      <c r="D4" s="84" t="s">
        <v>55</v>
      </c>
      <c r="E4" s="83"/>
      <c r="F4" s="85" t="s">
        <v>56</v>
      </c>
      <c r="G4" s="83"/>
      <c r="H4" s="83"/>
      <c r="I4" s="83"/>
      <c r="J4" s="83"/>
      <c r="K4" s="83"/>
      <c r="L4" s="83"/>
      <c r="M4" s="83"/>
      <c r="N4" s="86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2006</v>
      </c>
      <c r="C5" s="83"/>
      <c r="D5" s="84" t="s">
        <v>55</v>
      </c>
      <c r="E5" s="83"/>
      <c r="F5" s="85" t="s">
        <v>56</v>
      </c>
      <c r="G5" s="83"/>
      <c r="H5" s="83"/>
      <c r="I5" s="83"/>
      <c r="J5" s="83"/>
      <c r="K5" s="83"/>
      <c r="L5" s="83"/>
      <c r="M5" s="83"/>
      <c r="N5" s="86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7">
        <v>2007</v>
      </c>
      <c r="C6" s="87"/>
      <c r="D6" s="88" t="s">
        <v>55</v>
      </c>
      <c r="E6" s="87"/>
      <c r="F6" s="89" t="s">
        <v>57</v>
      </c>
      <c r="G6" s="90"/>
      <c r="H6" s="91"/>
      <c r="I6" s="87"/>
      <c r="J6" s="87"/>
      <c r="K6" s="87"/>
      <c r="L6" s="87"/>
      <c r="M6" s="87"/>
      <c r="N6" s="92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7">
        <v>2008</v>
      </c>
      <c r="C7" s="87"/>
      <c r="D7" s="88" t="s">
        <v>55</v>
      </c>
      <c r="E7" s="87"/>
      <c r="F7" s="89" t="s">
        <v>57</v>
      </c>
      <c r="G7" s="90"/>
      <c r="H7" s="91"/>
      <c r="I7" s="87"/>
      <c r="J7" s="87"/>
      <c r="K7" s="87"/>
      <c r="L7" s="87"/>
      <c r="M7" s="87"/>
      <c r="N7" s="92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7">
        <v>2009</v>
      </c>
      <c r="C8" s="87"/>
      <c r="D8" s="88" t="s">
        <v>43</v>
      </c>
      <c r="E8" s="87"/>
      <c r="F8" s="89" t="s">
        <v>57</v>
      </c>
      <c r="G8" s="90"/>
      <c r="H8" s="91"/>
      <c r="I8" s="87"/>
      <c r="J8" s="87"/>
      <c r="K8" s="87"/>
      <c r="L8" s="87"/>
      <c r="M8" s="87"/>
      <c r="N8" s="92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7">
        <v>2010</v>
      </c>
      <c r="C9" s="87"/>
      <c r="D9" s="88" t="s">
        <v>58</v>
      </c>
      <c r="E9" s="87"/>
      <c r="F9" s="89" t="s">
        <v>57</v>
      </c>
      <c r="G9" s="90"/>
      <c r="H9" s="91"/>
      <c r="I9" s="87"/>
      <c r="J9" s="87"/>
      <c r="K9" s="87"/>
      <c r="L9" s="87"/>
      <c r="M9" s="87"/>
      <c r="N9" s="92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2010</v>
      </c>
      <c r="C10" s="27" t="s">
        <v>54</v>
      </c>
      <c r="D10" s="28" t="s">
        <v>43</v>
      </c>
      <c r="E10" s="27">
        <v>18</v>
      </c>
      <c r="F10" s="27">
        <v>1</v>
      </c>
      <c r="G10" s="27">
        <v>3</v>
      </c>
      <c r="H10" s="27">
        <v>3</v>
      </c>
      <c r="I10" s="27">
        <v>27</v>
      </c>
      <c r="J10" s="27">
        <v>8</v>
      </c>
      <c r="K10" s="27">
        <v>7</v>
      </c>
      <c r="L10" s="27">
        <v>8</v>
      </c>
      <c r="M10" s="27">
        <v>4</v>
      </c>
      <c r="N10" s="29">
        <v>0.38569999999999999</v>
      </c>
      <c r="O10" s="25">
        <f>PRODUCT(I10/N10)</f>
        <v>70.002592688618094</v>
      </c>
      <c r="P10" s="27"/>
      <c r="Q10" s="27"/>
      <c r="R10" s="27"/>
      <c r="S10" s="27"/>
      <c r="T10" s="27"/>
      <c r="U10" s="30">
        <v>6</v>
      </c>
      <c r="V10" s="30">
        <v>0</v>
      </c>
      <c r="W10" s="30">
        <v>2</v>
      </c>
      <c r="X10" s="30">
        <v>1</v>
      </c>
      <c r="Y10" s="30">
        <v>15</v>
      </c>
      <c r="Z10" s="27"/>
      <c r="AA10" s="27"/>
      <c r="AB10" s="27"/>
      <c r="AC10" s="27"/>
      <c r="AD10" s="27"/>
      <c r="AE10" s="27"/>
      <c r="AF10" s="93" t="s">
        <v>60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7">
        <v>2011</v>
      </c>
      <c r="C11" s="87"/>
      <c r="D11" s="88" t="s">
        <v>58</v>
      </c>
      <c r="E11" s="87"/>
      <c r="F11" s="89" t="s">
        <v>57</v>
      </c>
      <c r="G11" s="90"/>
      <c r="H11" s="91"/>
      <c r="I11" s="87"/>
      <c r="J11" s="87"/>
      <c r="K11" s="87"/>
      <c r="L11" s="87"/>
      <c r="M11" s="87"/>
      <c r="N11" s="92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18</v>
      </c>
      <c r="F12" s="19">
        <f t="shared" si="0"/>
        <v>1</v>
      </c>
      <c r="G12" s="19">
        <f t="shared" si="0"/>
        <v>3</v>
      </c>
      <c r="H12" s="19">
        <f t="shared" si="0"/>
        <v>3</v>
      </c>
      <c r="I12" s="19">
        <f t="shared" si="0"/>
        <v>27</v>
      </c>
      <c r="J12" s="19">
        <f t="shared" si="0"/>
        <v>8</v>
      </c>
      <c r="K12" s="19">
        <f t="shared" si="0"/>
        <v>7</v>
      </c>
      <c r="L12" s="19">
        <f t="shared" si="0"/>
        <v>8</v>
      </c>
      <c r="M12" s="19">
        <f t="shared" si="0"/>
        <v>4</v>
      </c>
      <c r="N12" s="31">
        <v>0.38600000000000001</v>
      </c>
      <c r="O12" s="32">
        <f t="shared" ref="O12:AE12" si="1">SUM(O4:O11)</f>
        <v>70.002592688618094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6</v>
      </c>
      <c r="V12" s="19">
        <f t="shared" si="1"/>
        <v>0</v>
      </c>
      <c r="W12" s="19">
        <f t="shared" si="1"/>
        <v>2</v>
      </c>
      <c r="X12" s="19">
        <f t="shared" si="1"/>
        <v>1</v>
      </c>
      <c r="Y12" s="19">
        <f t="shared" si="1"/>
        <v>15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8" t="s">
        <v>2</v>
      </c>
      <c r="C13" s="33"/>
      <c r="D13" s="34">
        <f>SUM(F12:H12)+((I12-F12-G12)/3)+(E12/3)+(Z12*25)+(AA12*25)+(AB12*10)+(AC12*25)+(AD12*20)+(AE12*15)</f>
        <v>20.666666666666668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38</v>
      </c>
      <c r="O15" s="25"/>
      <c r="P15" s="41" t="s">
        <v>33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2"/>
      <c r="AC15" s="13"/>
      <c r="AD15" s="13"/>
      <c r="AE15" s="13"/>
      <c r="AF15" s="4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4"/>
      <c r="E16" s="27">
        <f>PRODUCT(E12)</f>
        <v>18</v>
      </c>
      <c r="F16" s="27">
        <f>PRODUCT(F12)</f>
        <v>1</v>
      </c>
      <c r="G16" s="27">
        <f>PRODUCT(G12)</f>
        <v>3</v>
      </c>
      <c r="H16" s="27">
        <f>PRODUCT(H12)</f>
        <v>3</v>
      </c>
      <c r="I16" s="27">
        <f>PRODUCT(I12)</f>
        <v>27</v>
      </c>
      <c r="J16" s="1"/>
      <c r="K16" s="45">
        <f>PRODUCT((F16+G16)/E16)</f>
        <v>0.22222222222222221</v>
      </c>
      <c r="L16" s="45">
        <f>PRODUCT(H16/E16)</f>
        <v>0.16666666666666666</v>
      </c>
      <c r="M16" s="45">
        <f>PRODUCT(I16/E16)</f>
        <v>1.5</v>
      </c>
      <c r="N16" s="29">
        <f>PRODUCT(N12)</f>
        <v>0.38600000000000001</v>
      </c>
      <c r="O16" s="25">
        <f>PRODUCT(O12)</f>
        <v>70.002592688618094</v>
      </c>
      <c r="P16" s="46" t="s">
        <v>34</v>
      </c>
      <c r="Q16" s="47"/>
      <c r="R16" s="47"/>
      <c r="S16" s="48" t="s">
        <v>44</v>
      </c>
      <c r="T16" s="48"/>
      <c r="U16" s="48"/>
      <c r="V16" s="48"/>
      <c r="W16" s="48"/>
      <c r="X16" s="48"/>
      <c r="Y16" s="48"/>
      <c r="Z16" s="48"/>
      <c r="AA16" s="48"/>
      <c r="AB16" s="49"/>
      <c r="AC16" s="48"/>
      <c r="AD16" s="50" t="s">
        <v>39</v>
      </c>
      <c r="AE16" s="50"/>
      <c r="AF16" s="51" t="s">
        <v>49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27"/>
      <c r="F17" s="27"/>
      <c r="G17" s="27"/>
      <c r="H17" s="27"/>
      <c r="I17" s="27"/>
      <c r="J17" s="1"/>
      <c r="K17" s="45"/>
      <c r="L17" s="45"/>
      <c r="M17" s="45"/>
      <c r="N17" s="29"/>
      <c r="O17" s="55">
        <v>0</v>
      </c>
      <c r="P17" s="56" t="s">
        <v>35</v>
      </c>
      <c r="Q17" s="57"/>
      <c r="R17" s="57"/>
      <c r="S17" s="58" t="s">
        <v>45</v>
      </c>
      <c r="T17" s="58"/>
      <c r="U17" s="58"/>
      <c r="V17" s="58"/>
      <c r="W17" s="58"/>
      <c r="X17" s="58"/>
      <c r="Y17" s="58"/>
      <c r="Z17" s="58"/>
      <c r="AA17" s="58"/>
      <c r="AB17" s="59"/>
      <c r="AC17" s="58"/>
      <c r="AD17" s="60" t="s">
        <v>47</v>
      </c>
      <c r="AE17" s="60"/>
      <c r="AF17" s="61" t="s">
        <v>50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2" t="s">
        <v>19</v>
      </c>
      <c r="C18" s="63"/>
      <c r="D18" s="64"/>
      <c r="E18" s="30">
        <f>PRODUCT(U12)</f>
        <v>6</v>
      </c>
      <c r="F18" s="30">
        <f>PRODUCT(V12)</f>
        <v>0</v>
      </c>
      <c r="G18" s="30">
        <f>PRODUCT(W12)</f>
        <v>2</v>
      </c>
      <c r="H18" s="30">
        <f>PRODUCT(X12)</f>
        <v>1</v>
      </c>
      <c r="I18" s="30">
        <f>PRODUCT(Y12)</f>
        <v>15</v>
      </c>
      <c r="J18" s="1"/>
      <c r="K18" s="65">
        <f>PRODUCT((F18+G18)/E18)</f>
        <v>0.33333333333333331</v>
      </c>
      <c r="L18" s="65">
        <f>PRODUCT(H18/E18)</f>
        <v>0.16666666666666666</v>
      </c>
      <c r="M18" s="65">
        <f>PRODUCT(I18/E18)</f>
        <v>2.5</v>
      </c>
      <c r="N18" s="66">
        <v>0.53600000000000003</v>
      </c>
      <c r="O18" s="25">
        <f>PRODUCT(I18/N18)</f>
        <v>27.985074626865671</v>
      </c>
      <c r="P18" s="56" t="s">
        <v>36</v>
      </c>
      <c r="Q18" s="57"/>
      <c r="R18" s="57"/>
      <c r="S18" s="58" t="s">
        <v>46</v>
      </c>
      <c r="T18" s="58"/>
      <c r="U18" s="58"/>
      <c r="V18" s="58"/>
      <c r="W18" s="58"/>
      <c r="X18" s="58"/>
      <c r="Y18" s="58"/>
      <c r="Z18" s="58"/>
      <c r="AA18" s="58"/>
      <c r="AB18" s="59"/>
      <c r="AC18" s="58"/>
      <c r="AD18" s="60" t="s">
        <v>48</v>
      </c>
      <c r="AE18" s="60"/>
      <c r="AF18" s="61" t="s">
        <v>51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7" t="s">
        <v>20</v>
      </c>
      <c r="C19" s="68"/>
      <c r="D19" s="69"/>
      <c r="E19" s="19">
        <f>SUM(E16:E18)</f>
        <v>24</v>
      </c>
      <c r="F19" s="19">
        <f>SUM(F16:F18)</f>
        <v>1</v>
      </c>
      <c r="G19" s="19">
        <f>SUM(G16:G18)</f>
        <v>5</v>
      </c>
      <c r="H19" s="19">
        <f>SUM(H16:H18)</f>
        <v>4</v>
      </c>
      <c r="I19" s="19">
        <f>SUM(I16:I18)</f>
        <v>42</v>
      </c>
      <c r="J19" s="1"/>
      <c r="K19" s="70">
        <f>PRODUCT((F19+G19)/E19)</f>
        <v>0.25</v>
      </c>
      <c r="L19" s="70">
        <f>PRODUCT(H19/E19)</f>
        <v>0.16666666666666666</v>
      </c>
      <c r="M19" s="70">
        <f>PRODUCT(I19/E19)</f>
        <v>1.75</v>
      </c>
      <c r="N19" s="31">
        <f>PRODUCT(I19/O19)</f>
        <v>0.42862536838208076</v>
      </c>
      <c r="O19" s="25">
        <f>SUM(O16:O18)</f>
        <v>97.987667315483762</v>
      </c>
      <c r="P19" s="71" t="s">
        <v>37</v>
      </c>
      <c r="Q19" s="72"/>
      <c r="R19" s="72"/>
      <c r="S19" s="73" t="s">
        <v>46</v>
      </c>
      <c r="T19" s="73"/>
      <c r="U19" s="73"/>
      <c r="V19" s="73"/>
      <c r="W19" s="73"/>
      <c r="X19" s="73"/>
      <c r="Y19" s="73"/>
      <c r="Z19" s="73"/>
      <c r="AA19" s="73"/>
      <c r="AB19" s="74"/>
      <c r="AC19" s="73"/>
      <c r="AD19" s="75" t="s">
        <v>48</v>
      </c>
      <c r="AE19" s="75"/>
      <c r="AF19" s="76" t="s">
        <v>51</v>
      </c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40</v>
      </c>
      <c r="C21" s="1"/>
      <c r="D21" s="1" t="s">
        <v>52</v>
      </c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59</v>
      </c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53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9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8"/>
      <c r="N26" s="78"/>
      <c r="O26" s="25"/>
      <c r="P26" s="1"/>
      <c r="Q26" s="38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38"/>
      <c r="R31" s="1"/>
      <c r="S31" s="1"/>
      <c r="T31" s="25"/>
      <c r="U31" s="25"/>
      <c r="V31" s="77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8"/>
      <c r="N32" s="35"/>
      <c r="O32" s="25"/>
      <c r="P32" s="1"/>
      <c r="Q32" s="38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8"/>
      <c r="N33" s="78"/>
      <c r="O33" s="25"/>
      <c r="P33" s="1"/>
      <c r="Q33" s="38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9"/>
      <c r="AH34" s="79"/>
      <c r="AI34" s="79"/>
      <c r="AJ34" s="79"/>
      <c r="AK34" s="79"/>
      <c r="AL34" s="7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79"/>
      <c r="AI35" s="79"/>
      <c r="AJ35" s="79"/>
      <c r="AK35" s="79"/>
      <c r="AL35" s="79"/>
    </row>
    <row r="36" spans="1:38" ht="15" customHeight="1" x14ac:dyDescent="0.25">
      <c r="A36" s="8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</row>
    <row r="37" spans="1:38" ht="15" customHeight="1" x14ac:dyDescent="0.25">
      <c r="A37" s="8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8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38"/>
      <c r="R38" s="1"/>
      <c r="S38" s="1"/>
      <c r="T38" s="25"/>
      <c r="U38" s="25"/>
      <c r="V38" s="77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9"/>
    </row>
    <row r="39" spans="1:38" ht="15" customHeight="1" x14ac:dyDescent="0.25">
      <c r="A39" s="80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8"/>
      <c r="N39" s="35"/>
      <c r="O39" s="25"/>
      <c r="P39" s="1"/>
      <c r="Q39" s="38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9"/>
    </row>
    <row r="40" spans="1:38" ht="15" customHeight="1" x14ac:dyDescent="0.25">
      <c r="A40" s="8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38"/>
      <c r="R41" s="1"/>
      <c r="S41" s="1"/>
      <c r="T41" s="25"/>
      <c r="U41" s="25"/>
      <c r="V41" s="77"/>
      <c r="W41" s="1"/>
      <c r="X41" s="1"/>
      <c r="Y41" s="1"/>
      <c r="Z41" s="1"/>
      <c r="AA41" s="1"/>
      <c r="AB41" s="25"/>
      <c r="AC41" s="1"/>
      <c r="AD41" s="1"/>
      <c r="AE41" s="1"/>
      <c r="AF41" s="3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77"/>
      <c r="W42" s="1"/>
      <c r="X42" s="1"/>
      <c r="Y42" s="1"/>
      <c r="Z42" s="1"/>
      <c r="AA42" s="1"/>
      <c r="AB42" s="25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2019-01-23T09:39:33Z</dcterms:modified>
</cp:coreProperties>
</file>