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  <c r="O8" i="1"/>
  <c r="O16" i="1" s="1"/>
  <c r="M15" i="1"/>
  <c r="M14" i="1"/>
  <c r="M13" i="1"/>
  <c r="M12" i="1"/>
  <c r="M8" i="1"/>
  <c r="M16" i="1" s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L16" i="1"/>
  <c r="K16" i="1"/>
  <c r="J16" i="1"/>
  <c r="I16" i="1"/>
  <c r="I20" i="1"/>
  <c r="M20" i="1" s="1"/>
  <c r="H16" i="1"/>
  <c r="H20" i="1"/>
  <c r="G16" i="1"/>
  <c r="G20" i="1" s="1"/>
  <c r="G23" i="1" s="1"/>
  <c r="F16" i="1"/>
  <c r="F20" i="1" s="1"/>
  <c r="E16" i="1"/>
  <c r="E20" i="1"/>
  <c r="E23" i="1" s="1"/>
  <c r="I23" i="1"/>
  <c r="H23" i="1"/>
  <c r="L23" i="1" s="1"/>
  <c r="M23" i="1" l="1"/>
  <c r="L20" i="1"/>
  <c r="D17" i="1"/>
  <c r="O20" i="1"/>
  <c r="O23" i="1" s="1"/>
  <c r="N23" i="1" s="1"/>
  <c r="N16" i="1"/>
  <c r="N20" i="1" s="1"/>
  <c r="K20" i="1"/>
  <c r="F23" i="1"/>
  <c r="K23" i="1" s="1"/>
</calcChain>
</file>

<file path=xl/sharedStrings.xml><?xml version="1.0" encoding="utf-8"?>
<sst xmlns="http://schemas.openxmlformats.org/spreadsheetml/2006/main" count="105" uniqueCount="73">
  <si>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</si>
  <si>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</si>
  <si>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</si>
  <si>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</si>
  <si>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</si>
  <si>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</si>
  <si>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</si>
  <si>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</si>
  <si>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</si>
  <si>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</si>
  <si>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</si>
  <si>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</si>
  <si>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</si>
  <si>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</si>
  <si>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</si>
  <si>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</si>
  <si>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</si>
  <si>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</si>
  <si>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</si>
  <si>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</si>
  <si>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</si>
  <si>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</si>
  <si>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</si>
  <si>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</si>
  <si>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</si>
  <si>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</si>
  <si>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</si>
  <si>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</si>
  <si>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</si>
  <si>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</si>
  <si>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</si>
  <si>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</si>
  <si>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</si>
  <si>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</si>
  <si>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</si>
  <si>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Essi Joukamaa</t>
  </si>
  <si>
    <t>12.</t>
  </si>
  <si>
    <t>Pesäkarhut</t>
  </si>
  <si>
    <t>11.</t>
  </si>
  <si>
    <t>Turku-Pesis</t>
  </si>
  <si>
    <t>superpesiskarsinta</t>
  </si>
  <si>
    <t>10.</t>
  </si>
  <si>
    <t>AuMa</t>
  </si>
  <si>
    <t>7.</t>
  </si>
  <si>
    <t>play off</t>
  </si>
  <si>
    <t>6.</t>
  </si>
  <si>
    <t>6.5.1973</t>
  </si>
  <si>
    <t>Pesäkarhut = Pesäkarhut, Pori  (1985)</t>
  </si>
  <si>
    <t>Turku-Pesis = Turku-Pesis (ent. Lännen Pallo)  (1949)</t>
  </si>
  <si>
    <t>AuMa = Aurajoen Maila  (1996)</t>
  </si>
  <si>
    <t>ENSIMMÄISET</t>
  </si>
  <si>
    <t>Ottelu</t>
  </si>
  <si>
    <t>1.  ottelu</t>
  </si>
  <si>
    <t>Lyöty juoksu</t>
  </si>
  <si>
    <t>Tuotu juoksu</t>
  </si>
  <si>
    <t>Kunnari</t>
  </si>
  <si>
    <t>02.05. 1993  Lippo - Pesäkarhut  20-1</t>
  </si>
  <si>
    <t xml:space="preserve">  19 v 11 kk 26 pv</t>
  </si>
  <si>
    <t>16.05. 1993  ViU - Pesäkarhut  29-5</t>
  </si>
  <si>
    <t>3.  ottelu</t>
  </si>
  <si>
    <t xml:space="preserve">  20 v   0 kk 10 pv</t>
  </si>
  <si>
    <t>20.05. 1993  Pesäkarhut - YJ  6-11</t>
  </si>
  <si>
    <t xml:space="preserve">  20 v   0 kk 14 pv</t>
  </si>
  <si>
    <t>4.  ottelu</t>
  </si>
  <si>
    <t>8.  ottelu</t>
  </si>
  <si>
    <t>03.06. 1993  Virkiä - Pesäkarhut  11-6</t>
  </si>
  <si>
    <t xml:space="preserve">  20 v   0 kk 27 pv</t>
  </si>
  <si>
    <t>ykköspesis</t>
  </si>
  <si>
    <t>ykkössarja</t>
  </si>
  <si>
    <t>suomensarja</t>
  </si>
  <si>
    <t>Pesäkarhut  2</t>
  </si>
  <si>
    <t>Kunto</t>
  </si>
  <si>
    <t>Kunto = Karinaisten Kunto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</si>
</sst>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4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8">
        <v>1989</v>
      </c>
      <c r="C4" s="88"/>
      <c r="D4" s="89" t="s">
        <v>70</v>
      </c>
      <c r="E4" s="88"/>
      <c r="F4" s="90" t="s">
        <v>69</v>
      </c>
      <c r="G4" s="91"/>
      <c r="H4" s="92"/>
      <c r="I4" s="88"/>
      <c r="J4" s="88"/>
      <c r="K4" s="88"/>
      <c r="L4" s="88"/>
      <c r="M4" s="88"/>
      <c r="N4" s="8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1990</v>
      </c>
      <c r="C5" s="83"/>
      <c r="D5" s="84" t="s">
        <v>37</v>
      </c>
      <c r="E5" s="83"/>
      <c r="F5" s="85" t="s">
        <v>68</v>
      </c>
      <c r="G5" s="86"/>
      <c r="H5" s="87"/>
      <c r="I5" s="83"/>
      <c r="J5" s="83"/>
      <c r="K5" s="83"/>
      <c r="L5" s="83"/>
      <c r="M5" s="83"/>
      <c r="N5" s="83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1991</v>
      </c>
      <c r="C6" s="83"/>
      <c r="D6" s="84" t="s">
        <v>37</v>
      </c>
      <c r="E6" s="83"/>
      <c r="F6" s="85" t="s">
        <v>68</v>
      </c>
      <c r="G6" s="86"/>
      <c r="H6" s="87"/>
      <c r="I6" s="83"/>
      <c r="J6" s="83"/>
      <c r="K6" s="83"/>
      <c r="L6" s="83"/>
      <c r="M6" s="83"/>
      <c r="N6" s="83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3">
        <v>1992</v>
      </c>
      <c r="C7" s="83"/>
      <c r="D7" s="84" t="s">
        <v>37</v>
      </c>
      <c r="E7" s="83"/>
      <c r="F7" s="85" t="s">
        <v>67</v>
      </c>
      <c r="G7" s="86"/>
      <c r="H7" s="87"/>
      <c r="I7" s="83"/>
      <c r="J7" s="83"/>
      <c r="K7" s="83"/>
      <c r="L7" s="83"/>
      <c r="M7" s="83"/>
      <c r="N7" s="83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1993</v>
      </c>
      <c r="C8" s="27" t="s">
        <v>36</v>
      </c>
      <c r="D8" s="29" t="s">
        <v>37</v>
      </c>
      <c r="E8" s="27">
        <v>21</v>
      </c>
      <c r="F8" s="27">
        <v>3</v>
      </c>
      <c r="G8" s="27">
        <v>10</v>
      </c>
      <c r="H8" s="27">
        <v>13</v>
      </c>
      <c r="I8" s="27">
        <v>66</v>
      </c>
      <c r="J8" s="27">
        <v>17</v>
      </c>
      <c r="K8" s="27">
        <v>13</v>
      </c>
      <c r="L8" s="27">
        <v>23</v>
      </c>
      <c r="M8" s="27">
        <f>SUM(F8+G8)</f>
        <v>13</v>
      </c>
      <c r="N8" s="60">
        <v>0.55900000000000005</v>
      </c>
      <c r="O8" s="37">
        <f t="shared" ref="O8:O15" si="0">PRODUCT(I8/N8)</f>
        <v>118.0679785330948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83">
        <v>1994</v>
      </c>
      <c r="C9" s="83"/>
      <c r="D9" s="84" t="s">
        <v>71</v>
      </c>
      <c r="E9" s="83"/>
      <c r="F9" s="85" t="s">
        <v>67</v>
      </c>
      <c r="G9" s="86"/>
      <c r="H9" s="87"/>
      <c r="I9" s="83"/>
      <c r="J9" s="83"/>
      <c r="K9" s="83"/>
      <c r="L9" s="83"/>
      <c r="M9" s="83"/>
      <c r="N9" s="93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1994</v>
      </c>
      <c r="C10" s="27" t="s">
        <v>38</v>
      </c>
      <c r="D10" s="29" t="s">
        <v>39</v>
      </c>
      <c r="E10" s="27">
        <v>18</v>
      </c>
      <c r="F10" s="27">
        <v>1</v>
      </c>
      <c r="G10" s="27">
        <v>5</v>
      </c>
      <c r="H10" s="27">
        <v>7</v>
      </c>
      <c r="I10" s="27">
        <v>34</v>
      </c>
      <c r="J10" s="27">
        <v>10</v>
      </c>
      <c r="K10" s="27">
        <v>11</v>
      </c>
      <c r="L10" s="27">
        <v>7</v>
      </c>
      <c r="M10" s="27">
        <v>6</v>
      </c>
      <c r="N10" s="60">
        <v>0.36599999999999999</v>
      </c>
      <c r="O10" s="37">
        <f t="shared" si="0"/>
        <v>92.896174863387984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1" t="s">
        <v>40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1995</v>
      </c>
      <c r="C11" s="27" t="s">
        <v>41</v>
      </c>
      <c r="D11" s="29" t="s">
        <v>39</v>
      </c>
      <c r="E11" s="27">
        <v>21</v>
      </c>
      <c r="F11" s="27">
        <v>1</v>
      </c>
      <c r="G11" s="27">
        <v>11</v>
      </c>
      <c r="H11" s="27">
        <v>6</v>
      </c>
      <c r="I11" s="27">
        <v>50</v>
      </c>
      <c r="J11" s="27">
        <v>16</v>
      </c>
      <c r="K11" s="27">
        <v>5</v>
      </c>
      <c r="L11" s="27">
        <v>17</v>
      </c>
      <c r="M11" s="27">
        <v>12</v>
      </c>
      <c r="N11" s="30">
        <v>0.38800000000000001</v>
      </c>
      <c r="O11" s="37">
        <f t="shared" si="0"/>
        <v>128.86597938144328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1" t="s">
        <v>40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1996</v>
      </c>
      <c r="C12" s="27" t="s">
        <v>41</v>
      </c>
      <c r="D12" s="29" t="s">
        <v>39</v>
      </c>
      <c r="E12" s="27">
        <v>19</v>
      </c>
      <c r="F12" s="27">
        <v>0</v>
      </c>
      <c r="G12" s="27">
        <v>2</v>
      </c>
      <c r="H12" s="27">
        <v>4</v>
      </c>
      <c r="I12" s="27">
        <v>22</v>
      </c>
      <c r="J12" s="27">
        <v>10</v>
      </c>
      <c r="K12" s="27">
        <v>4</v>
      </c>
      <c r="L12" s="27">
        <v>6</v>
      </c>
      <c r="M12" s="27">
        <f>PRODUCT(F12+G12)</f>
        <v>2</v>
      </c>
      <c r="N12" s="30">
        <v>0.31900000000000001</v>
      </c>
      <c r="O12" s="37">
        <f t="shared" si="0"/>
        <v>68.965517241379303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61" t="s">
        <v>40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1997</v>
      </c>
      <c r="C13" s="27" t="s">
        <v>38</v>
      </c>
      <c r="D13" s="29" t="s">
        <v>42</v>
      </c>
      <c r="E13" s="27">
        <v>24</v>
      </c>
      <c r="F13" s="27">
        <v>3</v>
      </c>
      <c r="G13" s="27">
        <v>12</v>
      </c>
      <c r="H13" s="27">
        <v>15</v>
      </c>
      <c r="I13" s="27">
        <v>77</v>
      </c>
      <c r="J13" s="27">
        <v>17</v>
      </c>
      <c r="K13" s="27">
        <v>27</v>
      </c>
      <c r="L13" s="27">
        <v>18</v>
      </c>
      <c r="M13" s="27">
        <f>PRODUCT(F13+G13)</f>
        <v>15</v>
      </c>
      <c r="N13" s="30">
        <v>0.46800000000000003</v>
      </c>
      <c r="O13" s="37">
        <f t="shared" si="0"/>
        <v>164.52991452991452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61" t="s">
        <v>40</v>
      </c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1998</v>
      </c>
      <c r="C14" s="27" t="s">
        <v>43</v>
      </c>
      <c r="D14" s="29" t="s">
        <v>37</v>
      </c>
      <c r="E14" s="27">
        <v>22</v>
      </c>
      <c r="F14" s="27">
        <v>1</v>
      </c>
      <c r="G14" s="27">
        <v>14</v>
      </c>
      <c r="H14" s="27">
        <v>6</v>
      </c>
      <c r="I14" s="27">
        <v>58</v>
      </c>
      <c r="J14" s="27">
        <v>19</v>
      </c>
      <c r="K14" s="27">
        <v>11</v>
      </c>
      <c r="L14" s="27">
        <v>13</v>
      </c>
      <c r="M14" s="27">
        <f>PRODUCT(F14+G14)</f>
        <v>15</v>
      </c>
      <c r="N14" s="30">
        <v>0.45300000000000001</v>
      </c>
      <c r="O14" s="37">
        <f t="shared" si="0"/>
        <v>128.03532008830021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 t="s">
        <v>44</v>
      </c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1999</v>
      </c>
      <c r="C15" s="27" t="s">
        <v>45</v>
      </c>
      <c r="D15" s="29" t="s">
        <v>37</v>
      </c>
      <c r="E15" s="27">
        <v>1</v>
      </c>
      <c r="F15" s="27">
        <v>0</v>
      </c>
      <c r="G15" s="27">
        <v>0</v>
      </c>
      <c r="H15" s="27">
        <v>0</v>
      </c>
      <c r="I15" s="27">
        <v>2</v>
      </c>
      <c r="J15" s="27">
        <v>2</v>
      </c>
      <c r="K15" s="27">
        <v>0</v>
      </c>
      <c r="L15" s="27">
        <v>0</v>
      </c>
      <c r="M15" s="27">
        <f>PRODUCT(F15+G15)</f>
        <v>0</v>
      </c>
      <c r="N15" s="30">
        <v>0.66700000000000004</v>
      </c>
      <c r="O15" s="37">
        <f t="shared" si="0"/>
        <v>2.9985007496251872</v>
      </c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1">SUM(E8:E15)</f>
        <v>126</v>
      </c>
      <c r="F16" s="19">
        <f t="shared" si="1"/>
        <v>9</v>
      </c>
      <c r="G16" s="19">
        <f t="shared" si="1"/>
        <v>54</v>
      </c>
      <c r="H16" s="19">
        <f t="shared" si="1"/>
        <v>51</v>
      </c>
      <c r="I16" s="19">
        <f t="shared" si="1"/>
        <v>309</v>
      </c>
      <c r="J16" s="19">
        <f t="shared" si="1"/>
        <v>91</v>
      </c>
      <c r="K16" s="19">
        <f t="shared" si="1"/>
        <v>71</v>
      </c>
      <c r="L16" s="19">
        <f t="shared" si="1"/>
        <v>84</v>
      </c>
      <c r="M16" s="19">
        <f t="shared" si="1"/>
        <v>63</v>
      </c>
      <c r="N16" s="31">
        <f>PRODUCT(I16/O16)</f>
        <v>0.43869650410090111</v>
      </c>
      <c r="O16" s="32">
        <f t="shared" ref="O16:AE16" si="2">SUM(O8:O15)</f>
        <v>704.35938538714538</v>
      </c>
      <c r="P16" s="19">
        <f t="shared" si="2"/>
        <v>0</v>
      </c>
      <c r="Q16" s="19">
        <f t="shared" si="2"/>
        <v>0</v>
      </c>
      <c r="R16" s="19">
        <f t="shared" si="2"/>
        <v>0</v>
      </c>
      <c r="S16" s="19">
        <f t="shared" si="2"/>
        <v>0</v>
      </c>
      <c r="T16" s="19">
        <f t="shared" si="2"/>
        <v>0</v>
      </c>
      <c r="U16" s="19">
        <f t="shared" si="2"/>
        <v>0</v>
      </c>
      <c r="V16" s="19">
        <f t="shared" si="2"/>
        <v>0</v>
      </c>
      <c r="W16" s="19">
        <f t="shared" si="2"/>
        <v>0</v>
      </c>
      <c r="X16" s="19">
        <f t="shared" si="2"/>
        <v>0</v>
      </c>
      <c r="Y16" s="19">
        <f t="shared" si="2"/>
        <v>0</v>
      </c>
      <c r="Z16" s="19">
        <f t="shared" si="2"/>
        <v>0</v>
      </c>
      <c r="AA16" s="19">
        <f t="shared" si="2"/>
        <v>0</v>
      </c>
      <c r="AB16" s="19">
        <f t="shared" si="2"/>
        <v>0</v>
      </c>
      <c r="AC16" s="19">
        <f t="shared" si="2"/>
        <v>0</v>
      </c>
      <c r="AD16" s="19">
        <f t="shared" si="2"/>
        <v>0</v>
      </c>
      <c r="AE16" s="19">
        <f t="shared" si="2"/>
        <v>0</v>
      </c>
      <c r="AF16" s="14"/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29" t="s">
        <v>2</v>
      </c>
      <c r="C17" s="33"/>
      <c r="D17" s="34">
        <f>SUM(F16:H16)+((I16-F16-G16)/3)+(E16/3)+(Z16*25)+(AA16*25)+(AB16*10)+(AC16*25)+(AD16*20)+(AE16*15)</f>
        <v>238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9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9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33</v>
      </c>
      <c r="O19" s="25"/>
      <c r="P19" s="41" t="s">
        <v>50</v>
      </c>
      <c r="Q19" s="13"/>
      <c r="R19" s="13"/>
      <c r="S19" s="13"/>
      <c r="T19" s="63"/>
      <c r="U19" s="63"/>
      <c r="V19" s="63"/>
      <c r="W19" s="63"/>
      <c r="X19" s="63"/>
      <c r="Y19" s="13"/>
      <c r="Z19" s="13"/>
      <c r="AA19" s="13"/>
      <c r="AB19" s="12"/>
      <c r="AC19" s="13"/>
      <c r="AD19" s="13"/>
      <c r="AE19" s="13"/>
      <c r="AF19" s="64"/>
      <c r="AG19" s="24"/>
      <c r="AH19" s="9"/>
      <c r="AI19" s="9"/>
      <c r="AJ19" s="9"/>
      <c r="AK19" s="9"/>
      <c r="AL19" s="9"/>
    </row>
    <row r="20" spans="1:39" ht="15" customHeight="1" x14ac:dyDescent="0.2">
      <c r="A20" s="1"/>
      <c r="B20" s="41" t="s">
        <v>17</v>
      </c>
      <c r="C20" s="13"/>
      <c r="D20" s="42"/>
      <c r="E20" s="27">
        <f>PRODUCT(E16)</f>
        <v>126</v>
      </c>
      <c r="F20" s="27">
        <f>PRODUCT(F16)</f>
        <v>9</v>
      </c>
      <c r="G20" s="27">
        <f>PRODUCT(G16)</f>
        <v>54</v>
      </c>
      <c r="H20" s="27">
        <f>PRODUCT(H16)</f>
        <v>51</v>
      </c>
      <c r="I20" s="27">
        <f>PRODUCT(I16)</f>
        <v>309</v>
      </c>
      <c r="J20" s="1"/>
      <c r="K20" s="43">
        <f>PRODUCT((F20+G20)/E20)</f>
        <v>0.5</v>
      </c>
      <c r="L20" s="43">
        <f>PRODUCT(H20/E20)</f>
        <v>0.40476190476190477</v>
      </c>
      <c r="M20" s="43">
        <f>PRODUCT(I20/E20)</f>
        <v>2.4523809523809526</v>
      </c>
      <c r="N20" s="30">
        <f>PRODUCT(N16)</f>
        <v>0.43869650410090111</v>
      </c>
      <c r="O20" s="25">
        <f>PRODUCT(O16)</f>
        <v>704.35938538714538</v>
      </c>
      <c r="P20" s="65" t="s">
        <v>51</v>
      </c>
      <c r="Q20" s="66"/>
      <c r="R20" s="66"/>
      <c r="S20" s="67" t="s">
        <v>56</v>
      </c>
      <c r="T20" s="67"/>
      <c r="U20" s="67"/>
      <c r="V20" s="67"/>
      <c r="W20" s="67"/>
      <c r="X20" s="67"/>
      <c r="Y20" s="67"/>
      <c r="Z20" s="67"/>
      <c r="AA20" s="67"/>
      <c r="AB20" s="68"/>
      <c r="AC20" s="67"/>
      <c r="AD20" s="69" t="s">
        <v>52</v>
      </c>
      <c r="AE20" s="69"/>
      <c r="AF20" s="70" t="s">
        <v>57</v>
      </c>
      <c r="AG20" s="24"/>
      <c r="AH20" s="9"/>
      <c r="AI20" s="9"/>
      <c r="AJ20" s="9"/>
      <c r="AK20" s="9"/>
      <c r="AL20" s="9"/>
    </row>
    <row r="21" spans="1:39" ht="15" customHeight="1" x14ac:dyDescent="0.2">
      <c r="A21" s="1"/>
      <c r="B21" s="44" t="s">
        <v>18</v>
      </c>
      <c r="C21" s="45"/>
      <c r="D21" s="46"/>
      <c r="E21" s="27"/>
      <c r="F21" s="27"/>
      <c r="G21" s="27"/>
      <c r="H21" s="27"/>
      <c r="I21" s="27"/>
      <c r="J21" s="1"/>
      <c r="K21" s="43"/>
      <c r="L21" s="43"/>
      <c r="M21" s="43"/>
      <c r="N21" s="30"/>
      <c r="O21" s="25"/>
      <c r="P21" s="71" t="s">
        <v>53</v>
      </c>
      <c r="Q21" s="72"/>
      <c r="R21" s="72"/>
      <c r="S21" s="73" t="s">
        <v>58</v>
      </c>
      <c r="T21" s="73"/>
      <c r="U21" s="73"/>
      <c r="V21" s="73"/>
      <c r="W21" s="73"/>
      <c r="X21" s="73"/>
      <c r="Y21" s="73"/>
      <c r="Z21" s="73"/>
      <c r="AA21" s="73"/>
      <c r="AB21" s="74"/>
      <c r="AC21" s="73"/>
      <c r="AD21" s="75" t="s">
        <v>59</v>
      </c>
      <c r="AE21" s="75"/>
      <c r="AF21" s="76" t="s">
        <v>60</v>
      </c>
      <c r="AG21" s="24"/>
      <c r="AH21" s="9"/>
      <c r="AI21" s="9"/>
      <c r="AJ21" s="9"/>
      <c r="AK21" s="9"/>
      <c r="AL21" s="9"/>
    </row>
    <row r="22" spans="1:39" ht="15" customHeight="1" x14ac:dyDescent="0.2">
      <c r="A22" s="1"/>
      <c r="B22" s="47" t="s">
        <v>19</v>
      </c>
      <c r="C22" s="48"/>
      <c r="D22" s="49"/>
      <c r="E22" s="28"/>
      <c r="F22" s="28"/>
      <c r="G22" s="28"/>
      <c r="H22" s="28"/>
      <c r="I22" s="28"/>
      <c r="J22" s="1"/>
      <c r="K22" s="50"/>
      <c r="L22" s="50"/>
      <c r="M22" s="50"/>
      <c r="N22" s="51"/>
      <c r="O22" s="25"/>
      <c r="P22" s="71" t="s">
        <v>54</v>
      </c>
      <c r="Q22" s="72"/>
      <c r="R22" s="72"/>
      <c r="S22" s="73" t="s">
        <v>61</v>
      </c>
      <c r="T22" s="73"/>
      <c r="U22" s="73"/>
      <c r="V22" s="73"/>
      <c r="W22" s="73"/>
      <c r="X22" s="73"/>
      <c r="Y22" s="73"/>
      <c r="Z22" s="73"/>
      <c r="AA22" s="73"/>
      <c r="AB22" s="74"/>
      <c r="AC22" s="73"/>
      <c r="AD22" s="75" t="s">
        <v>63</v>
      </c>
      <c r="AE22" s="75"/>
      <c r="AF22" s="76" t="s">
        <v>62</v>
      </c>
      <c r="AG22" s="24"/>
      <c r="AH22" s="9"/>
      <c r="AI22" s="9"/>
      <c r="AJ22" s="9"/>
      <c r="AK22" s="9"/>
      <c r="AL22" s="9"/>
    </row>
    <row r="23" spans="1:39" ht="15" customHeight="1" x14ac:dyDescent="0.2">
      <c r="A23" s="1"/>
      <c r="B23" s="52" t="s">
        <v>20</v>
      </c>
      <c r="C23" s="53"/>
      <c r="D23" s="54"/>
      <c r="E23" s="19">
        <f>SUM(E20:E22)</f>
        <v>126</v>
      </c>
      <c r="F23" s="19">
        <f>SUM(F20:F22)</f>
        <v>9</v>
      </c>
      <c r="G23" s="19">
        <f>SUM(G20:G22)</f>
        <v>54</v>
      </c>
      <c r="H23" s="19">
        <f>SUM(H20:H22)</f>
        <v>51</v>
      </c>
      <c r="I23" s="19">
        <f>SUM(I20:I22)</f>
        <v>309</v>
      </c>
      <c r="J23" s="1"/>
      <c r="K23" s="55">
        <f>PRODUCT((F23+G23)/E23)</f>
        <v>0.5</v>
      </c>
      <c r="L23" s="55">
        <f>PRODUCT(H23/E23)</f>
        <v>0.40476190476190477</v>
      </c>
      <c r="M23" s="55">
        <f>PRODUCT(I23/E23)</f>
        <v>2.4523809523809526</v>
      </c>
      <c r="N23" s="31">
        <f>PRODUCT(I23/O23)</f>
        <v>0.43869650410090111</v>
      </c>
      <c r="O23" s="25">
        <f>SUM(O20:O22)</f>
        <v>704.35938538714538</v>
      </c>
      <c r="P23" s="77" t="s">
        <v>55</v>
      </c>
      <c r="Q23" s="78"/>
      <c r="R23" s="78"/>
      <c r="S23" s="79" t="s">
        <v>65</v>
      </c>
      <c r="T23" s="79"/>
      <c r="U23" s="79"/>
      <c r="V23" s="79"/>
      <c r="W23" s="79"/>
      <c r="X23" s="79"/>
      <c r="Y23" s="79"/>
      <c r="Z23" s="79"/>
      <c r="AA23" s="79"/>
      <c r="AB23" s="80"/>
      <c r="AC23" s="79"/>
      <c r="AD23" s="81" t="s">
        <v>64</v>
      </c>
      <c r="AE23" s="81"/>
      <c r="AF23" s="82" t="s">
        <v>66</v>
      </c>
      <c r="AG23" s="24"/>
      <c r="AH23" s="9"/>
      <c r="AI23" s="9"/>
      <c r="AJ23" s="9"/>
      <c r="AK23" s="9"/>
      <c r="AL23" s="9"/>
    </row>
    <row r="24" spans="1:39" ht="15" customHeight="1" x14ac:dyDescent="0.2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9" ht="15" customHeight="1" x14ac:dyDescent="0.2">
      <c r="A25" s="1"/>
      <c r="B25" s="1" t="s">
        <v>34</v>
      </c>
      <c r="C25" s="1"/>
      <c r="D25" s="62" t="s">
        <v>47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9" ht="15" customHeight="1" x14ac:dyDescent="0.2">
      <c r="A26" s="1"/>
      <c r="B26" s="1"/>
      <c r="C26" s="1"/>
      <c r="D26" s="1" t="s">
        <v>72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9" ht="15" customHeight="1" x14ac:dyDescent="0.25">
      <c r="A27" s="1"/>
      <c r="B27" s="1"/>
      <c r="C27" s="1"/>
      <c r="D27" s="1" t="s">
        <v>48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9" ht="15" customHeight="1" x14ac:dyDescent="0.25">
      <c r="A28" s="1"/>
      <c r="B28" s="1"/>
      <c r="C28" s="1"/>
      <c r="D28" s="1" t="s">
        <v>49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  <c r="AM29" s="26"/>
    </row>
    <row r="30" spans="1:39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  <c r="AM30" s="26"/>
    </row>
    <row r="31" spans="1:39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  <c r="AM31" s="26"/>
    </row>
    <row r="32" spans="1:39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58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6:38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6:38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6:38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6:38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6:38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6:38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2019-01-23T11:58:31Z</dcterms:modified>
</cp:coreProperties>
</file>