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O13" i="1"/>
  <c r="O4" i="1"/>
  <c r="T12" i="1" l="1"/>
  <c r="T11" i="1"/>
  <c r="T10" i="1"/>
  <c r="O11" i="1" l="1"/>
  <c r="O10" i="1"/>
  <c r="O9" i="1"/>
  <c r="O12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M13" i="1"/>
  <c r="L13" i="1"/>
  <c r="T13" i="1" s="1"/>
  <c r="K13" i="1"/>
  <c r="J13" i="1"/>
  <c r="I13" i="1"/>
  <c r="I17" i="1"/>
  <c r="I20" i="1" s="1"/>
  <c r="H13" i="1"/>
  <c r="H17" i="1"/>
  <c r="H20" i="1" s="1"/>
  <c r="G13" i="1"/>
  <c r="G17" i="1"/>
  <c r="G20" i="1" s="1"/>
  <c r="F13" i="1"/>
  <c r="D14" i="1" s="1"/>
  <c r="E13" i="1"/>
  <c r="E17" i="1"/>
  <c r="E20" i="1" s="1"/>
  <c r="F17" i="1"/>
  <c r="K17" i="1" s="1"/>
  <c r="M17" i="1"/>
  <c r="L20" i="1" l="1"/>
  <c r="M20" i="1"/>
  <c r="N17" i="1"/>
  <c r="O17" i="1"/>
  <c r="L17" i="1"/>
  <c r="F20" i="1"/>
  <c r="K20" i="1" s="1"/>
</calcChain>
</file>

<file path=xl/sharedStrings.xml><?xml version="1.0" encoding="utf-8"?>
<sst xmlns="http://schemas.openxmlformats.org/spreadsheetml/2006/main" count="204" uniqueCount="105">
  <si>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</si>
  <si>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</si>
  <si>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</si>
  <si>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</si>
  <si>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</si>
  <si>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</si>
  <si>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</si>
  <si>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</si>
  <si>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</si>
  <si>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</si>
  <si>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</si>
  <si>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</si>
  <si>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</si>
  <si>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</si>
  <si>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</si>
  <si>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</si>
  <si>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</si>
  <si>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</si>
  <si>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</si>
  <si>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</si>
  <si>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</si>
  <si>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</si>
  <si>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</si>
  <si>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</si>
  <si>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</si>
  <si>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</si>
  <si>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</si>
  <si>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</si>
  <si>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</si>
  <si>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</si>
  <si>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</si>
  <si>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</si>
  <si>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</si>
  <si>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</si>
  <si>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</si>
  <si>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</si>
  <si>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</si>
  <si>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</si>
  <si>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</si>
  <si>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Marjut Huhtakangas</t>
  </si>
  <si>
    <t>ViU</t>
  </si>
  <si>
    <t xml:space="preserve"> </t>
  </si>
  <si>
    <t>Cup</t>
  </si>
  <si>
    <t>2.</t>
  </si>
  <si>
    <t>3.</t>
  </si>
  <si>
    <t>1.</t>
  </si>
  <si>
    <t>4.</t>
  </si>
  <si>
    <t>6.</t>
  </si>
  <si>
    <t>ViU = Viinijärven Urheilijat  (1914)</t>
  </si>
  <si>
    <t>play off</t>
  </si>
  <si>
    <t>finaalit</t>
  </si>
  <si>
    <t>30.8.1966</t>
  </si>
  <si>
    <t>----</t>
  </si>
  <si>
    <t>03.05. 1985  ViU - Manse PP  3-12</t>
  </si>
  <si>
    <t xml:space="preserve">  18 v   8 kk   3 pv</t>
  </si>
  <si>
    <t>KL - %</t>
  </si>
  <si>
    <t>L+T</t>
  </si>
  <si>
    <t>7.</t>
  </si>
  <si>
    <t>5.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</si>
  <si>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</si>
  <si>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</si>
  <si>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</si>
  <si>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</si>
  <si>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</si>
  <si>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</si>
  <si>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</si>
  <si>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</si>
  <si>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</si>
  <si>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</si>
  <si>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</si>
  <si>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</si>
  <si>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</si>
  <si>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</si>
  <si>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Kosti Parviainen</t>
  </si>
  <si>
    <t>Ikä ensimmäisessä ottelussa</t>
  </si>
  <si>
    <t xml:space="preserve"> 5-14</t>
  </si>
  <si>
    <t>2k</t>
  </si>
  <si>
    <t>1501</t>
  </si>
  <si>
    <t>21 v  11 kk  7 pv</t>
  </si>
  <si>
    <t>6.  ottelu</t>
  </si>
  <si>
    <t>06.06. 1985  ViU - Kiri  6-7</t>
  </si>
  <si>
    <t xml:space="preserve">  18 v   9 kk   7 pv</t>
  </si>
  <si>
    <t>NAISET</t>
  </si>
  <si>
    <t xml:space="preserve"> ITÄ - LÄNSI - KORTTI</t>
  </si>
  <si>
    <t>B-TYTÖT</t>
  </si>
  <si>
    <t>vai</t>
  </si>
  <si>
    <t xml:space="preserve"> LIITTO - LEHDISTÖ - KORTTI</t>
  </si>
  <si>
    <t>Tulos</t>
  </si>
  <si>
    <t xml:space="preserve">  KL-%</t>
  </si>
  <si>
    <t>Lehdistö</t>
  </si>
  <si>
    <t>03.07. 1982  Varkaus</t>
  </si>
  <si>
    <t>Reijo Koponen</t>
  </si>
  <si>
    <t>19.06. 1988  Vähäkyrö</t>
  </si>
  <si>
    <t>11-1</t>
  </si>
  <si>
    <t xml:space="preserve">Ali Lindström </t>
  </si>
  <si>
    <t>21 v  9 kk  20 pv</t>
  </si>
  <si>
    <t xml:space="preserve">  7-23</t>
  </si>
  <si>
    <t>1/1</t>
  </si>
  <si>
    <t>3/7</t>
  </si>
  <si>
    <t>2/2</t>
  </si>
  <si>
    <t>0/1</t>
  </si>
  <si>
    <t>1/2</t>
  </si>
  <si>
    <t>0/2</t>
  </si>
  <si>
    <t>06.08. 1988  Ikaalinen</t>
  </si>
  <si>
    <t>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</si>
</sst>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0" fontId="2" fillId="3" borderId="6" xfId="0" applyFont="1" applyFill="1" applyBorder="1" applyAlignment="1">
      <alignment horizontal="left"/>
    </xf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10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2" fillId="2" borderId="9" xfId="0" applyFont="1" applyFill="1" applyBorder="1" applyAlignment="1"/>
    <xf numFmtId="0" fontId="2" fillId="2" borderId="13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0" fontId="2" fillId="9" borderId="1" xfId="0" applyFont="1" applyFill="1" applyBorder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18" width="5.7109375" style="85" customWidth="1"/>
    <col min="19" max="19" width="5.7109375" style="84" customWidth="1"/>
    <col min="20" max="20" width="0.7109375" style="36" customWidth="1"/>
    <col min="21" max="28" width="5.7109375" style="79" customWidth="1"/>
    <col min="29" max="32" width="5.7109375" style="26" customWidth="1"/>
    <col min="33" max="33" width="6.28515625" style="80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39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56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42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1985</v>
      </c>
      <c r="C4" s="27" t="s">
        <v>46</v>
      </c>
      <c r="D4" s="28" t="s">
        <v>40</v>
      </c>
      <c r="E4" s="27">
        <v>18</v>
      </c>
      <c r="F4" s="27">
        <v>0</v>
      </c>
      <c r="G4" s="27">
        <v>12</v>
      </c>
      <c r="H4" s="27">
        <v>12</v>
      </c>
      <c r="I4" s="27">
        <v>73</v>
      </c>
      <c r="J4" s="27">
        <v>10</v>
      </c>
      <c r="K4" s="27">
        <v>23</v>
      </c>
      <c r="L4" s="27">
        <v>29</v>
      </c>
      <c r="M4" s="27">
        <v>12</v>
      </c>
      <c r="N4" s="128">
        <v>0.6</v>
      </c>
      <c r="O4" s="25">
        <f>PRODUCT(I4/N4)</f>
        <v>121.66666666666667</v>
      </c>
      <c r="P4" s="19"/>
      <c r="Q4" s="19"/>
      <c r="R4" s="19"/>
      <c r="S4" s="19"/>
      <c r="U4" s="27"/>
      <c r="V4" s="27"/>
      <c r="W4" s="27"/>
      <c r="X4" s="27"/>
      <c r="Y4" s="27"/>
      <c r="Z4" s="30"/>
      <c r="AA4" s="30"/>
      <c r="AB4" s="30"/>
      <c r="AC4" s="30"/>
      <c r="AD4" s="30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1986</v>
      </c>
      <c r="C5" s="27" t="s">
        <v>46</v>
      </c>
      <c r="D5" s="28" t="s">
        <v>40</v>
      </c>
      <c r="E5" s="27">
        <v>17</v>
      </c>
      <c r="F5" s="27">
        <v>0</v>
      </c>
      <c r="G5" s="27">
        <v>17</v>
      </c>
      <c r="H5" s="27">
        <v>13</v>
      </c>
      <c r="I5" s="27">
        <v>76</v>
      </c>
      <c r="J5" s="27">
        <v>12</v>
      </c>
      <c r="K5" s="27">
        <v>22</v>
      </c>
      <c r="L5" s="27">
        <v>25</v>
      </c>
      <c r="M5" s="27">
        <v>17</v>
      </c>
      <c r="N5" s="81" t="s">
        <v>52</v>
      </c>
      <c r="O5" s="25">
        <v>0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1987</v>
      </c>
      <c r="C6" s="27" t="s">
        <v>43</v>
      </c>
      <c r="D6" s="28" t="s">
        <v>40</v>
      </c>
      <c r="E6" s="27">
        <v>17</v>
      </c>
      <c r="F6" s="27">
        <v>0</v>
      </c>
      <c r="G6" s="27">
        <v>17</v>
      </c>
      <c r="H6" s="27">
        <v>17</v>
      </c>
      <c r="I6" s="27">
        <v>73</v>
      </c>
      <c r="J6" s="27">
        <v>12</v>
      </c>
      <c r="K6" s="27">
        <v>28</v>
      </c>
      <c r="L6" s="27">
        <v>16</v>
      </c>
      <c r="M6" s="27">
        <v>17</v>
      </c>
      <c r="N6" s="81" t="s">
        <v>52</v>
      </c>
      <c r="O6" s="25">
        <v>0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30"/>
      <c r="AA6" s="30"/>
      <c r="AB6" s="30"/>
      <c r="AC6" s="30"/>
      <c r="AD6" s="30"/>
      <c r="AE6" s="27"/>
      <c r="AF6" s="27"/>
      <c r="AG6" s="27"/>
      <c r="AH6" s="27"/>
      <c r="AI6" s="27">
        <v>1</v>
      </c>
      <c r="AJ6" s="27"/>
      <c r="AK6" s="14" t="s">
        <v>50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1988</v>
      </c>
      <c r="C7" s="27" t="s">
        <v>44</v>
      </c>
      <c r="D7" s="28" t="s">
        <v>40</v>
      </c>
      <c r="E7" s="27">
        <v>18</v>
      </c>
      <c r="F7" s="27">
        <v>0</v>
      </c>
      <c r="G7" s="27">
        <v>37</v>
      </c>
      <c r="H7" s="27">
        <v>21</v>
      </c>
      <c r="I7" s="27">
        <v>121</v>
      </c>
      <c r="J7" s="27">
        <v>13</v>
      </c>
      <c r="K7" s="27">
        <v>22</v>
      </c>
      <c r="L7" s="27">
        <v>49</v>
      </c>
      <c r="M7" s="27">
        <v>37</v>
      </c>
      <c r="N7" s="81" t="s">
        <v>52</v>
      </c>
      <c r="O7" s="25">
        <v>0</v>
      </c>
      <c r="P7" s="19" t="s">
        <v>58</v>
      </c>
      <c r="Q7" s="19"/>
      <c r="R7" s="19"/>
      <c r="S7" s="19" t="s">
        <v>59</v>
      </c>
      <c r="T7" s="25"/>
      <c r="U7" s="27"/>
      <c r="V7" s="27"/>
      <c r="W7" s="27"/>
      <c r="X7" s="27"/>
      <c r="Y7" s="27"/>
      <c r="Z7" s="30"/>
      <c r="AA7" s="30"/>
      <c r="AB7" s="30"/>
      <c r="AC7" s="30"/>
      <c r="AD7" s="30"/>
      <c r="AE7" s="27">
        <v>1</v>
      </c>
      <c r="AF7" s="27">
        <v>1</v>
      </c>
      <c r="AG7" s="27"/>
      <c r="AH7" s="27"/>
      <c r="AI7" s="27"/>
      <c r="AJ7" s="27">
        <v>1</v>
      </c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1989</v>
      </c>
      <c r="C8" s="27" t="s">
        <v>43</v>
      </c>
      <c r="D8" s="28" t="s">
        <v>40</v>
      </c>
      <c r="E8" s="27">
        <v>18</v>
      </c>
      <c r="F8" s="27">
        <v>2</v>
      </c>
      <c r="G8" s="27">
        <v>23</v>
      </c>
      <c r="H8" s="27">
        <v>30</v>
      </c>
      <c r="I8" s="27">
        <v>88</v>
      </c>
      <c r="J8" s="27">
        <v>12</v>
      </c>
      <c r="K8" s="27">
        <v>19</v>
      </c>
      <c r="L8" s="27">
        <v>32</v>
      </c>
      <c r="M8" s="27">
        <v>25</v>
      </c>
      <c r="N8" s="81" t="s">
        <v>52</v>
      </c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27">
        <v>1</v>
      </c>
      <c r="AH8" s="27"/>
      <c r="AI8" s="27">
        <v>1</v>
      </c>
      <c r="AJ8" s="27"/>
      <c r="AK8" s="14" t="s">
        <v>49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1990</v>
      </c>
      <c r="C9" s="27" t="s">
        <v>45</v>
      </c>
      <c r="D9" s="28" t="s">
        <v>40</v>
      </c>
      <c r="E9" s="27">
        <v>22</v>
      </c>
      <c r="F9" s="27">
        <v>0</v>
      </c>
      <c r="G9" s="27">
        <v>32</v>
      </c>
      <c r="H9" s="27">
        <v>24</v>
      </c>
      <c r="I9" s="27">
        <v>118</v>
      </c>
      <c r="J9" s="27">
        <v>15</v>
      </c>
      <c r="K9" s="27">
        <v>31</v>
      </c>
      <c r="L9" s="27">
        <v>40</v>
      </c>
      <c r="M9" s="27">
        <v>32</v>
      </c>
      <c r="N9" s="29">
        <v>0.66900000000000004</v>
      </c>
      <c r="O9" s="25">
        <f>PRODUCT(I9/N9)</f>
        <v>176.38266068759341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27">
        <v>1</v>
      </c>
      <c r="AH9" s="27">
        <v>1</v>
      </c>
      <c r="AI9" s="27"/>
      <c r="AJ9" s="27"/>
      <c r="AK9" s="14" t="s">
        <v>49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1991</v>
      </c>
      <c r="C10" s="27" t="s">
        <v>43</v>
      </c>
      <c r="D10" s="28" t="s">
        <v>40</v>
      </c>
      <c r="E10" s="27">
        <v>21</v>
      </c>
      <c r="F10" s="27">
        <v>0</v>
      </c>
      <c r="G10" s="27">
        <v>38</v>
      </c>
      <c r="H10" s="27">
        <v>20</v>
      </c>
      <c r="I10" s="27">
        <v>133</v>
      </c>
      <c r="J10" s="27">
        <v>10</v>
      </c>
      <c r="K10" s="27">
        <v>32</v>
      </c>
      <c r="L10" s="27">
        <v>53</v>
      </c>
      <c r="M10" s="27">
        <v>38</v>
      </c>
      <c r="N10" s="29">
        <v>0.68899999999999995</v>
      </c>
      <c r="O10" s="25">
        <f>PRODUCT(I10/N10)</f>
        <v>193.033381712627</v>
      </c>
      <c r="P10" s="19"/>
      <c r="Q10" s="19"/>
      <c r="R10" s="19"/>
      <c r="S10" s="19"/>
      <c r="T10" s="25" t="e">
        <f t="shared" ref="T10:T13" si="0">PRODUCT(L10/S10)</f>
        <v>#DIV/0!</v>
      </c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>
        <v>1</v>
      </c>
      <c r="AH10" s="27"/>
      <c r="AI10" s="27">
        <v>1</v>
      </c>
      <c r="AJ10" s="27"/>
      <c r="AK10" s="14" t="s">
        <v>49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1992</v>
      </c>
      <c r="C11" s="27" t="s">
        <v>44</v>
      </c>
      <c r="D11" s="28" t="s">
        <v>40</v>
      </c>
      <c r="E11" s="27">
        <v>22</v>
      </c>
      <c r="F11" s="27">
        <v>0</v>
      </c>
      <c r="G11" s="27">
        <v>37</v>
      </c>
      <c r="H11" s="27">
        <v>17</v>
      </c>
      <c r="I11" s="27">
        <v>76</v>
      </c>
      <c r="J11" s="27">
        <v>1</v>
      </c>
      <c r="K11" s="27">
        <v>13</v>
      </c>
      <c r="L11" s="27">
        <v>25</v>
      </c>
      <c r="M11" s="27">
        <v>37</v>
      </c>
      <c r="N11" s="29">
        <v>0.49</v>
      </c>
      <c r="O11" s="25">
        <f>PRODUCT(I11/N11)</f>
        <v>155.10204081632654</v>
      </c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30"/>
      <c r="AA11" s="30"/>
      <c r="AB11" s="30"/>
      <c r="AC11" s="30"/>
      <c r="AD11" s="30"/>
      <c r="AE11" s="27"/>
      <c r="AF11" s="27"/>
      <c r="AG11" s="27">
        <v>1</v>
      </c>
      <c r="AH11" s="27" t="s">
        <v>41</v>
      </c>
      <c r="AI11" s="27" t="s">
        <v>41</v>
      </c>
      <c r="AJ11" s="27">
        <v>1</v>
      </c>
      <c r="AK11" s="14" t="s">
        <v>49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1993</v>
      </c>
      <c r="C12" s="27" t="s">
        <v>47</v>
      </c>
      <c r="D12" s="28" t="s">
        <v>40</v>
      </c>
      <c r="E12" s="27">
        <v>24</v>
      </c>
      <c r="F12" s="27">
        <v>2</v>
      </c>
      <c r="G12" s="27">
        <v>52</v>
      </c>
      <c r="H12" s="27">
        <v>18</v>
      </c>
      <c r="I12" s="27">
        <v>130</v>
      </c>
      <c r="J12" s="27">
        <v>4</v>
      </c>
      <c r="K12" s="27">
        <v>27</v>
      </c>
      <c r="L12" s="27">
        <v>45</v>
      </c>
      <c r="M12" s="27">
        <v>54</v>
      </c>
      <c r="N12" s="29">
        <v>0.60199999999999998</v>
      </c>
      <c r="O12" s="86">
        <f>PRODUCT(I12/N12)</f>
        <v>215.94684385382061</v>
      </c>
      <c r="P12" s="27" t="s">
        <v>44</v>
      </c>
      <c r="Q12" s="19"/>
      <c r="R12" s="19" t="s">
        <v>57</v>
      </c>
      <c r="S12" s="19"/>
      <c r="T12" s="25" t="e">
        <f t="shared" si="0"/>
        <v>#DIV/0!</v>
      </c>
      <c r="U12" s="27"/>
      <c r="V12" s="27"/>
      <c r="W12" s="27"/>
      <c r="X12" s="27"/>
      <c r="Y12" s="27"/>
      <c r="Z12" s="30"/>
      <c r="AA12" s="30"/>
      <c r="AB12" s="30"/>
      <c r="AC12" s="30"/>
      <c r="AD12" s="30"/>
      <c r="AE12" s="27"/>
      <c r="AF12" s="27"/>
      <c r="AG12" s="27"/>
      <c r="AH12" s="27"/>
      <c r="AI12" s="27"/>
      <c r="AJ12" s="27"/>
      <c r="AK12" s="14" t="s">
        <v>49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 t="shared" ref="E13:M13" si="1">SUM(E4:E12)</f>
        <v>177</v>
      </c>
      <c r="F13" s="19">
        <f t="shared" si="1"/>
        <v>4</v>
      </c>
      <c r="G13" s="19">
        <f t="shared" si="1"/>
        <v>265</v>
      </c>
      <c r="H13" s="19">
        <f t="shared" si="1"/>
        <v>172</v>
      </c>
      <c r="I13" s="19">
        <f t="shared" si="1"/>
        <v>888</v>
      </c>
      <c r="J13" s="19">
        <f t="shared" si="1"/>
        <v>89</v>
      </c>
      <c r="K13" s="19">
        <f t="shared" si="1"/>
        <v>217</v>
      </c>
      <c r="L13" s="19">
        <f t="shared" si="1"/>
        <v>314</v>
      </c>
      <c r="M13" s="19">
        <f t="shared" si="1"/>
        <v>269</v>
      </c>
      <c r="N13" s="31">
        <f>PRODUCT(530/O13)</f>
        <v>0.61475533880232625</v>
      </c>
      <c r="O13" s="87">
        <f>SUM(O4:O12)</f>
        <v>862.13159373703422</v>
      </c>
      <c r="P13" s="19"/>
      <c r="Q13" s="19"/>
      <c r="R13" s="19"/>
      <c r="S13" s="19"/>
      <c r="T13" s="25" t="e">
        <f t="shared" si="0"/>
        <v>#DIV/0!</v>
      </c>
      <c r="U13" s="19">
        <f t="shared" ref="U13:AJ13" si="2">SUM(U4:U12)</f>
        <v>0</v>
      </c>
      <c r="V13" s="19">
        <f t="shared" si="2"/>
        <v>0</v>
      </c>
      <c r="W13" s="19">
        <f t="shared" si="2"/>
        <v>0</v>
      </c>
      <c r="X13" s="19">
        <f t="shared" si="2"/>
        <v>0</v>
      </c>
      <c r="Y13" s="19">
        <f t="shared" si="2"/>
        <v>0</v>
      </c>
      <c r="Z13" s="19">
        <f t="shared" si="2"/>
        <v>0</v>
      </c>
      <c r="AA13" s="19">
        <f t="shared" si="2"/>
        <v>0</v>
      </c>
      <c r="AB13" s="19">
        <f t="shared" si="2"/>
        <v>0</v>
      </c>
      <c r="AC13" s="19">
        <f t="shared" si="2"/>
        <v>0</v>
      </c>
      <c r="AD13" s="19">
        <f t="shared" si="2"/>
        <v>0</v>
      </c>
      <c r="AE13" s="19">
        <f t="shared" si="2"/>
        <v>1</v>
      </c>
      <c r="AF13" s="19">
        <f t="shared" si="2"/>
        <v>1</v>
      </c>
      <c r="AG13" s="19">
        <f t="shared" si="2"/>
        <v>4</v>
      </c>
      <c r="AH13" s="19">
        <f t="shared" si="2"/>
        <v>1</v>
      </c>
      <c r="AI13" s="19">
        <f t="shared" si="2"/>
        <v>3</v>
      </c>
      <c r="AJ13" s="19">
        <f t="shared" si="2"/>
        <v>2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8" t="s">
        <v>2</v>
      </c>
      <c r="C14" s="32"/>
      <c r="D14" s="33">
        <f>SUM(F13:H13)+((I13-F13-G13)/3)+(E13/3)+(AE13*25)+(AF13*25)+(AG13*15)+(AH13*25)+(AI13*20)+(AJ13*15)</f>
        <v>931.33333333333337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5"/>
      <c r="AH14" s="1"/>
      <c r="AI14" s="35"/>
      <c r="AJ14" s="1"/>
      <c r="AK14" s="1"/>
      <c r="AL14" s="24"/>
      <c r="AM14" s="9"/>
      <c r="AN14" s="9"/>
      <c r="AO14" s="9"/>
      <c r="AP14" s="9"/>
      <c r="AQ14" s="9"/>
    </row>
    <row r="15" spans="1:43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5"/>
      <c r="AH15" s="1"/>
      <c r="AI15" s="1"/>
      <c r="AJ15" s="1"/>
      <c r="AK15" s="38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16</v>
      </c>
      <c r="C16" s="39"/>
      <c r="D16" s="39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24</v>
      </c>
      <c r="L16" s="19" t="s">
        <v>25</v>
      </c>
      <c r="M16" s="19" t="s">
        <v>26</v>
      </c>
      <c r="N16" s="31" t="s">
        <v>55</v>
      </c>
      <c r="O16" s="25"/>
      <c r="P16" s="40" t="s">
        <v>32</v>
      </c>
      <c r="Q16" s="13"/>
      <c r="R16" s="13"/>
      <c r="S16" s="13"/>
      <c r="T16" s="41"/>
      <c r="U16" s="41"/>
      <c r="V16" s="41"/>
      <c r="W16" s="41"/>
      <c r="X16" s="41"/>
      <c r="Y16" s="13"/>
      <c r="Z16" s="13"/>
      <c r="AA16" s="13"/>
      <c r="AB16" s="41"/>
      <c r="AC16" s="41"/>
      <c r="AD16" s="13"/>
      <c r="AE16" s="13"/>
      <c r="AF16" s="13"/>
      <c r="AG16" s="12"/>
      <c r="AH16" s="13"/>
      <c r="AI16" s="13"/>
      <c r="AJ16" s="13"/>
      <c r="AK16" s="42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40" t="s">
        <v>17</v>
      </c>
      <c r="C17" s="13"/>
      <c r="D17" s="43"/>
      <c r="E17" s="27">
        <f>PRODUCT(E13)</f>
        <v>177</v>
      </c>
      <c r="F17" s="27">
        <f>PRODUCT(F13)</f>
        <v>4</v>
      </c>
      <c r="G17" s="27">
        <f>PRODUCT(G13)</f>
        <v>265</v>
      </c>
      <c r="H17" s="27">
        <f>PRODUCT(H13)</f>
        <v>172</v>
      </c>
      <c r="I17" s="27">
        <f>PRODUCT(I13)</f>
        <v>888</v>
      </c>
      <c r="J17" s="1"/>
      <c r="K17" s="44">
        <f>PRODUCT((F17+G17)/E17)</f>
        <v>1.5197740112994351</v>
      </c>
      <c r="L17" s="44">
        <f>PRODUCT(H17/E17)</f>
        <v>0.97175141242937857</v>
      </c>
      <c r="M17" s="44">
        <f>PRODUCT(I17/E17)</f>
        <v>5.0169491525423728</v>
      </c>
      <c r="N17" s="82">
        <f>PRODUCT(N13)</f>
        <v>0.61475533880232625</v>
      </c>
      <c r="O17" s="25">
        <f>PRODUCT(O13)</f>
        <v>862.13159373703422</v>
      </c>
      <c r="P17" s="45" t="s">
        <v>33</v>
      </c>
      <c r="Q17" s="46"/>
      <c r="R17" s="46"/>
      <c r="S17" s="47" t="s">
        <v>53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9" t="s">
        <v>37</v>
      </c>
      <c r="AE17" s="47"/>
      <c r="AF17" s="47" t="s">
        <v>54</v>
      </c>
      <c r="AG17" s="48"/>
      <c r="AH17" s="47"/>
      <c r="AI17" s="47"/>
      <c r="AJ17" s="49"/>
      <c r="AK17" s="50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1" t="s">
        <v>18</v>
      </c>
      <c r="C18" s="52"/>
      <c r="D18" s="53"/>
      <c r="E18" s="27"/>
      <c r="F18" s="27"/>
      <c r="G18" s="27"/>
      <c r="H18" s="27"/>
      <c r="I18" s="27"/>
      <c r="J18" s="1"/>
      <c r="K18" s="44"/>
      <c r="L18" s="44"/>
      <c r="M18" s="44"/>
      <c r="N18" s="29"/>
      <c r="O18" s="25"/>
      <c r="P18" s="54" t="s">
        <v>34</v>
      </c>
      <c r="Q18" s="55"/>
      <c r="R18" s="55"/>
      <c r="S18" s="56" t="s">
        <v>53</v>
      </c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8" t="s">
        <v>37</v>
      </c>
      <c r="AE18" s="56"/>
      <c r="AF18" s="56" t="s">
        <v>54</v>
      </c>
      <c r="AG18" s="57"/>
      <c r="AH18" s="56"/>
      <c r="AI18" s="56"/>
      <c r="AJ18" s="58"/>
      <c r="AK18" s="5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60" t="s">
        <v>19</v>
      </c>
      <c r="C19" s="61"/>
      <c r="D19" s="62"/>
      <c r="E19" s="30"/>
      <c r="F19" s="30"/>
      <c r="G19" s="30"/>
      <c r="H19" s="30"/>
      <c r="I19" s="30"/>
      <c r="J19" s="1"/>
      <c r="K19" s="63"/>
      <c r="L19" s="63"/>
      <c r="M19" s="63"/>
      <c r="N19" s="64"/>
      <c r="O19" s="25"/>
      <c r="P19" s="54" t="s">
        <v>35</v>
      </c>
      <c r="Q19" s="55"/>
      <c r="R19" s="55"/>
      <c r="S19" s="56" t="s">
        <v>80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8" t="s">
        <v>79</v>
      </c>
      <c r="AE19" s="56"/>
      <c r="AF19" s="56" t="s">
        <v>81</v>
      </c>
      <c r="AG19" s="57"/>
      <c r="AH19" s="56"/>
      <c r="AI19" s="56"/>
      <c r="AJ19" s="58"/>
      <c r="AK19" s="59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5" t="s">
        <v>20</v>
      </c>
      <c r="C20" s="66"/>
      <c r="D20" s="67"/>
      <c r="E20" s="19">
        <f>SUM(E17:E19)</f>
        <v>177</v>
      </c>
      <c r="F20" s="19">
        <f>SUM(F17:F19)</f>
        <v>4</v>
      </c>
      <c r="G20" s="19">
        <f>SUM(G17:G19)</f>
        <v>265</v>
      </c>
      <c r="H20" s="19">
        <f>SUM(H17:H19)</f>
        <v>172</v>
      </c>
      <c r="I20" s="19">
        <f>SUM(I17:I19)</f>
        <v>888</v>
      </c>
      <c r="J20" s="1"/>
      <c r="K20" s="68">
        <f>PRODUCT((F20+G20)/E20)</f>
        <v>1.5197740112994351</v>
      </c>
      <c r="L20" s="68">
        <f>PRODUCT(H20/E20)</f>
        <v>0.97175141242937857</v>
      </c>
      <c r="M20" s="68">
        <f>PRODUCT(I20/E20)</f>
        <v>5.0169491525423728</v>
      </c>
      <c r="N20" s="31"/>
      <c r="O20" s="25"/>
      <c r="P20" s="69" t="s">
        <v>36</v>
      </c>
      <c r="Q20" s="70"/>
      <c r="R20" s="70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71"/>
      <c r="AI20" s="71"/>
      <c r="AJ20" s="73"/>
      <c r="AK20" s="74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5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1" t="s">
        <v>38</v>
      </c>
      <c r="C22" s="1"/>
      <c r="D22" s="1" t="s">
        <v>48</v>
      </c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5"/>
      <c r="AH22" s="1"/>
      <c r="AI22" s="1"/>
      <c r="AJ22" s="1"/>
      <c r="AK22" s="38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1"/>
      <c r="U23" s="25"/>
      <c r="V23" s="75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5"/>
      <c r="AH23" s="1"/>
      <c r="AI23" s="1"/>
      <c r="AJ23" s="1"/>
      <c r="AK23" s="38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1"/>
      <c r="U24" s="25"/>
      <c r="V24" s="75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5"/>
      <c r="AH24" s="1"/>
      <c r="AI24" s="1"/>
      <c r="AJ24" s="1"/>
      <c r="AK24" s="38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1"/>
      <c r="U25" s="25"/>
      <c r="V25" s="7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5"/>
      <c r="AH25" s="1"/>
      <c r="AI25" s="1"/>
      <c r="AJ25" s="1"/>
      <c r="AK25" s="38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1"/>
      <c r="U26" s="25"/>
      <c r="V26" s="75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5"/>
      <c r="AH26" s="1"/>
      <c r="AI26" s="1"/>
      <c r="AJ26" s="1"/>
      <c r="AK26" s="38"/>
      <c r="AL26" s="24"/>
      <c r="AM26" s="9"/>
      <c r="AN26" s="9"/>
      <c r="AO26" s="9"/>
      <c r="AP26" s="9"/>
      <c r="AQ26" s="9"/>
    </row>
    <row r="27" spans="1:43" s="77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6"/>
      <c r="N27" s="76"/>
      <c r="O27" s="25"/>
      <c r="P27" s="1"/>
      <c r="Q27" s="37"/>
      <c r="R27" s="1"/>
      <c r="S27" s="25"/>
      <c r="T27" s="1"/>
      <c r="U27" s="25"/>
      <c r="V27" s="25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5"/>
      <c r="AH27" s="1"/>
      <c r="AI27" s="1"/>
      <c r="AJ27" s="1"/>
      <c r="AK27" s="38"/>
      <c r="AL27" s="24"/>
      <c r="AM27" s="9"/>
      <c r="AN27" s="9"/>
      <c r="AO27" s="9"/>
      <c r="AP27" s="9"/>
      <c r="AQ27" s="9"/>
    </row>
    <row r="28" spans="1:43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1"/>
      <c r="U28" s="25"/>
      <c r="V28" s="75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5"/>
      <c r="AH28" s="1"/>
      <c r="AI28" s="1"/>
      <c r="AJ28" s="1"/>
      <c r="AK28" s="38"/>
      <c r="AL28" s="24"/>
      <c r="AM28" s="9"/>
      <c r="AN28" s="9"/>
      <c r="AO28" s="9"/>
      <c r="AP28" s="9"/>
      <c r="AQ28" s="9"/>
    </row>
    <row r="29" spans="1:43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1"/>
      <c r="V29" s="37"/>
      <c r="W29" s="1"/>
      <c r="X29" s="1"/>
      <c r="Y29" s="1"/>
      <c r="Z29" s="25"/>
      <c r="AA29" s="75"/>
      <c r="AB29" s="1"/>
      <c r="AC29" s="25"/>
      <c r="AD29" s="25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1"/>
      <c r="V30" s="37"/>
      <c r="W30" s="1"/>
      <c r="X30" s="1"/>
      <c r="Y30" s="25"/>
      <c r="Z30" s="25"/>
      <c r="AA30" s="75"/>
      <c r="AB30" s="1"/>
      <c r="AC30" s="25"/>
      <c r="AD30" s="25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1"/>
      <c r="V31" s="37"/>
      <c r="W31" s="1"/>
      <c r="X31" s="1"/>
      <c r="Y31" s="25"/>
      <c r="Z31" s="25"/>
      <c r="AA31" s="75"/>
      <c r="AB31" s="1"/>
      <c r="AC31" s="25"/>
      <c r="AD31" s="25"/>
      <c r="AE31" s="25"/>
      <c r="AF31" s="25"/>
      <c r="AG31" s="25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4"/>
      <c r="O32" s="25"/>
      <c r="P32" s="1"/>
      <c r="Q32" s="37"/>
      <c r="R32" s="1"/>
      <c r="S32" s="1"/>
      <c r="T32" s="25"/>
      <c r="U32" s="1"/>
      <c r="V32" s="37"/>
      <c r="W32" s="1"/>
      <c r="X32" s="1"/>
      <c r="Y32" s="25"/>
      <c r="Z32" s="25"/>
      <c r="AA32" s="75"/>
      <c r="AB32" s="1"/>
      <c r="AC32" s="1"/>
      <c r="AD32" s="1"/>
      <c r="AE32" s="1"/>
      <c r="AF32" s="1"/>
      <c r="AG32" s="25"/>
      <c r="AH32" s="1"/>
      <c r="AI32" s="1"/>
      <c r="AJ32" s="1"/>
      <c r="AK32" s="38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34"/>
      <c r="O33" s="25"/>
      <c r="P33" s="25"/>
      <c r="Q33" s="25"/>
      <c r="R33" s="25"/>
      <c r="S33" s="25"/>
      <c r="T33" s="25"/>
      <c r="U33" s="1"/>
      <c r="V33" s="37"/>
      <c r="W33" s="1"/>
      <c r="X33" s="25"/>
      <c r="Y33" s="25"/>
      <c r="Z33" s="25"/>
      <c r="AA33" s="25"/>
      <c r="AB33" s="1"/>
      <c r="AC33" s="1"/>
      <c r="AD33" s="1"/>
      <c r="AE33" s="1"/>
      <c r="AF33" s="1"/>
      <c r="AG33" s="25"/>
      <c r="AH33" s="1"/>
      <c r="AI33" s="1"/>
      <c r="AJ33" s="1"/>
      <c r="AK33" s="38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76"/>
      <c r="O34" s="25"/>
      <c r="P34" s="25"/>
      <c r="Q34" s="25"/>
      <c r="R34" s="25"/>
      <c r="S34" s="25"/>
      <c r="T34" s="25"/>
      <c r="U34" s="1"/>
      <c r="V34" s="37"/>
      <c r="W34" s="1"/>
      <c r="X34" s="25"/>
      <c r="Y34" s="25"/>
      <c r="Z34" s="25"/>
      <c r="AA34" s="25"/>
      <c r="AB34" s="1"/>
      <c r="AC34" s="1"/>
      <c r="AD34" s="1"/>
      <c r="AE34" s="1"/>
      <c r="AF34" s="1"/>
      <c r="AG34" s="25"/>
      <c r="AH34" s="1"/>
      <c r="AI34" s="1"/>
      <c r="AJ34" s="1"/>
      <c r="AK34" s="38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37"/>
      <c r="W35" s="1"/>
      <c r="X35" s="1"/>
      <c r="Y35" s="25"/>
      <c r="Z35" s="25"/>
      <c r="AA35" s="75"/>
      <c r="AB35" s="1"/>
      <c r="AC35" s="1"/>
      <c r="AD35" s="1"/>
      <c r="AE35" s="1"/>
      <c r="AF35" s="1"/>
      <c r="AG35" s="25"/>
      <c r="AH35" s="1"/>
      <c r="AI35" s="1"/>
      <c r="AJ35" s="1"/>
      <c r="AK35" s="38"/>
      <c r="AL35" s="9"/>
      <c r="AM35" s="77"/>
      <c r="AN35" s="77"/>
      <c r="AO35" s="77"/>
      <c r="AP35" s="77"/>
      <c r="AQ35" s="77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7"/>
      <c r="W36" s="1"/>
      <c r="X36" s="1"/>
      <c r="Y36" s="25"/>
      <c r="Z36" s="25"/>
      <c r="AA36" s="75"/>
      <c r="AB36" s="1"/>
      <c r="AC36" s="25"/>
      <c r="AD36" s="25"/>
      <c r="AE36" s="25"/>
      <c r="AF36" s="25"/>
      <c r="AG36" s="25"/>
      <c r="AH36" s="25"/>
      <c r="AI36" s="25"/>
      <c r="AJ36" s="25"/>
      <c r="AK36" s="25"/>
      <c r="AL36" s="9"/>
      <c r="AM36" s="77"/>
      <c r="AN36" s="77"/>
      <c r="AO36" s="77"/>
      <c r="AP36" s="77"/>
      <c r="AQ36" s="77"/>
    </row>
    <row r="37" spans="1:43" ht="15" customHeight="1" x14ac:dyDescent="0.25">
      <c r="A37" s="7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7"/>
      <c r="W37" s="1"/>
      <c r="X37" s="1"/>
      <c r="Y37" s="25"/>
      <c r="Z37" s="25"/>
      <c r="AA37" s="75"/>
      <c r="AB37" s="1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3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7"/>
      <c r="W38" s="1"/>
      <c r="X38" s="1"/>
      <c r="Y38" s="25"/>
      <c r="Z38" s="25"/>
      <c r="AA38" s="75"/>
      <c r="AB38" s="1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5"/>
      <c r="P39" s="25"/>
      <c r="Q39" s="25"/>
      <c r="R39" s="25"/>
      <c r="S39" s="25"/>
      <c r="T39" s="25"/>
      <c r="U39" s="1"/>
      <c r="V39" s="37"/>
      <c r="W39" s="1"/>
      <c r="X39" s="1"/>
      <c r="Y39" s="25"/>
      <c r="Z39" s="25"/>
      <c r="AA39" s="75"/>
      <c r="AB39" s="1"/>
      <c r="AC39" s="1"/>
      <c r="AD39" s="1"/>
      <c r="AE39" s="1"/>
      <c r="AF39" s="1"/>
      <c r="AG39" s="25"/>
      <c r="AH39" s="1"/>
      <c r="AI39" s="1"/>
      <c r="AJ39" s="1"/>
      <c r="AK39" s="38"/>
      <c r="AL39" s="9"/>
    </row>
    <row r="40" spans="1:43" ht="15" customHeight="1" x14ac:dyDescent="0.25">
      <c r="A40" s="7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34"/>
      <c r="O40" s="25"/>
      <c r="P40" s="25"/>
      <c r="Q40" s="25"/>
      <c r="R40" s="25"/>
      <c r="S40" s="25"/>
      <c r="T40" s="25"/>
      <c r="U40" s="1"/>
      <c r="V40" s="37"/>
      <c r="W40" s="1"/>
      <c r="X40" s="25"/>
      <c r="Y40" s="25"/>
      <c r="Z40" s="25"/>
      <c r="AA40" s="25"/>
      <c r="AB40" s="1"/>
      <c r="AC40" s="1"/>
      <c r="AD40" s="1"/>
      <c r="AE40" s="1"/>
      <c r="AF40" s="1"/>
      <c r="AG40" s="25"/>
      <c r="AH40" s="1"/>
      <c r="AI40" s="1"/>
      <c r="AJ40" s="1"/>
      <c r="AK40" s="38"/>
      <c r="AL40" s="9"/>
    </row>
    <row r="41" spans="1:43" ht="15" customHeight="1" x14ac:dyDescent="0.25">
      <c r="A41" s="7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7"/>
      <c r="W41" s="1"/>
      <c r="X41" s="1"/>
      <c r="Y41" s="25"/>
      <c r="Z41" s="25"/>
      <c r="AA41" s="75"/>
      <c r="AB41" s="1"/>
      <c r="AC41" s="25"/>
      <c r="AD41" s="25"/>
      <c r="AE41" s="25"/>
      <c r="AF41" s="25"/>
      <c r="AG41" s="25"/>
      <c r="AH41" s="25"/>
      <c r="AI41" s="25"/>
      <c r="AJ41" s="25"/>
      <c r="AK41" s="25"/>
      <c r="AL41" s="9"/>
    </row>
    <row r="42" spans="1:43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25"/>
      <c r="Q42" s="25"/>
      <c r="R42" s="25"/>
      <c r="S42" s="25"/>
      <c r="T42" s="25"/>
      <c r="U42" s="1"/>
      <c r="V42" s="37"/>
      <c r="W42" s="1"/>
      <c r="X42" s="1"/>
      <c r="Y42" s="25"/>
      <c r="Z42" s="25"/>
      <c r="AA42" s="75"/>
      <c r="AB42" s="1"/>
      <c r="AC42" s="1"/>
      <c r="AD42" s="1"/>
      <c r="AE42" s="1"/>
      <c r="AF42" s="1"/>
      <c r="AG42" s="25"/>
      <c r="AH42" s="1"/>
      <c r="AI42" s="1"/>
      <c r="AJ42" s="1"/>
      <c r="AK42" s="38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25"/>
      <c r="Q43" s="25"/>
      <c r="R43" s="25"/>
      <c r="S43" s="25"/>
      <c r="T43" s="25"/>
      <c r="U43" s="1"/>
      <c r="V43" s="37"/>
      <c r="W43" s="1"/>
      <c r="X43" s="1"/>
      <c r="Y43" s="25"/>
      <c r="Z43" s="25"/>
      <c r="AA43" s="75"/>
      <c r="AB43" s="1"/>
      <c r="AC43" s="1"/>
      <c r="AD43" s="1"/>
      <c r="AE43" s="1"/>
      <c r="AF43" s="1"/>
      <c r="AG43" s="25"/>
      <c r="AH43" s="1"/>
      <c r="AI43" s="1"/>
      <c r="AJ43" s="1"/>
      <c r="AK43" s="38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25"/>
      <c r="Q44" s="25"/>
      <c r="R44" s="25"/>
      <c r="S44" s="25"/>
      <c r="T44" s="25"/>
      <c r="U44" s="1"/>
      <c r="V44" s="37"/>
      <c r="W44" s="1"/>
      <c r="X44" s="1"/>
      <c r="Y44" s="25"/>
      <c r="Z44" s="25"/>
      <c r="AA44" s="75"/>
      <c r="AB44" s="1"/>
      <c r="AC44" s="1"/>
      <c r="AD44" s="1"/>
      <c r="AE44" s="1"/>
      <c r="AF44" s="1"/>
      <c r="AG44" s="25"/>
      <c r="AH44" s="1"/>
      <c r="AI44" s="1"/>
      <c r="AJ44" s="1"/>
      <c r="AK44" s="38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25"/>
      <c r="Q45" s="25"/>
      <c r="R45" s="25"/>
      <c r="S45" s="25"/>
      <c r="T45" s="25"/>
      <c r="U45" s="1"/>
      <c r="V45" s="37"/>
      <c r="W45" s="1"/>
      <c r="X45" s="1"/>
      <c r="Y45" s="25"/>
      <c r="Z45" s="25"/>
      <c r="AA45" s="75"/>
      <c r="AB45" s="1"/>
      <c r="AC45" s="1"/>
      <c r="AD45" s="1"/>
      <c r="AE45" s="1"/>
      <c r="AF45" s="1"/>
      <c r="AG45" s="25"/>
      <c r="AH45" s="1"/>
      <c r="AI45" s="1"/>
      <c r="AJ45" s="1"/>
      <c r="AK45" s="38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25"/>
      <c r="Q46" s="25"/>
      <c r="R46" s="25"/>
      <c r="S46" s="25"/>
      <c r="T46" s="25"/>
      <c r="U46" s="1"/>
      <c r="V46" s="37"/>
      <c r="W46" s="1"/>
      <c r="X46" s="1"/>
      <c r="Y46" s="25"/>
      <c r="Z46" s="25"/>
      <c r="AA46" s="75"/>
      <c r="AB46" s="1"/>
      <c r="AC46" s="1"/>
      <c r="AD46" s="1"/>
      <c r="AE46" s="1"/>
      <c r="AF46" s="1"/>
      <c r="AG46" s="25"/>
      <c r="AH46" s="1"/>
      <c r="AI46" s="1"/>
      <c r="AJ46" s="1"/>
      <c r="AK46" s="38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30.5703125" style="125" customWidth="1"/>
    <col min="3" max="3" width="17.5703125" style="84" customWidth="1"/>
    <col min="4" max="4" width="10.5703125" style="126" customWidth="1"/>
    <col min="5" max="5" width="10.28515625" style="126" customWidth="1"/>
    <col min="6" max="6" width="0.7109375" style="36" customWidth="1"/>
    <col min="7" max="11" width="4.7109375" style="84" customWidth="1"/>
    <col min="12" max="12" width="6.28515625" style="84" customWidth="1"/>
    <col min="13" max="16" width="4.7109375" style="84" customWidth="1"/>
    <col min="17" max="21" width="6.7109375" style="84" customWidth="1"/>
    <col min="22" max="22" width="11" style="84" customWidth="1"/>
    <col min="23" max="23" width="24.140625" style="126" customWidth="1"/>
    <col min="24" max="24" width="9.42578125" style="84" customWidth="1"/>
    <col min="25" max="30" width="9.140625" style="127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29" t="s">
        <v>83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90"/>
      <c r="Y1" s="91"/>
      <c r="Z1" s="91"/>
      <c r="AA1" s="91"/>
      <c r="AB1" s="91"/>
      <c r="AC1" s="91"/>
      <c r="AD1" s="91"/>
    </row>
    <row r="2" spans="1:32" x14ac:dyDescent="0.25">
      <c r="A2" s="9"/>
      <c r="B2" s="11" t="s">
        <v>39</v>
      </c>
      <c r="C2" s="4" t="s">
        <v>51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2"/>
      <c r="Y2" s="91"/>
      <c r="Z2" s="91"/>
      <c r="AA2" s="91"/>
      <c r="AB2" s="91"/>
      <c r="AC2" s="91"/>
      <c r="AD2" s="91"/>
    </row>
    <row r="3" spans="1:32" x14ac:dyDescent="0.25">
      <c r="A3" s="9"/>
      <c r="B3" s="94" t="s">
        <v>82</v>
      </c>
      <c r="C3" s="23" t="s">
        <v>60</v>
      </c>
      <c r="D3" s="95" t="s">
        <v>61</v>
      </c>
      <c r="E3" s="96" t="s">
        <v>1</v>
      </c>
      <c r="F3" s="25"/>
      <c r="G3" s="97" t="s">
        <v>62</v>
      </c>
      <c r="H3" s="98" t="s">
        <v>63</v>
      </c>
      <c r="I3" s="98" t="s">
        <v>30</v>
      </c>
      <c r="J3" s="18" t="s">
        <v>64</v>
      </c>
      <c r="K3" s="99" t="s">
        <v>65</v>
      </c>
      <c r="L3" s="99" t="s">
        <v>66</v>
      </c>
      <c r="M3" s="97" t="s">
        <v>67</v>
      </c>
      <c r="N3" s="97" t="s">
        <v>29</v>
      </c>
      <c r="O3" s="98" t="s">
        <v>68</v>
      </c>
      <c r="P3" s="97" t="s">
        <v>63</v>
      </c>
      <c r="Q3" s="97" t="s">
        <v>3</v>
      </c>
      <c r="R3" s="97">
        <v>1</v>
      </c>
      <c r="S3" s="97">
        <v>2</v>
      </c>
      <c r="T3" s="97">
        <v>3</v>
      </c>
      <c r="U3" s="97" t="s">
        <v>69</v>
      </c>
      <c r="V3" s="18" t="s">
        <v>21</v>
      </c>
      <c r="W3" s="17" t="s">
        <v>70</v>
      </c>
      <c r="X3" s="17" t="s">
        <v>71</v>
      </c>
      <c r="Y3" s="91"/>
      <c r="Z3" s="91"/>
      <c r="AA3" s="91"/>
      <c r="AB3" s="91"/>
      <c r="AC3" s="91"/>
      <c r="AD3" s="91"/>
    </row>
    <row r="4" spans="1:32" x14ac:dyDescent="0.25">
      <c r="A4" s="9"/>
      <c r="B4" s="142" t="s">
        <v>103</v>
      </c>
      <c r="C4" s="101" t="s">
        <v>75</v>
      </c>
      <c r="D4" s="100" t="s">
        <v>72</v>
      </c>
      <c r="E4" s="102" t="s">
        <v>40</v>
      </c>
      <c r="F4" s="155"/>
      <c r="G4" s="103"/>
      <c r="H4" s="104"/>
      <c r="I4" s="104">
        <v>1</v>
      </c>
      <c r="J4" s="105" t="s">
        <v>76</v>
      </c>
      <c r="K4" s="105">
        <v>4</v>
      </c>
      <c r="L4" s="105"/>
      <c r="M4" s="105">
        <v>1</v>
      </c>
      <c r="N4" s="103"/>
      <c r="O4" s="104">
        <v>2</v>
      </c>
      <c r="P4" s="103"/>
      <c r="Q4" s="143" t="s">
        <v>104</v>
      </c>
      <c r="R4" s="143" t="s">
        <v>99</v>
      </c>
      <c r="S4" s="143" t="s">
        <v>97</v>
      </c>
      <c r="T4" s="143"/>
      <c r="U4" s="143" t="s">
        <v>101</v>
      </c>
      <c r="V4" s="106">
        <v>0.8</v>
      </c>
      <c r="W4" s="101" t="s">
        <v>73</v>
      </c>
      <c r="X4" s="107" t="s">
        <v>77</v>
      </c>
      <c r="Y4" s="91"/>
      <c r="Z4" s="91"/>
      <c r="AA4" s="91"/>
      <c r="AB4" s="91"/>
      <c r="AC4" s="91"/>
      <c r="AD4" s="91"/>
    </row>
    <row r="5" spans="1:32" x14ac:dyDescent="0.25">
      <c r="A5" s="24"/>
      <c r="B5" s="108" t="s">
        <v>74</v>
      </c>
      <c r="C5" s="109" t="s">
        <v>78</v>
      </c>
      <c r="D5" s="110"/>
      <c r="E5" s="111"/>
      <c r="F5" s="112"/>
      <c r="G5" s="113"/>
      <c r="H5" s="113"/>
      <c r="I5" s="113"/>
      <c r="J5" s="114"/>
      <c r="K5" s="114"/>
      <c r="L5" s="114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0"/>
      <c r="X5" s="115"/>
      <c r="Y5" s="91"/>
      <c r="Z5" s="91"/>
      <c r="AA5" s="91"/>
      <c r="AB5" s="91"/>
      <c r="AC5" s="91"/>
      <c r="AD5" s="91"/>
    </row>
    <row r="6" spans="1:32" x14ac:dyDescent="0.25">
      <c r="A6" s="24"/>
      <c r="B6" s="116"/>
      <c r="C6" s="117"/>
      <c r="D6" s="117"/>
      <c r="E6" s="118"/>
      <c r="F6" s="118"/>
      <c r="G6" s="119"/>
      <c r="H6" s="120"/>
      <c r="I6" s="118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1"/>
      <c r="Y6" s="91"/>
      <c r="Z6" s="91"/>
      <c r="AA6" s="91"/>
      <c r="AB6" s="91"/>
      <c r="AC6" s="91"/>
      <c r="AD6" s="91"/>
    </row>
    <row r="7" spans="1:32" x14ac:dyDescent="0.25">
      <c r="A7" s="9"/>
      <c r="B7" s="94" t="s">
        <v>84</v>
      </c>
      <c r="C7" s="23" t="s">
        <v>60</v>
      </c>
      <c r="D7" s="95" t="s">
        <v>61</v>
      </c>
      <c r="E7" s="96" t="s">
        <v>1</v>
      </c>
      <c r="F7" s="25"/>
      <c r="G7" s="97" t="s">
        <v>62</v>
      </c>
      <c r="H7" s="98" t="s">
        <v>63</v>
      </c>
      <c r="I7" s="98" t="s">
        <v>30</v>
      </c>
      <c r="J7" s="18" t="s">
        <v>64</v>
      </c>
      <c r="K7" s="99" t="s">
        <v>65</v>
      </c>
      <c r="L7" s="99" t="s">
        <v>66</v>
      </c>
      <c r="M7" s="97" t="s">
        <v>67</v>
      </c>
      <c r="N7" s="97" t="s">
        <v>29</v>
      </c>
      <c r="O7" s="98" t="s">
        <v>68</v>
      </c>
      <c r="P7" s="97" t="s">
        <v>63</v>
      </c>
      <c r="Q7" s="97" t="s">
        <v>3</v>
      </c>
      <c r="R7" s="97">
        <v>1</v>
      </c>
      <c r="S7" s="97">
        <v>2</v>
      </c>
      <c r="T7" s="97">
        <v>3</v>
      </c>
      <c r="U7" s="97" t="s">
        <v>69</v>
      </c>
      <c r="V7" s="18" t="s">
        <v>21</v>
      </c>
      <c r="W7" s="17" t="s">
        <v>70</v>
      </c>
      <c r="X7" s="17" t="s">
        <v>71</v>
      </c>
      <c r="Y7" s="91"/>
      <c r="Z7" s="91"/>
      <c r="AA7" s="91"/>
      <c r="AB7" s="91"/>
      <c r="AC7" s="91"/>
      <c r="AD7" s="91"/>
    </row>
    <row r="8" spans="1:32" x14ac:dyDescent="0.25">
      <c r="A8" s="9"/>
      <c r="B8" s="142" t="s">
        <v>90</v>
      </c>
      <c r="C8" s="101" t="s">
        <v>96</v>
      </c>
      <c r="D8" s="100" t="s">
        <v>72</v>
      </c>
      <c r="E8" s="102" t="s">
        <v>40</v>
      </c>
      <c r="F8" s="86"/>
      <c r="G8" s="103"/>
      <c r="H8" s="104"/>
      <c r="I8" s="104">
        <v>1</v>
      </c>
      <c r="J8" s="105"/>
      <c r="K8" s="105" t="s">
        <v>85</v>
      </c>
      <c r="L8" s="105"/>
      <c r="M8" s="105">
        <v>1</v>
      </c>
      <c r="N8" s="103"/>
      <c r="O8" s="104"/>
      <c r="P8" s="103"/>
      <c r="Q8" s="143" t="s">
        <v>97</v>
      </c>
      <c r="R8" s="143"/>
      <c r="S8" s="143"/>
      <c r="T8" s="143" t="s">
        <v>97</v>
      </c>
      <c r="U8" s="143"/>
      <c r="V8" s="106">
        <v>1</v>
      </c>
      <c r="W8" s="144" t="s">
        <v>91</v>
      </c>
      <c r="X8" s="103">
        <v>125</v>
      </c>
      <c r="Y8" s="91"/>
      <c r="Z8" s="91"/>
      <c r="AA8" s="91"/>
      <c r="AB8" s="91"/>
      <c r="AC8" s="91"/>
      <c r="AD8" s="91"/>
    </row>
    <row r="9" spans="1:32" x14ac:dyDescent="0.25">
      <c r="A9" s="24"/>
      <c r="B9" s="116"/>
      <c r="C9" s="117"/>
      <c r="D9" s="117"/>
      <c r="E9" s="130"/>
      <c r="F9" s="130"/>
      <c r="G9" s="119"/>
      <c r="H9" s="120"/>
      <c r="I9" s="118"/>
      <c r="J9" s="120"/>
      <c r="K9" s="118"/>
      <c r="L9" s="120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21"/>
      <c r="Y9" s="91"/>
      <c r="Z9" s="91"/>
      <c r="AA9" s="91"/>
      <c r="AB9" s="91"/>
      <c r="AC9" s="91"/>
      <c r="AD9" s="91"/>
    </row>
    <row r="10" spans="1:32" s="124" customFormat="1" ht="18.75" customHeight="1" x14ac:dyDescent="0.2">
      <c r="A10" s="9"/>
      <c r="B10" s="131" t="s">
        <v>86</v>
      </c>
      <c r="C10" s="88"/>
      <c r="D10" s="89"/>
      <c r="E10" s="89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9"/>
      <c r="X10" s="90"/>
      <c r="Y10" s="25"/>
      <c r="Z10" s="25"/>
      <c r="AA10" s="25"/>
      <c r="AB10" s="25"/>
      <c r="AC10" s="25"/>
      <c r="AD10" s="25"/>
      <c r="AE10" s="25"/>
      <c r="AF10" s="25"/>
    </row>
    <row r="11" spans="1:32" s="132" customFormat="1" ht="15" customHeight="1" x14ac:dyDescent="0.2">
      <c r="A11" s="24"/>
      <c r="B11" s="94" t="s">
        <v>82</v>
      </c>
      <c r="C11" s="23" t="s">
        <v>87</v>
      </c>
      <c r="D11" s="95" t="s">
        <v>61</v>
      </c>
      <c r="E11" s="96" t="s">
        <v>1</v>
      </c>
      <c r="F11" s="37"/>
      <c r="G11" s="97" t="s">
        <v>62</v>
      </c>
      <c r="H11" s="98" t="s">
        <v>63</v>
      </c>
      <c r="I11" s="98" t="s">
        <v>30</v>
      </c>
      <c r="J11" s="18" t="s">
        <v>64</v>
      </c>
      <c r="K11" s="99" t="s">
        <v>65</v>
      </c>
      <c r="L11" s="99" t="s">
        <v>66</v>
      </c>
      <c r="M11" s="97" t="s">
        <v>67</v>
      </c>
      <c r="N11" s="97" t="s">
        <v>29</v>
      </c>
      <c r="O11" s="98" t="s">
        <v>68</v>
      </c>
      <c r="P11" s="97" t="s">
        <v>63</v>
      </c>
      <c r="Q11" s="97" t="s">
        <v>3</v>
      </c>
      <c r="R11" s="97">
        <v>1</v>
      </c>
      <c r="S11" s="97">
        <v>2</v>
      </c>
      <c r="T11" s="97">
        <v>3</v>
      </c>
      <c r="U11" s="97" t="s">
        <v>69</v>
      </c>
      <c r="V11" s="18" t="s">
        <v>88</v>
      </c>
      <c r="W11" s="17" t="s">
        <v>70</v>
      </c>
      <c r="X11" s="17" t="s">
        <v>71</v>
      </c>
      <c r="Y11" s="25"/>
      <c r="Z11" s="25"/>
      <c r="AA11" s="25"/>
      <c r="AB11" s="25"/>
      <c r="AC11" s="25"/>
      <c r="AD11" s="25"/>
      <c r="AE11" s="25"/>
      <c r="AF11" s="25"/>
    </row>
    <row r="12" spans="1:32" s="132" customFormat="1" ht="15" customHeight="1" x14ac:dyDescent="0.2">
      <c r="A12" s="24"/>
      <c r="B12" s="145" t="s">
        <v>92</v>
      </c>
      <c r="C12" s="146" t="s">
        <v>93</v>
      </c>
      <c r="D12" s="133" t="s">
        <v>89</v>
      </c>
      <c r="E12" s="147" t="s">
        <v>40</v>
      </c>
      <c r="F12" s="139"/>
      <c r="G12" s="140"/>
      <c r="H12" s="148"/>
      <c r="I12" s="148">
        <v>1</v>
      </c>
      <c r="J12" s="149" t="s">
        <v>76</v>
      </c>
      <c r="K12" s="150">
        <v>5</v>
      </c>
      <c r="L12" s="151"/>
      <c r="M12" s="151">
        <v>1</v>
      </c>
      <c r="N12" s="141"/>
      <c r="O12" s="152"/>
      <c r="P12" s="30"/>
      <c r="Q12" s="153" t="s">
        <v>98</v>
      </c>
      <c r="R12" s="153" t="s">
        <v>99</v>
      </c>
      <c r="S12" s="153" t="s">
        <v>100</v>
      </c>
      <c r="T12" s="153" t="s">
        <v>101</v>
      </c>
      <c r="U12" s="153" t="s">
        <v>102</v>
      </c>
      <c r="V12" s="154">
        <v>0.42857142857142855</v>
      </c>
      <c r="W12" s="145" t="s">
        <v>94</v>
      </c>
      <c r="X12" s="30">
        <v>209</v>
      </c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4"/>
      <c r="B13" s="134" t="s">
        <v>74</v>
      </c>
      <c r="C13" s="109" t="s">
        <v>95</v>
      </c>
      <c r="D13" s="136"/>
      <c r="E13" s="114"/>
      <c r="F13" s="113"/>
      <c r="G13" s="137"/>
      <c r="H13" s="114"/>
      <c r="I13" s="110"/>
      <c r="J13" s="114"/>
      <c r="K13" s="114"/>
      <c r="L13" s="114"/>
      <c r="M13" s="114"/>
      <c r="N13" s="114"/>
      <c r="O13" s="114"/>
      <c r="P13" s="114"/>
      <c r="Q13" s="114"/>
      <c r="R13" s="135"/>
      <c r="S13" s="114"/>
      <c r="T13" s="114"/>
      <c r="U13" s="114"/>
      <c r="V13" s="114"/>
      <c r="W13" s="135"/>
      <c r="X13" s="115"/>
      <c r="Y13" s="91"/>
      <c r="Z13" s="91"/>
      <c r="AA13" s="91"/>
      <c r="AB13" s="91"/>
      <c r="AC13" s="91"/>
      <c r="AD13" s="91"/>
    </row>
    <row r="14" spans="1:32" x14ac:dyDescent="0.25">
      <c r="A14" s="24"/>
      <c r="B14" s="138"/>
      <c r="C14" s="118"/>
      <c r="D14" s="117"/>
      <c r="E14" s="130"/>
      <c r="F14" s="130"/>
      <c r="G14" s="118"/>
      <c r="H14" s="120"/>
      <c r="I14" s="120"/>
      <c r="J14" s="120"/>
      <c r="K14" s="120"/>
      <c r="L14" s="120"/>
      <c r="M14" s="118"/>
      <c r="N14" s="120"/>
      <c r="O14" s="120"/>
      <c r="P14" s="120"/>
      <c r="Q14" s="120"/>
      <c r="R14" s="118"/>
      <c r="S14" s="120"/>
      <c r="T14" s="120"/>
      <c r="U14" s="120"/>
      <c r="V14" s="120"/>
      <c r="W14" s="118"/>
      <c r="X14" s="121"/>
      <c r="Y14" s="91"/>
      <c r="Z14" s="91"/>
      <c r="AA14" s="91"/>
      <c r="AB14" s="91"/>
      <c r="AC14" s="91"/>
      <c r="AD14" s="91"/>
    </row>
    <row r="15" spans="1:32" s="132" customFormat="1" ht="15" customHeight="1" x14ac:dyDescent="0.25">
      <c r="A15" s="24"/>
      <c r="B15" s="122"/>
      <c r="C15" s="1"/>
      <c r="D15" s="122"/>
      <c r="E15" s="123"/>
      <c r="F15" s="36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22"/>
      <c r="X15" s="1"/>
      <c r="Y15" s="25"/>
      <c r="Z15" s="25"/>
      <c r="AA15" s="25"/>
      <c r="AB15" s="25"/>
      <c r="AC15" s="25"/>
      <c r="AD15" s="25"/>
      <c r="AE15" s="25"/>
      <c r="AF15" s="25"/>
    </row>
    <row r="16" spans="1:32" x14ac:dyDescent="0.25">
      <c r="A16" s="24"/>
      <c r="B16" s="122"/>
      <c r="C16" s="1"/>
      <c r="D16" s="122"/>
      <c r="E16" s="123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22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22"/>
      <c r="C17" s="1"/>
      <c r="D17" s="122"/>
      <c r="E17" s="123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22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22"/>
      <c r="C18" s="1"/>
      <c r="D18" s="122"/>
      <c r="E18" s="123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22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22"/>
      <c r="C19" s="1"/>
      <c r="D19" s="122"/>
      <c r="E19" s="123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22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22"/>
      <c r="C20" s="1"/>
      <c r="D20" s="122"/>
      <c r="E20" s="123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22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22"/>
      <c r="C21" s="1"/>
      <c r="D21" s="122"/>
      <c r="E21" s="123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22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22"/>
      <c r="C22" s="1"/>
      <c r="D22" s="122"/>
      <c r="E22" s="123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22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22"/>
      <c r="C23" s="1"/>
      <c r="D23" s="122"/>
      <c r="E23" s="123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22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22"/>
      <c r="C24" s="1"/>
      <c r="D24" s="122"/>
      <c r="E24" s="123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22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22"/>
      <c r="C25" s="1"/>
      <c r="D25" s="122"/>
      <c r="E25" s="123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22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22"/>
      <c r="C26" s="1"/>
      <c r="D26" s="122"/>
      <c r="E26" s="123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22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22"/>
      <c r="C27" s="1"/>
      <c r="D27" s="122"/>
      <c r="E27" s="123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22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22"/>
      <c r="C28" s="1"/>
      <c r="D28" s="122"/>
      <c r="E28" s="123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22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22"/>
      <c r="C29" s="1"/>
      <c r="D29" s="122"/>
      <c r="E29" s="123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22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22"/>
      <c r="C30" s="1"/>
      <c r="D30" s="122"/>
      <c r="E30" s="123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22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22"/>
      <c r="C31" s="1"/>
      <c r="D31" s="122"/>
      <c r="E31" s="123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22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22"/>
      <c r="C32" s="1"/>
      <c r="D32" s="122"/>
      <c r="E32" s="123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22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22"/>
      <c r="C33" s="1"/>
      <c r="D33" s="122"/>
      <c r="E33" s="123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22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22"/>
      <c r="C34" s="1"/>
      <c r="D34" s="122"/>
      <c r="E34" s="123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22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22"/>
      <c r="C35" s="1"/>
      <c r="D35" s="122"/>
      <c r="E35" s="123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22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22"/>
      <c r="C36" s="1"/>
      <c r="D36" s="122"/>
      <c r="E36" s="123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22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22"/>
      <c r="C37" s="1"/>
      <c r="D37" s="122"/>
      <c r="E37" s="123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22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22"/>
      <c r="C38" s="1"/>
      <c r="D38" s="122"/>
      <c r="E38" s="123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22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22"/>
      <c r="C39" s="1"/>
      <c r="D39" s="122"/>
      <c r="E39" s="123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22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22"/>
      <c r="C40" s="1"/>
      <c r="D40" s="122"/>
      <c r="E40" s="123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22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22"/>
      <c r="C41" s="1"/>
      <c r="D41" s="122"/>
      <c r="E41" s="123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22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22"/>
      <c r="C42" s="1"/>
      <c r="D42" s="122"/>
      <c r="E42" s="123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22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22"/>
      <c r="C43" s="1"/>
      <c r="D43" s="122"/>
      <c r="E43" s="123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22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22"/>
      <c r="C44" s="1"/>
      <c r="D44" s="122"/>
      <c r="E44" s="123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22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22"/>
      <c r="C45" s="1"/>
      <c r="D45" s="122"/>
      <c r="E45" s="123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22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22"/>
      <c r="C46" s="1"/>
      <c r="D46" s="122"/>
      <c r="E46" s="123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22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22"/>
      <c r="C47" s="1"/>
      <c r="D47" s="122"/>
      <c r="E47" s="123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22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22"/>
      <c r="C48" s="1"/>
      <c r="D48" s="122"/>
      <c r="E48" s="123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22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22"/>
      <c r="C49" s="1"/>
      <c r="D49" s="122"/>
      <c r="E49" s="123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22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22"/>
      <c r="C50" s="1"/>
      <c r="D50" s="122"/>
      <c r="E50" s="123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22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22"/>
      <c r="C51" s="1"/>
      <c r="D51" s="122"/>
      <c r="E51" s="123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22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22"/>
      <c r="C52" s="1"/>
      <c r="D52" s="122"/>
      <c r="E52" s="123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22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22"/>
      <c r="C53" s="1"/>
      <c r="D53" s="122"/>
      <c r="E53" s="123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22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22"/>
      <c r="C54" s="1"/>
      <c r="D54" s="122"/>
      <c r="E54" s="123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22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22"/>
      <c r="C55" s="1"/>
      <c r="D55" s="122"/>
      <c r="E55" s="123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22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22"/>
      <c r="C56" s="1"/>
      <c r="D56" s="122"/>
      <c r="E56" s="123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22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22"/>
      <c r="C57" s="1"/>
      <c r="D57" s="122"/>
      <c r="E57" s="123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22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22"/>
      <c r="C58" s="1"/>
      <c r="D58" s="122"/>
      <c r="E58" s="123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22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22"/>
      <c r="C59" s="1"/>
      <c r="D59" s="122"/>
      <c r="E59" s="123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22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22"/>
      <c r="C60" s="1"/>
      <c r="D60" s="122"/>
      <c r="E60" s="123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22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22"/>
      <c r="C61" s="1"/>
      <c r="D61" s="122"/>
      <c r="E61" s="123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22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22"/>
      <c r="C62" s="1"/>
      <c r="D62" s="122"/>
      <c r="E62" s="123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22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22"/>
      <c r="C63" s="1"/>
      <c r="D63" s="122"/>
      <c r="E63" s="123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22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22"/>
      <c r="C64" s="1"/>
      <c r="D64" s="122"/>
      <c r="E64" s="123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22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22"/>
      <c r="C65" s="1"/>
      <c r="D65" s="122"/>
      <c r="E65" s="123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22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22"/>
      <c r="C66" s="1"/>
      <c r="D66" s="122"/>
      <c r="E66" s="123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22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22"/>
      <c r="C67" s="1"/>
      <c r="D67" s="122"/>
      <c r="E67" s="123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22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22"/>
      <c r="C68" s="1"/>
      <c r="D68" s="122"/>
      <c r="E68" s="123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22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22"/>
      <c r="C69" s="1"/>
      <c r="D69" s="122"/>
      <c r="E69" s="123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22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22"/>
      <c r="C70" s="1"/>
      <c r="D70" s="122"/>
      <c r="E70" s="123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22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22"/>
      <c r="C71" s="1"/>
      <c r="D71" s="122"/>
      <c r="E71" s="123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22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22"/>
      <c r="C72" s="1"/>
      <c r="D72" s="122"/>
      <c r="E72" s="123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22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22"/>
      <c r="C73" s="1"/>
      <c r="D73" s="122"/>
      <c r="E73" s="123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22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22"/>
      <c r="C74" s="1"/>
      <c r="D74" s="122"/>
      <c r="E74" s="123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22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22"/>
      <c r="C75" s="1"/>
      <c r="D75" s="122"/>
      <c r="E75" s="123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22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22"/>
      <c r="C76" s="1"/>
      <c r="D76" s="122"/>
      <c r="E76" s="123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22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22"/>
      <c r="C77" s="1"/>
      <c r="D77" s="122"/>
      <c r="E77" s="123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22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22"/>
      <c r="C78" s="1"/>
      <c r="D78" s="122"/>
      <c r="E78" s="123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22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22"/>
      <c r="C79" s="1"/>
      <c r="D79" s="122"/>
      <c r="E79" s="123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22"/>
      <c r="X79" s="1"/>
      <c r="Y79" s="91"/>
      <c r="Z79" s="91"/>
      <c r="AA79" s="91"/>
      <c r="AB79" s="91"/>
      <c r="AC79" s="91"/>
      <c r="AD79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2019-01-21T09:11:16Z</dcterms:modified>
</cp:coreProperties>
</file>