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0" i="1" l="1"/>
  <c r="E13" i="1" l="1"/>
  <c r="O7" i="1" l="1"/>
  <c r="K13" i="1" l="1"/>
  <c r="O8" i="1"/>
  <c r="O13" i="1" s="1"/>
  <c r="M13" i="1"/>
  <c r="AJ13" i="1"/>
  <c r="AI13" i="1"/>
  <c r="AH13" i="1"/>
  <c r="AG13" i="1"/>
  <c r="AF13" i="1"/>
  <c r="AE13" i="1"/>
  <c r="AD13" i="1"/>
  <c r="I19" i="1" s="1"/>
  <c r="N19" i="1" s="1"/>
  <c r="AC13" i="1"/>
  <c r="H19" i="1" s="1"/>
  <c r="AB13" i="1"/>
  <c r="G19" i="1" s="1"/>
  <c r="AA13" i="1"/>
  <c r="F19" i="1" s="1"/>
  <c r="Z13" i="1"/>
  <c r="E19" i="1" s="1"/>
  <c r="Y13" i="1"/>
  <c r="I18" i="1" s="1"/>
  <c r="X13" i="1"/>
  <c r="H18" i="1" s="1"/>
  <c r="W13" i="1"/>
  <c r="G18" i="1" s="1"/>
  <c r="V13" i="1"/>
  <c r="F18" i="1" s="1"/>
  <c r="U13" i="1"/>
  <c r="E18" i="1" s="1"/>
  <c r="L18" i="1" s="1"/>
  <c r="L13" i="1"/>
  <c r="T13" i="1" s="1"/>
  <c r="J13" i="1"/>
  <c r="I13" i="1"/>
  <c r="I17" i="1" s="1"/>
  <c r="H13" i="1"/>
  <c r="H17" i="1" s="1"/>
  <c r="G13" i="1"/>
  <c r="G17" i="1" s="1"/>
  <c r="F13" i="1"/>
  <c r="F17" i="1" s="1"/>
  <c r="E17" i="1"/>
  <c r="M18" i="1" l="1"/>
  <c r="N18" i="1"/>
  <c r="K18" i="1"/>
  <c r="E20" i="1"/>
  <c r="L19" i="1"/>
  <c r="K19" i="1"/>
  <c r="M19" i="1"/>
  <c r="O17" i="1"/>
  <c r="O20" i="1" s="1"/>
  <c r="N13" i="1"/>
  <c r="N17" i="1" s="1"/>
  <c r="K17" i="1"/>
  <c r="F20" i="1"/>
  <c r="H20" i="1"/>
  <c r="L20" i="1" s="1"/>
  <c r="L17" i="1"/>
  <c r="G20" i="1"/>
  <c r="M17" i="1"/>
  <c r="I20" i="1"/>
  <c r="D14" i="1"/>
  <c r="M20" i="1" l="1"/>
  <c r="N20" i="1"/>
  <c r="K20" i="1"/>
</calcChain>
</file>

<file path=xl/sharedStrings.xml><?xml version="1.0" encoding="utf-8"?>
<sst xmlns="http://schemas.openxmlformats.org/spreadsheetml/2006/main" count="161" uniqueCount="101">
  <si>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</si>
  <si>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</si>
  <si>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</si>
  <si>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</si>
  <si>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</si>
  <si>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</si>
  <si>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</si>
  <si>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</si>
  <si>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</si>
  <si>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</si>
  <si>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</si>
  <si>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</si>
  <si>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</si>
  <si>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</si>
  <si>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</si>
  <si>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</si>
  <si>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</si>
  <si>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</si>
  <si>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</si>
  <si>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</si>
  <si>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</si>
  <si>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</si>
  <si>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</si>
  <si>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</si>
  <si>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</si>
  <si>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</si>
  <si>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</si>
  <si>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</si>
  <si>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</si>
  <si>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</si>
  <si>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</si>
  <si>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</si>
  <si>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</si>
  <si>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</si>
  <si>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</si>
  <si>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</si>
  <si>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</si>
  <si>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</si>
  <si>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</si>
  <si>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</si>
  <si>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Kunnari</t>
  </si>
  <si>
    <t>09.05. 2013  Lukko - Roihu  2-0  (6-2, 2-0)</t>
  </si>
  <si>
    <t>Anna Hellsten</t>
  </si>
  <si>
    <t>19.8.1993   Helsinki</t>
  </si>
  <si>
    <t>PuMu = Puna-Mustat, Helsinki  (1941),  kasvattajaseura</t>
  </si>
  <si>
    <t>Roihu = Roihu, Helsinki  (1957)</t>
  </si>
  <si>
    <t>PuMu</t>
  </si>
  <si>
    <t xml:space="preserve">  19 v   8 kk 20 pv</t>
  </si>
  <si>
    <t>2.  ottelu</t>
  </si>
  <si>
    <t>15.05. 2013  Pesä Ysit - Roihu  2-0  (12-10, 6-2)</t>
  </si>
  <si>
    <t xml:space="preserve">  19 v   8 kk 26 pv</t>
  </si>
  <si>
    <t>11.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</si>
  <si>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</si>
  <si>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</si>
  <si>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</si>
  <si>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</si>
  <si>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</si>
  <si>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</si>
  <si>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</si>
  <si>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</si>
  <si>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</si>
  <si>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</si>
  <si>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</si>
  <si>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</si>
  <si>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</si>
  <si>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</si>
  <si>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</si>
  <si>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</si>
  <si>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21.07. 2012  Sotkamo</t>
  </si>
  <si>
    <t xml:space="preserve">  0-2  (2-8, 2-4)</t>
  </si>
  <si>
    <t>Vesa Puutonen</t>
  </si>
  <si>
    <t>ViU</t>
  </si>
  <si>
    <t>ViU = Viinijärven Urheilijat  (1914)</t>
  </si>
  <si>
    <t xml:space="preserve"> LIITTO - LEHDISTÖ - KORTTI</t>
  </si>
  <si>
    <t>NAISET</t>
  </si>
  <si>
    <t>Tulos</t>
  </si>
  <si>
    <t xml:space="preserve">  KL-%</t>
  </si>
  <si>
    <t>17.06. 2016  Pori</t>
  </si>
  <si>
    <t>Liitto</t>
  </si>
  <si>
    <t>Antti Yli-Saunamäki</t>
  </si>
  <si>
    <t>Ikä ensimmäisessä ottelussa</t>
  </si>
  <si>
    <t>1-0  (4-1, 1-1)</t>
  </si>
  <si>
    <t>22 v  9 kk  28 pv</t>
  </si>
  <si>
    <t>10.</t>
  </si>
  <si>
    <t>67.  ottelu</t>
  </si>
  <si>
    <t>14.06. 2016  ViU - ViPa  2-0  (4-3, 8-1)</t>
  </si>
  <si>
    <t xml:space="preserve">  22 v   9 kk 26 pv</t>
  </si>
  <si>
    <t>L+T</t>
  </si>
  <si>
    <t>8.</t>
  </si>
  <si>
    <t>9.</t>
  </si>
  <si>
    <t>Pesä Ysit</t>
  </si>
  <si>
    <t>Pesä Ysit = Pesä Ysit, Lappeenranta  (1976)</t>
  </si>
  <si>
    <t>5.</t>
  </si>
  <si>
    <t>7.</t>
  </si>
  <si>
    <t>4/7</t>
  </si>
  <si>
    <t>0/1</t>
  </si>
  <si>
    <t>2/2</t>
  </si>
  <si>
    <t>2/4</t>
  </si>
  <si>
    <t>1/1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</si>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</sst>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49" fontId="1" fillId="8" borderId="3" xfId="0" applyNumberFormat="1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6" fillId="6" borderId="1" xfId="0" applyFont="1" applyFill="1" applyBorder="1" applyAlignment="1">
      <alignment vertical="top"/>
    </xf>
    <xf numFmtId="1" fontId="1" fillId="0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8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12" xfId="0" applyFont="1" applyFill="1" applyBorder="1"/>
    <xf numFmtId="0" fontId="0" fillId="3" borderId="0" xfId="0" applyFill="1"/>
    <xf numFmtId="0" fontId="0" fillId="2" borderId="0" xfId="0" applyFill="1"/>
    <xf numFmtId="0" fontId="1" fillId="8" borderId="2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8" borderId="3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5" fontId="1" fillId="8" borderId="3" xfId="1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10.855468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18" width="5.7109375" style="124" customWidth="1"/>
    <col min="19" max="19" width="5.7109375" style="105" customWidth="1"/>
    <col min="20" max="20" width="0.28515625" style="35" customWidth="1"/>
    <col min="21" max="28" width="5.7109375" style="5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8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123"/>
      <c r="Q1" s="123"/>
      <c r="R1" s="12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57">
        <v>2010</v>
      </c>
      <c r="C4" s="57"/>
      <c r="D4" s="58" t="s">
        <v>46</v>
      </c>
      <c r="E4" s="57"/>
      <c r="F4" s="60" t="s">
        <v>33</v>
      </c>
      <c r="G4" s="62"/>
      <c r="H4" s="61"/>
      <c r="I4" s="57"/>
      <c r="J4" s="57"/>
      <c r="K4" s="57"/>
      <c r="L4" s="57"/>
      <c r="M4" s="57"/>
      <c r="N4" s="59"/>
      <c r="O4" s="35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57">
        <v>2011</v>
      </c>
      <c r="C5" s="57"/>
      <c r="D5" s="58" t="s">
        <v>46</v>
      </c>
      <c r="E5" s="57"/>
      <c r="F5" s="60" t="s">
        <v>33</v>
      </c>
      <c r="G5" s="62"/>
      <c r="H5" s="61"/>
      <c r="I5" s="57"/>
      <c r="J5" s="57"/>
      <c r="K5" s="57"/>
      <c r="L5" s="57"/>
      <c r="M5" s="57"/>
      <c r="N5" s="59"/>
      <c r="O5" s="35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57">
        <v>2012</v>
      </c>
      <c r="C6" s="57"/>
      <c r="D6" s="58" t="s">
        <v>34</v>
      </c>
      <c r="E6" s="57"/>
      <c r="F6" s="60" t="s">
        <v>33</v>
      </c>
      <c r="G6" s="62"/>
      <c r="H6" s="61"/>
      <c r="I6" s="57"/>
      <c r="J6" s="57"/>
      <c r="K6" s="57"/>
      <c r="L6" s="57"/>
      <c r="M6" s="57"/>
      <c r="N6" s="59"/>
      <c r="O6" s="35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2013</v>
      </c>
      <c r="C7" s="26" t="s">
        <v>35</v>
      </c>
      <c r="D7" s="28" t="s">
        <v>34</v>
      </c>
      <c r="E7" s="26">
        <v>23</v>
      </c>
      <c r="F7" s="26">
        <v>0</v>
      </c>
      <c r="G7" s="26">
        <v>18</v>
      </c>
      <c r="H7" s="26">
        <v>4</v>
      </c>
      <c r="I7" s="26">
        <v>52</v>
      </c>
      <c r="J7" s="26">
        <v>7</v>
      </c>
      <c r="K7" s="26">
        <v>7</v>
      </c>
      <c r="L7" s="26">
        <v>20</v>
      </c>
      <c r="M7" s="26">
        <v>18</v>
      </c>
      <c r="N7" s="29">
        <v>0.43</v>
      </c>
      <c r="O7" s="35">
        <f>PRODUCT(I7/N7)</f>
        <v>120.93023255813954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4</v>
      </c>
      <c r="AA7" s="27">
        <v>0</v>
      </c>
      <c r="AB7" s="27">
        <v>8</v>
      </c>
      <c r="AC7" s="27">
        <v>0</v>
      </c>
      <c r="AD7" s="27">
        <v>5</v>
      </c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2014</v>
      </c>
      <c r="C8" s="26" t="s">
        <v>51</v>
      </c>
      <c r="D8" s="28" t="s">
        <v>34</v>
      </c>
      <c r="E8" s="26">
        <v>24</v>
      </c>
      <c r="F8" s="26">
        <v>0</v>
      </c>
      <c r="G8" s="26">
        <v>12</v>
      </c>
      <c r="H8" s="26">
        <v>2</v>
      </c>
      <c r="I8" s="26">
        <v>67</v>
      </c>
      <c r="J8" s="26">
        <v>20</v>
      </c>
      <c r="K8" s="26">
        <v>9</v>
      </c>
      <c r="L8" s="26">
        <v>26</v>
      </c>
      <c r="M8" s="26">
        <v>12</v>
      </c>
      <c r="N8" s="29">
        <v>0.46200000000000002</v>
      </c>
      <c r="O8" s="35">
        <f>PRODUCT(I8/N8)</f>
        <v>145.02164502164501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>
        <v>7</v>
      </c>
      <c r="AA8" s="27">
        <v>0</v>
      </c>
      <c r="AB8" s="27">
        <v>4</v>
      </c>
      <c r="AC8" s="27">
        <v>0</v>
      </c>
      <c r="AD8" s="27">
        <v>24</v>
      </c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2015</v>
      </c>
      <c r="C9" s="26"/>
      <c r="D9" s="28"/>
      <c r="E9" s="26"/>
      <c r="F9" s="26"/>
      <c r="G9" s="26"/>
      <c r="H9" s="26"/>
      <c r="I9" s="26"/>
      <c r="J9" s="26"/>
      <c r="K9" s="26"/>
      <c r="L9" s="26"/>
      <c r="M9" s="26"/>
      <c r="N9" s="29"/>
      <c r="O9" s="35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2016</v>
      </c>
      <c r="C10" s="26" t="s">
        <v>83</v>
      </c>
      <c r="D10" s="28" t="s">
        <v>71</v>
      </c>
      <c r="E10" s="26">
        <v>22</v>
      </c>
      <c r="F10" s="26">
        <v>1</v>
      </c>
      <c r="G10" s="26">
        <v>35</v>
      </c>
      <c r="H10" s="26">
        <v>1</v>
      </c>
      <c r="I10" s="26">
        <v>80</v>
      </c>
      <c r="J10" s="26">
        <v>1</v>
      </c>
      <c r="K10" s="26">
        <v>12</v>
      </c>
      <c r="L10" s="26">
        <v>31</v>
      </c>
      <c r="M10" s="26">
        <v>36</v>
      </c>
      <c r="N10" s="29">
        <v>0.47599999999999998</v>
      </c>
      <c r="O10" s="35">
        <v>168</v>
      </c>
      <c r="P10" s="18" t="s">
        <v>88</v>
      </c>
      <c r="Q10" s="18"/>
      <c r="R10" s="18"/>
      <c r="S10" s="18"/>
      <c r="T10" s="24" t="e">
        <f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>
        <v>1</v>
      </c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2017</v>
      </c>
      <c r="C11" s="26" t="s">
        <v>89</v>
      </c>
      <c r="D11" s="28" t="s">
        <v>90</v>
      </c>
      <c r="E11" s="26">
        <v>25</v>
      </c>
      <c r="F11" s="26">
        <v>1</v>
      </c>
      <c r="G11" s="26">
        <v>45</v>
      </c>
      <c r="H11" s="26">
        <v>3</v>
      </c>
      <c r="I11" s="26">
        <v>96</v>
      </c>
      <c r="J11" s="26">
        <v>0</v>
      </c>
      <c r="K11" s="26">
        <v>7</v>
      </c>
      <c r="L11" s="26">
        <v>43</v>
      </c>
      <c r="M11" s="26">
        <v>46</v>
      </c>
      <c r="N11" s="29">
        <v>0.5363</v>
      </c>
      <c r="O11" s="35">
        <v>179</v>
      </c>
      <c r="P11" s="18" t="s">
        <v>92</v>
      </c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2018</v>
      </c>
      <c r="C12" s="26" t="s">
        <v>88</v>
      </c>
      <c r="D12" s="28" t="s">
        <v>90</v>
      </c>
      <c r="E12" s="26">
        <v>26</v>
      </c>
      <c r="F12" s="26">
        <v>0</v>
      </c>
      <c r="G12" s="26">
        <v>49</v>
      </c>
      <c r="H12" s="26">
        <v>4</v>
      </c>
      <c r="I12" s="26">
        <v>78</v>
      </c>
      <c r="J12" s="26">
        <v>1</v>
      </c>
      <c r="K12" s="26">
        <v>5</v>
      </c>
      <c r="L12" s="26">
        <v>23</v>
      </c>
      <c r="M12" s="26">
        <v>49</v>
      </c>
      <c r="N12" s="29">
        <v>0.44569999999999999</v>
      </c>
      <c r="O12" s="35">
        <v>175</v>
      </c>
      <c r="P12" s="18" t="s">
        <v>93</v>
      </c>
      <c r="Q12" s="18"/>
      <c r="R12" s="18"/>
      <c r="S12" s="18"/>
      <c r="T12" s="24"/>
      <c r="U12" s="26">
        <v>3</v>
      </c>
      <c r="V12" s="26">
        <v>0</v>
      </c>
      <c r="W12" s="26">
        <v>1</v>
      </c>
      <c r="X12" s="26">
        <v>0</v>
      </c>
      <c r="Y12" s="26">
        <v>1</v>
      </c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120</v>
      </c>
      <c r="F13" s="18">
        <f t="shared" si="0"/>
        <v>2</v>
      </c>
      <c r="G13" s="18">
        <f t="shared" si="0"/>
        <v>159</v>
      </c>
      <c r="H13" s="18">
        <f t="shared" si="0"/>
        <v>14</v>
      </c>
      <c r="I13" s="18">
        <f t="shared" si="0"/>
        <v>373</v>
      </c>
      <c r="J13" s="18">
        <f t="shared" si="0"/>
        <v>29</v>
      </c>
      <c r="K13" s="18">
        <f t="shared" si="0"/>
        <v>40</v>
      </c>
      <c r="L13" s="18">
        <f t="shared" si="0"/>
        <v>143</v>
      </c>
      <c r="M13" s="18">
        <f t="shared" si="0"/>
        <v>161</v>
      </c>
      <c r="N13" s="30">
        <f>PRODUCT(I13/O13)</f>
        <v>0.47337916262815383</v>
      </c>
      <c r="O13" s="31">
        <f t="shared" ref="O13:AJ13" si="1">SUM(O4:O12)</f>
        <v>787.95187757978454</v>
      </c>
      <c r="P13" s="18"/>
      <c r="Q13" s="18"/>
      <c r="R13" s="18"/>
      <c r="S13" s="18"/>
      <c r="T13" s="24" t="e">
        <f t="shared" ref="T13" si="2">PRODUCT(L13/S13)</f>
        <v>#DIV/0!</v>
      </c>
      <c r="U13" s="18">
        <f t="shared" si="1"/>
        <v>3</v>
      </c>
      <c r="V13" s="18">
        <f t="shared" si="1"/>
        <v>0</v>
      </c>
      <c r="W13" s="18">
        <f t="shared" si="1"/>
        <v>1</v>
      </c>
      <c r="X13" s="18">
        <f t="shared" si="1"/>
        <v>0</v>
      </c>
      <c r="Y13" s="18">
        <f t="shared" si="1"/>
        <v>1</v>
      </c>
      <c r="Z13" s="18">
        <f t="shared" si="1"/>
        <v>11</v>
      </c>
      <c r="AA13" s="18">
        <f t="shared" si="1"/>
        <v>0</v>
      </c>
      <c r="AB13" s="18">
        <f t="shared" si="1"/>
        <v>12</v>
      </c>
      <c r="AC13" s="18">
        <f t="shared" si="1"/>
        <v>0</v>
      </c>
      <c r="AD13" s="18">
        <f t="shared" si="1"/>
        <v>29</v>
      </c>
      <c r="AE13" s="18">
        <f t="shared" si="1"/>
        <v>0</v>
      </c>
      <c r="AF13" s="18">
        <f t="shared" si="1"/>
        <v>1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</f>
        <v>310.66666666666669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4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6"/>
      <c r="O15" s="36"/>
      <c r="P15" s="36"/>
      <c r="Q15" s="36"/>
      <c r="R15" s="36"/>
      <c r="S15" s="36"/>
      <c r="T15" s="36"/>
      <c r="U15" s="36"/>
      <c r="V15" s="3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32</v>
      </c>
      <c r="O16" s="24"/>
      <c r="P16" s="39" t="s">
        <v>37</v>
      </c>
      <c r="Q16" s="12"/>
      <c r="R16" s="12"/>
      <c r="S16" s="12"/>
      <c r="T16" s="63"/>
      <c r="U16" s="63"/>
      <c r="V16" s="63"/>
      <c r="W16" s="63"/>
      <c r="X16" s="63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4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0"/>
      <c r="E17" s="26">
        <f>PRODUCT(E13)</f>
        <v>120</v>
      </c>
      <c r="F17" s="26">
        <f>PRODUCT(F13)</f>
        <v>2</v>
      </c>
      <c r="G17" s="26">
        <f>PRODUCT(G13)</f>
        <v>159</v>
      </c>
      <c r="H17" s="26">
        <f>PRODUCT(H13)</f>
        <v>14</v>
      </c>
      <c r="I17" s="26">
        <f>PRODUCT(I13)</f>
        <v>373</v>
      </c>
      <c r="J17" s="1"/>
      <c r="K17" s="41">
        <f>PRODUCT((F17+G17)/E17)</f>
        <v>1.3416666666666666</v>
      </c>
      <c r="L17" s="41">
        <f>PRODUCT(H17/E17)</f>
        <v>0.11666666666666667</v>
      </c>
      <c r="M17" s="41">
        <f>PRODUCT(I17/E17)</f>
        <v>3.1083333333333334</v>
      </c>
      <c r="N17" s="29">
        <f>PRODUCT(N13)</f>
        <v>0.47337916262815383</v>
      </c>
      <c r="O17" s="24">
        <f>PRODUCT(O13)</f>
        <v>787.95187757978454</v>
      </c>
      <c r="P17" s="65" t="s">
        <v>38</v>
      </c>
      <c r="Q17" s="66"/>
      <c r="R17" s="67" t="s">
        <v>41</v>
      </c>
      <c r="S17" s="67"/>
      <c r="T17" s="67"/>
      <c r="U17" s="67"/>
      <c r="V17" s="67"/>
      <c r="W17" s="67"/>
      <c r="X17" s="67"/>
      <c r="Y17" s="67"/>
      <c r="Z17" s="67"/>
      <c r="AA17" s="67"/>
      <c r="AB17" s="68" t="s">
        <v>39</v>
      </c>
      <c r="AC17" s="68"/>
      <c r="AD17" s="68"/>
      <c r="AE17" s="69" t="s">
        <v>47</v>
      </c>
      <c r="AF17" s="68"/>
      <c r="AG17" s="68"/>
      <c r="AH17" s="68"/>
      <c r="AI17" s="68"/>
      <c r="AJ17" s="13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2" t="s">
        <v>18</v>
      </c>
      <c r="C18" s="43"/>
      <c r="D18" s="44"/>
      <c r="E18" s="26">
        <f>SUM(U13)</f>
        <v>3</v>
      </c>
      <c r="F18" s="26">
        <f>SUM(V13)</f>
        <v>0</v>
      </c>
      <c r="G18" s="26">
        <f>SUM(W13)</f>
        <v>1</v>
      </c>
      <c r="H18" s="26">
        <f>SUM(X13)</f>
        <v>0</v>
      </c>
      <c r="I18" s="26">
        <f>SUM(Y13)</f>
        <v>1</v>
      </c>
      <c r="J18" s="1"/>
      <c r="K18" s="41">
        <f>PRODUCT((F18+G18)/E18)</f>
        <v>0.33333333333333331</v>
      </c>
      <c r="L18" s="41">
        <f>PRODUCT(H18/E18)</f>
        <v>0</v>
      </c>
      <c r="M18" s="41">
        <f>PRODUCT(I18/E18)</f>
        <v>0.33333333333333331</v>
      </c>
      <c r="N18" s="29">
        <f>PRODUCT(I18/O18)</f>
        <v>0.1</v>
      </c>
      <c r="O18" s="24">
        <v>10</v>
      </c>
      <c r="P18" s="70" t="s">
        <v>99</v>
      </c>
      <c r="Q18" s="71"/>
      <c r="R18" s="72" t="s">
        <v>41</v>
      </c>
      <c r="S18" s="72"/>
      <c r="T18" s="72"/>
      <c r="U18" s="72"/>
      <c r="V18" s="72"/>
      <c r="W18" s="72"/>
      <c r="X18" s="72"/>
      <c r="Y18" s="72"/>
      <c r="Z18" s="72"/>
      <c r="AA18" s="72"/>
      <c r="AB18" s="73" t="s">
        <v>39</v>
      </c>
      <c r="AC18" s="73"/>
      <c r="AD18" s="73"/>
      <c r="AE18" s="74" t="s">
        <v>47</v>
      </c>
      <c r="AF18" s="73"/>
      <c r="AG18" s="73"/>
      <c r="AH18" s="73"/>
      <c r="AI18" s="73"/>
      <c r="AJ18" s="14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5" t="s">
        <v>19</v>
      </c>
      <c r="C19" s="46"/>
      <c r="D19" s="47"/>
      <c r="E19" s="27">
        <f>PRODUCT(Z13)</f>
        <v>11</v>
      </c>
      <c r="F19" s="27">
        <f t="shared" ref="F19:I19" si="3">PRODUCT(AA13)</f>
        <v>0</v>
      </c>
      <c r="G19" s="27">
        <f t="shared" si="3"/>
        <v>12</v>
      </c>
      <c r="H19" s="27">
        <f t="shared" si="3"/>
        <v>0</v>
      </c>
      <c r="I19" s="27">
        <f t="shared" si="3"/>
        <v>29</v>
      </c>
      <c r="J19" s="1"/>
      <c r="K19" s="48">
        <f>PRODUCT((F19+G19)/E19)</f>
        <v>1.0909090909090908</v>
      </c>
      <c r="L19" s="48">
        <f>PRODUCT(H19/E19)</f>
        <v>0</v>
      </c>
      <c r="M19" s="48">
        <f>PRODUCT(I19/E19)</f>
        <v>2.6363636363636362</v>
      </c>
      <c r="N19" s="49">
        <f>PRODUCT(I19/O19)</f>
        <v>0.37662337662337664</v>
      </c>
      <c r="O19" s="24">
        <v>77</v>
      </c>
      <c r="P19" s="70" t="s">
        <v>100</v>
      </c>
      <c r="Q19" s="71"/>
      <c r="R19" s="72" t="s">
        <v>49</v>
      </c>
      <c r="S19" s="72"/>
      <c r="T19" s="72"/>
      <c r="U19" s="72"/>
      <c r="V19" s="72"/>
      <c r="W19" s="72"/>
      <c r="X19" s="72"/>
      <c r="Y19" s="72"/>
      <c r="Z19" s="72"/>
      <c r="AA19" s="72"/>
      <c r="AB19" s="73" t="s">
        <v>48</v>
      </c>
      <c r="AC19" s="73"/>
      <c r="AD19" s="73"/>
      <c r="AE19" s="74" t="s">
        <v>50</v>
      </c>
      <c r="AF19" s="73"/>
      <c r="AG19" s="73"/>
      <c r="AH19" s="73"/>
      <c r="AI19" s="73"/>
      <c r="AJ19" s="14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20</v>
      </c>
      <c r="C20" s="51"/>
      <c r="D20" s="52"/>
      <c r="E20" s="18">
        <f>SUM(E17:E19)</f>
        <v>134</v>
      </c>
      <c r="F20" s="18">
        <f>SUM(F17:F19)</f>
        <v>2</v>
      </c>
      <c r="G20" s="18">
        <f>SUM(G17:G19)</f>
        <v>172</v>
      </c>
      <c r="H20" s="18">
        <f>SUM(H17:H19)</f>
        <v>14</v>
      </c>
      <c r="I20" s="18">
        <f>SUM(I17:I19)</f>
        <v>403</v>
      </c>
      <c r="J20" s="1"/>
      <c r="K20" s="53">
        <f>PRODUCT((F20+G20)/E20)</f>
        <v>1.2985074626865671</v>
      </c>
      <c r="L20" s="53">
        <f>PRODUCT(H20/E20)</f>
        <v>0.1044776119402985</v>
      </c>
      <c r="M20" s="53">
        <f>PRODUCT(I20/E20)</f>
        <v>3.0074626865671643</v>
      </c>
      <c r="N20" s="30">
        <f>PRODUCT(I20/O20)</f>
        <v>0.46059676003524147</v>
      </c>
      <c r="O20" s="24">
        <f>SUM(O17:O19)</f>
        <v>874.95187757978454</v>
      </c>
      <c r="P20" s="75" t="s">
        <v>40</v>
      </c>
      <c r="Q20" s="76"/>
      <c r="R20" s="77" t="s">
        <v>85</v>
      </c>
      <c r="S20" s="77"/>
      <c r="T20" s="77"/>
      <c r="U20" s="77"/>
      <c r="V20" s="77"/>
      <c r="W20" s="77"/>
      <c r="X20" s="77"/>
      <c r="Y20" s="77"/>
      <c r="Z20" s="77"/>
      <c r="AA20" s="77"/>
      <c r="AB20" s="78" t="s">
        <v>84</v>
      </c>
      <c r="AC20" s="78"/>
      <c r="AD20" s="78"/>
      <c r="AE20" s="79" t="s">
        <v>86</v>
      </c>
      <c r="AF20" s="78"/>
      <c r="AG20" s="78"/>
      <c r="AH20" s="78"/>
      <c r="AI20" s="78"/>
      <c r="AJ20" s="14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 t="s">
        <v>36</v>
      </c>
      <c r="C22" s="56"/>
      <c r="D22" s="56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72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7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91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7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7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7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7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7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7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7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7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7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7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7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7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7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7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37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37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7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7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7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7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37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7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37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7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7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7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7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7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37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7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37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7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37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7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37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37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7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7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37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7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7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37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37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7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37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24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7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24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37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24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7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24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24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24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24"/>
      <c r="P76" s="24"/>
      <c r="Q76" s="24"/>
      <c r="R76" s="24"/>
      <c r="S76" s="24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24"/>
      <c r="P77" s="24"/>
      <c r="Q77" s="24"/>
      <c r="R77" s="24"/>
      <c r="S77" s="24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24"/>
      <c r="P78" s="24"/>
      <c r="Q78" s="24"/>
      <c r="R78" s="24"/>
      <c r="S78" s="24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24"/>
      <c r="P79" s="24"/>
      <c r="Q79" s="24"/>
      <c r="R79" s="24"/>
      <c r="S79" s="24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24"/>
      <c r="P80" s="24"/>
      <c r="Q80" s="24"/>
      <c r="R80" s="24"/>
      <c r="S80" s="24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24"/>
      <c r="P81" s="24"/>
      <c r="Q81" s="24"/>
      <c r="R81" s="24"/>
      <c r="S81" s="24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24"/>
      <c r="P82" s="24"/>
      <c r="Q82" s="24"/>
      <c r="R82" s="24"/>
      <c r="S82" s="24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24"/>
      <c r="P83" s="24"/>
      <c r="Q83" s="24"/>
      <c r="R83" s="24"/>
      <c r="S83" s="24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24"/>
      <c r="P84" s="24"/>
      <c r="Q84" s="24"/>
      <c r="R84" s="24"/>
      <c r="S84" s="24"/>
      <c r="T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24"/>
      <c r="P85" s="24"/>
      <c r="Q85" s="24"/>
      <c r="R85" s="24"/>
      <c r="S85" s="24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24"/>
      <c r="P86" s="24"/>
      <c r="Q86" s="24"/>
      <c r="R86" s="24"/>
      <c r="S86" s="24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24"/>
      <c r="P87" s="24"/>
      <c r="Q87" s="24"/>
      <c r="R87" s="24"/>
      <c r="S87" s="24"/>
      <c r="T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6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6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6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6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6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6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6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6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6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6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6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6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6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6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6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6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6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6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6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6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6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6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6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6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6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6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6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6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6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6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6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6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6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6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6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6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6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6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6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6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6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6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6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6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6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6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6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6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6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6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6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6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6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6"/>
      <c r="O206" s="2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3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6"/>
      <c r="O207" s="2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3"/>
      <c r="AL207" s="8"/>
      <c r="AM207" s="8"/>
      <c r="AN207" s="8"/>
      <c r="AO207" s="8"/>
      <c r="AP207" s="8"/>
    </row>
  </sheetData>
  <sortState ref="B11:AK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5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21.7109375" style="106" customWidth="1"/>
    <col min="24" max="24" width="9.7109375" style="105" customWidth="1"/>
    <col min="25" max="30" width="9.140625" style="107"/>
  </cols>
  <sheetData>
    <row r="1" spans="1:32" ht="18.75" x14ac:dyDescent="0.3">
      <c r="A1" s="8"/>
      <c r="B1" s="80" t="s">
        <v>52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61"/>
      <c r="Y1" s="83"/>
      <c r="Z1" s="83"/>
      <c r="AA1" s="83"/>
      <c r="AB1" s="83"/>
      <c r="AC1" s="83"/>
      <c r="AD1" s="83"/>
    </row>
    <row r="2" spans="1:32" x14ac:dyDescent="0.25">
      <c r="A2" s="8"/>
      <c r="B2" s="108" t="s">
        <v>42</v>
      </c>
      <c r="C2" s="109" t="s">
        <v>43</v>
      </c>
      <c r="D2" s="110"/>
      <c r="E2" s="8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64"/>
      <c r="Y2" s="83"/>
      <c r="Z2" s="83"/>
      <c r="AA2" s="83"/>
      <c r="AB2" s="83"/>
      <c r="AC2" s="83"/>
      <c r="AD2" s="83"/>
    </row>
    <row r="3" spans="1:32" x14ac:dyDescent="0.25">
      <c r="A3" s="8"/>
      <c r="B3" s="85" t="s">
        <v>53</v>
      </c>
      <c r="C3" s="22" t="s">
        <v>54</v>
      </c>
      <c r="D3" s="86" t="s">
        <v>55</v>
      </c>
      <c r="E3" s="87" t="s">
        <v>1</v>
      </c>
      <c r="F3" s="24"/>
      <c r="G3" s="88" t="s">
        <v>56</v>
      </c>
      <c r="H3" s="89" t="s">
        <v>57</v>
      </c>
      <c r="I3" s="89" t="s">
        <v>30</v>
      </c>
      <c r="J3" s="17" t="s">
        <v>58</v>
      </c>
      <c r="K3" s="90" t="s">
        <v>59</v>
      </c>
      <c r="L3" s="90" t="s">
        <v>60</v>
      </c>
      <c r="M3" s="88" t="s">
        <v>61</v>
      </c>
      <c r="N3" s="88" t="s">
        <v>29</v>
      </c>
      <c r="O3" s="89" t="s">
        <v>62</v>
      </c>
      <c r="P3" s="88" t="s">
        <v>57</v>
      </c>
      <c r="Q3" s="88" t="s">
        <v>3</v>
      </c>
      <c r="R3" s="88">
        <v>1</v>
      </c>
      <c r="S3" s="88">
        <v>2</v>
      </c>
      <c r="T3" s="88">
        <v>3</v>
      </c>
      <c r="U3" s="88" t="s">
        <v>63</v>
      </c>
      <c r="V3" s="17" t="s">
        <v>21</v>
      </c>
      <c r="W3" s="16" t="s">
        <v>64</v>
      </c>
      <c r="X3" s="16" t="s">
        <v>65</v>
      </c>
      <c r="Y3" s="83"/>
      <c r="Z3" s="83"/>
      <c r="AA3" s="83"/>
      <c r="AB3" s="83"/>
      <c r="AC3" s="83"/>
      <c r="AD3" s="83"/>
    </row>
    <row r="4" spans="1:32" x14ac:dyDescent="0.25">
      <c r="A4" s="8"/>
      <c r="B4" s="125" t="s">
        <v>68</v>
      </c>
      <c r="C4" s="126" t="s">
        <v>69</v>
      </c>
      <c r="D4" s="91" t="s">
        <v>66</v>
      </c>
      <c r="E4" s="127" t="s">
        <v>34</v>
      </c>
      <c r="F4" s="128"/>
      <c r="G4" s="92">
        <v>1</v>
      </c>
      <c r="H4" s="129"/>
      <c r="I4" s="92"/>
      <c r="J4" s="130"/>
      <c r="K4" s="130" t="s">
        <v>67</v>
      </c>
      <c r="L4" s="130"/>
      <c r="M4" s="130">
        <v>1</v>
      </c>
      <c r="N4" s="92"/>
      <c r="O4" s="129">
        <v>2</v>
      </c>
      <c r="P4" s="92"/>
      <c r="Q4" s="131" t="s">
        <v>94</v>
      </c>
      <c r="R4" s="131"/>
      <c r="S4" s="131" t="s">
        <v>95</v>
      </c>
      <c r="T4" s="131" t="s">
        <v>96</v>
      </c>
      <c r="U4" s="131" t="s">
        <v>97</v>
      </c>
      <c r="V4" s="132">
        <v>0.57099999999999995</v>
      </c>
      <c r="W4" s="133" t="s">
        <v>70</v>
      </c>
      <c r="X4" s="92">
        <v>1909</v>
      </c>
      <c r="Y4" s="83"/>
      <c r="Z4" s="83"/>
      <c r="AA4" s="83"/>
      <c r="AB4" s="83"/>
      <c r="AC4" s="83"/>
      <c r="AD4" s="83"/>
    </row>
    <row r="5" spans="1:32" x14ac:dyDescent="0.25">
      <c r="A5" s="23"/>
      <c r="B5" s="111"/>
      <c r="C5" s="94"/>
      <c r="D5" s="94"/>
      <c r="E5" s="95"/>
      <c r="F5" s="95"/>
      <c r="G5" s="112"/>
      <c r="H5" s="93"/>
      <c r="I5" s="96"/>
      <c r="J5" s="93"/>
      <c r="K5" s="96"/>
      <c r="L5" s="93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7"/>
      <c r="Y5" s="83"/>
      <c r="Z5" s="83"/>
      <c r="AA5" s="83"/>
      <c r="AB5" s="83"/>
      <c r="AC5" s="83"/>
      <c r="AD5" s="83"/>
    </row>
    <row r="6" spans="1:32" s="98" customFormat="1" ht="18.75" customHeight="1" x14ac:dyDescent="0.2">
      <c r="A6" s="8"/>
      <c r="B6" s="113" t="s">
        <v>73</v>
      </c>
      <c r="C6" s="81"/>
      <c r="D6" s="82"/>
      <c r="E6" s="82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61"/>
      <c r="Y6" s="24"/>
      <c r="Z6" s="24"/>
      <c r="AA6" s="24"/>
      <c r="AB6" s="24"/>
      <c r="AC6" s="24"/>
      <c r="AD6" s="24"/>
      <c r="AE6" s="24"/>
      <c r="AF6" s="24"/>
    </row>
    <row r="7" spans="1:32" s="99" customFormat="1" ht="15" customHeight="1" x14ac:dyDescent="0.2">
      <c r="A7" s="23"/>
      <c r="B7" s="85" t="s">
        <v>74</v>
      </c>
      <c r="C7" s="22" t="s">
        <v>75</v>
      </c>
      <c r="D7" s="86" t="s">
        <v>55</v>
      </c>
      <c r="E7" s="87" t="s">
        <v>1</v>
      </c>
      <c r="F7" s="36"/>
      <c r="G7" s="88" t="s">
        <v>56</v>
      </c>
      <c r="H7" s="89" t="s">
        <v>57</v>
      </c>
      <c r="I7" s="89" t="s">
        <v>30</v>
      </c>
      <c r="J7" s="17" t="s">
        <v>58</v>
      </c>
      <c r="K7" s="90" t="s">
        <v>59</v>
      </c>
      <c r="L7" s="90" t="s">
        <v>60</v>
      </c>
      <c r="M7" s="88" t="s">
        <v>61</v>
      </c>
      <c r="N7" s="88" t="s">
        <v>29</v>
      </c>
      <c r="O7" s="89" t="s">
        <v>62</v>
      </c>
      <c r="P7" s="88" t="s">
        <v>57</v>
      </c>
      <c r="Q7" s="88" t="s">
        <v>3</v>
      </c>
      <c r="R7" s="88">
        <v>1</v>
      </c>
      <c r="S7" s="88">
        <v>2</v>
      </c>
      <c r="T7" s="88">
        <v>3</v>
      </c>
      <c r="U7" s="88" t="s">
        <v>63</v>
      </c>
      <c r="V7" s="17" t="s">
        <v>76</v>
      </c>
      <c r="W7" s="16" t="s">
        <v>64</v>
      </c>
      <c r="X7" s="16" t="s">
        <v>65</v>
      </c>
      <c r="Y7" s="24"/>
      <c r="Z7" s="24"/>
      <c r="AA7" s="24"/>
      <c r="AB7" s="24"/>
      <c r="AC7" s="24"/>
      <c r="AD7" s="24"/>
      <c r="AE7" s="24"/>
      <c r="AF7" s="24"/>
    </row>
    <row r="8" spans="1:32" s="99" customFormat="1" ht="15" customHeight="1" x14ac:dyDescent="0.2">
      <c r="A8" s="23"/>
      <c r="B8" s="91" t="s">
        <v>77</v>
      </c>
      <c r="C8" s="100" t="s">
        <v>81</v>
      </c>
      <c r="D8" s="91" t="s">
        <v>78</v>
      </c>
      <c r="E8" s="100" t="s">
        <v>71</v>
      </c>
      <c r="F8" s="134"/>
      <c r="G8" s="135">
        <v>1</v>
      </c>
      <c r="H8" s="136"/>
      <c r="I8" s="135"/>
      <c r="J8" s="92"/>
      <c r="K8" s="135" t="s">
        <v>67</v>
      </c>
      <c r="L8" s="136"/>
      <c r="M8" s="137">
        <v>1</v>
      </c>
      <c r="N8" s="114"/>
      <c r="O8" s="114">
        <v>1</v>
      </c>
      <c r="P8" s="114"/>
      <c r="Q8" s="136" t="s">
        <v>98</v>
      </c>
      <c r="R8" s="136"/>
      <c r="S8" s="136"/>
      <c r="T8" s="136"/>
      <c r="U8" s="136" t="s">
        <v>98</v>
      </c>
      <c r="V8" s="138">
        <v>1</v>
      </c>
      <c r="W8" s="100" t="s">
        <v>79</v>
      </c>
      <c r="X8" s="92">
        <v>544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23"/>
      <c r="B9" s="115" t="s">
        <v>80</v>
      </c>
      <c r="C9" s="116" t="s">
        <v>82</v>
      </c>
      <c r="D9" s="117"/>
      <c r="E9" s="118"/>
      <c r="F9" s="119"/>
      <c r="G9" s="120"/>
      <c r="H9" s="118"/>
      <c r="I9" s="121"/>
      <c r="J9" s="118"/>
      <c r="K9" s="118"/>
      <c r="L9" s="118"/>
      <c r="M9" s="118"/>
      <c r="N9" s="118"/>
      <c r="O9" s="118"/>
      <c r="P9" s="118"/>
      <c r="Q9" s="118"/>
      <c r="R9" s="116"/>
      <c r="S9" s="118"/>
      <c r="T9" s="118"/>
      <c r="U9" s="118"/>
      <c r="V9" s="118"/>
      <c r="W9" s="116"/>
      <c r="X9" s="122"/>
      <c r="Y9" s="83"/>
      <c r="Z9" s="83"/>
      <c r="AA9" s="83"/>
      <c r="AB9" s="83"/>
      <c r="AC9" s="83"/>
      <c r="AD9" s="83"/>
    </row>
    <row r="10" spans="1:32" x14ac:dyDescent="0.25">
      <c r="A10" s="23"/>
      <c r="B10" s="101"/>
      <c r="C10" s="96"/>
      <c r="D10" s="94"/>
      <c r="E10" s="95"/>
      <c r="F10" s="95"/>
      <c r="G10" s="96"/>
      <c r="H10" s="93"/>
      <c r="I10" s="93"/>
      <c r="J10" s="93"/>
      <c r="K10" s="93"/>
      <c r="L10" s="93"/>
      <c r="M10" s="96"/>
      <c r="N10" s="93"/>
      <c r="O10" s="93"/>
      <c r="P10" s="93"/>
      <c r="Q10" s="93"/>
      <c r="R10" s="96"/>
      <c r="S10" s="93"/>
      <c r="T10" s="93"/>
      <c r="U10" s="93"/>
      <c r="V10" s="93"/>
      <c r="W10" s="96"/>
      <c r="X10" s="97"/>
      <c r="Y10" s="83"/>
      <c r="Z10" s="83"/>
      <c r="AA10" s="83"/>
      <c r="AB10" s="83"/>
      <c r="AC10" s="83"/>
      <c r="AD10" s="83"/>
    </row>
    <row r="11" spans="1:32" s="99" customFormat="1" ht="15" customHeight="1" x14ac:dyDescent="0.25">
      <c r="A11" s="23"/>
      <c r="B11" s="102"/>
      <c r="C11" s="1"/>
      <c r="D11" s="102"/>
      <c r="E11" s="103"/>
      <c r="F11" s="35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102"/>
      <c r="C12" s="1"/>
      <c r="D12" s="102"/>
      <c r="E12" s="103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83"/>
      <c r="Z12" s="83"/>
      <c r="AA12" s="83"/>
      <c r="AB12" s="83"/>
      <c r="AC12" s="83"/>
      <c r="AD12" s="83"/>
    </row>
    <row r="13" spans="1:32" x14ac:dyDescent="0.25">
      <c r="A13" s="23"/>
      <c r="B13" s="102"/>
      <c r="C13" s="1"/>
      <c r="D13" s="102"/>
      <c r="E13" s="103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83"/>
      <c r="Z13" s="83"/>
      <c r="AA13" s="83"/>
      <c r="AB13" s="83"/>
      <c r="AC13" s="83"/>
      <c r="AD13" s="83"/>
    </row>
    <row r="14" spans="1:32" x14ac:dyDescent="0.25">
      <c r="A14" s="23"/>
      <c r="B14" s="102"/>
      <c r="C14" s="1"/>
      <c r="D14" s="102"/>
      <c r="E14" s="103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83"/>
      <c r="Z14" s="83"/>
      <c r="AA14" s="83"/>
      <c r="AB14" s="83"/>
      <c r="AC14" s="83"/>
      <c r="AD14" s="83"/>
    </row>
    <row r="15" spans="1:32" x14ac:dyDescent="0.25">
      <c r="A15" s="23"/>
      <c r="B15" s="102"/>
      <c r="C15" s="1"/>
      <c r="D15" s="102"/>
      <c r="E15" s="103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83"/>
      <c r="Z15" s="83"/>
      <c r="AA15" s="83"/>
      <c r="AB15" s="83"/>
      <c r="AC15" s="83"/>
      <c r="AD15" s="83"/>
    </row>
    <row r="16" spans="1:32" x14ac:dyDescent="0.25">
      <c r="A16" s="23"/>
      <c r="B16" s="102"/>
      <c r="C16" s="1"/>
      <c r="D16" s="102"/>
      <c r="E16" s="103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102"/>
      <c r="C17" s="1"/>
      <c r="D17" s="102"/>
      <c r="E17" s="103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102"/>
      <c r="C18" s="1"/>
      <c r="D18" s="102"/>
      <c r="E18" s="103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102"/>
      <c r="C19" s="1"/>
      <c r="D19" s="102"/>
      <c r="E19" s="103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02"/>
      <c r="C20" s="1"/>
      <c r="D20" s="102"/>
      <c r="E20" s="103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02"/>
      <c r="C21" s="1"/>
      <c r="D21" s="102"/>
      <c r="E21" s="103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02"/>
      <c r="C22" s="1"/>
      <c r="D22" s="102"/>
      <c r="E22" s="103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02"/>
      <c r="C23" s="1"/>
      <c r="D23" s="102"/>
      <c r="E23" s="103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02"/>
      <c r="C24" s="1"/>
      <c r="D24" s="102"/>
      <c r="E24" s="103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02"/>
      <c r="C25" s="1"/>
      <c r="D25" s="102"/>
      <c r="E25" s="103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02"/>
      <c r="C26" s="1"/>
      <c r="D26" s="102"/>
      <c r="E26" s="103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02"/>
      <c r="C27" s="1"/>
      <c r="D27" s="102"/>
      <c r="E27" s="103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02"/>
      <c r="C28" s="1"/>
      <c r="D28" s="102"/>
      <c r="E28" s="103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02"/>
      <c r="C29" s="1"/>
      <c r="D29" s="102"/>
      <c r="E29" s="103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02"/>
      <c r="C30" s="1"/>
      <c r="D30" s="102"/>
      <c r="E30" s="103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02"/>
      <c r="C31" s="1"/>
      <c r="D31" s="102"/>
      <c r="E31" s="103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02"/>
      <c r="C32" s="1"/>
      <c r="D32" s="102"/>
      <c r="E32" s="103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02"/>
      <c r="C33" s="1"/>
      <c r="D33" s="102"/>
      <c r="E33" s="103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02"/>
      <c r="C34" s="1"/>
      <c r="D34" s="102"/>
      <c r="E34" s="103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02"/>
      <c r="C35" s="1"/>
      <c r="D35" s="102"/>
      <c r="E35" s="103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02"/>
      <c r="C36" s="1"/>
      <c r="D36" s="102"/>
      <c r="E36" s="103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83"/>
      <c r="Z36" s="83"/>
      <c r="AA36" s="83"/>
      <c r="AB36" s="83"/>
      <c r="AC36" s="83"/>
      <c r="AD36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2019-10-10T11:50:53Z</dcterms:modified>
</cp:coreProperties>
</file>