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9" i="1"/>
  <c r="O8" i="1"/>
  <c r="M11" i="1"/>
  <c r="M9" i="1"/>
  <c r="M8" i="1"/>
  <c r="M14" i="1" s="1"/>
  <c r="M6" i="1"/>
  <c r="O14" i="1"/>
  <c r="O18" i="1" s="1"/>
  <c r="O21" i="1" s="1"/>
  <c r="AE14" i="1"/>
  <c r="AD14" i="1"/>
  <c r="AC14" i="1"/>
  <c r="AB14" i="1"/>
  <c r="AA14" i="1"/>
  <c r="Z14" i="1"/>
  <c r="Y14" i="1"/>
  <c r="I20" i="1" s="1"/>
  <c r="X14" i="1"/>
  <c r="H20" i="1" s="1"/>
  <c r="L20" i="1" s="1"/>
  <c r="W14" i="1"/>
  <c r="G20" i="1" s="1"/>
  <c r="V14" i="1"/>
  <c r="F20" i="1" s="1"/>
  <c r="K20" i="1" s="1"/>
  <c r="U14" i="1"/>
  <c r="E20" i="1" s="1"/>
  <c r="T14" i="1"/>
  <c r="S14" i="1"/>
  <c r="R14" i="1"/>
  <c r="Q14" i="1"/>
  <c r="P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M20" i="1" l="1"/>
  <c r="K18" i="1"/>
  <c r="F21" i="1"/>
  <c r="K21" i="1" s="1"/>
  <c r="M18" i="1"/>
  <c r="I21" i="1"/>
  <c r="M21" i="1" s="1"/>
  <c r="H21" i="1"/>
  <c r="L21" i="1" s="1"/>
  <c r="L18" i="1"/>
  <c r="D15" i="1"/>
  <c r="N14" i="1"/>
  <c r="N18" i="1" s="1"/>
</calcChain>
</file>

<file path=xl/sharedStrings.xml><?xml version="1.0" encoding="utf-8"?>
<sst xmlns="http://schemas.openxmlformats.org/spreadsheetml/2006/main" count="86" uniqueCount="57">
  <si>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</si>
  <si>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</si>
  <si>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</si>
  <si>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</si>
  <si>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</si>
  <si>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</si>
  <si>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</si>
  <si>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</si>
  <si>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</si>
  <si>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</si>
  <si>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</si>
  <si>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</si>
  <si>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</si>
  <si>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</si>
  <si>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</si>
  <si>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</si>
  <si>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</si>
  <si>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</si>
  <si>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</si>
  <si>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</si>
  <si>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</si>
  <si>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</si>
  <si>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</si>
  <si>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</si>
  <si>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</si>
  <si>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</si>
  <si>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</si>
  <si>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</si>
  <si>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</si>
  <si>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</si>
  <si>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</si>
  <si>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</si>
  <si>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Aulimaija Eskola</t>
  </si>
  <si>
    <t>10.</t>
  </si>
  <si>
    <t>KK-V</t>
  </si>
  <si>
    <t>----</t>
  </si>
  <si>
    <t>Pesäkarhut</t>
  </si>
  <si>
    <t>5.</t>
  </si>
  <si>
    <t>UPV</t>
  </si>
  <si>
    <t>12.</t>
  </si>
  <si>
    <t>4.12.1969</t>
  </si>
  <si>
    <t>Pesäkarhut = Pesäkarhut, Pori  (1985)</t>
  </si>
  <si>
    <t>KK-V = Kokemäen Kova-Väki  (1921)</t>
  </si>
  <si>
    <t>UPV = Ulvilan Pesä-Veikot  (1957)</t>
  </si>
  <si>
    <t>ykkössarja</t>
  </si>
  <si>
    <t>MESTARUUSSARJA</t>
  </si>
  <si>
    <t>URA SM-SARJASSA</t>
  </si>
  <si>
    <t>ENSIMMÄISET</t>
  </si>
  <si>
    <t>Ottelu</t>
  </si>
  <si>
    <t>1.  ottelu</t>
  </si>
  <si>
    <t>Kunnari</t>
  </si>
  <si>
    <t>08.05. 1988  KK-V - Roihu  7-11</t>
  </si>
  <si>
    <t xml:space="preserve">  18 v   5 kk   4 pv</t>
  </si>
  <si>
    <t>ykköspesis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</si>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</sst>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/>
    <xf numFmtId="0" fontId="6" fillId="2" borderId="0" xfId="0" applyFont="1" applyFill="1" applyAlignment="1">
      <alignment horizontal="center"/>
    </xf>
    <xf numFmtId="0" fontId="2" fillId="8" borderId="12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3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32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45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86">
        <v>1986</v>
      </c>
      <c r="C4" s="86"/>
      <c r="D4" s="87" t="s">
        <v>34</v>
      </c>
      <c r="E4" s="86"/>
      <c r="F4" s="88" t="s">
        <v>54</v>
      </c>
      <c r="G4" s="89"/>
      <c r="H4" s="90"/>
      <c r="I4" s="86"/>
      <c r="J4" s="86"/>
      <c r="K4" s="86"/>
      <c r="L4" s="86"/>
      <c r="M4" s="86"/>
      <c r="N4" s="86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59">
        <v>1987</v>
      </c>
      <c r="C5" s="59"/>
      <c r="D5" s="60" t="s">
        <v>34</v>
      </c>
      <c r="E5" s="59"/>
      <c r="F5" s="61" t="s">
        <v>44</v>
      </c>
      <c r="G5" s="62"/>
      <c r="H5" s="63"/>
      <c r="I5" s="59"/>
      <c r="J5" s="59"/>
      <c r="K5" s="59"/>
      <c r="L5" s="59"/>
      <c r="M5" s="59"/>
      <c r="N5" s="59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1988</v>
      </c>
      <c r="C6" s="26" t="s">
        <v>33</v>
      </c>
      <c r="D6" s="28" t="s">
        <v>34</v>
      </c>
      <c r="E6" s="26">
        <v>18</v>
      </c>
      <c r="F6" s="26">
        <v>0</v>
      </c>
      <c r="G6" s="32">
        <v>5</v>
      </c>
      <c r="H6" s="68">
        <v>10</v>
      </c>
      <c r="I6" s="26">
        <v>57</v>
      </c>
      <c r="J6" s="26">
        <v>15</v>
      </c>
      <c r="K6" s="26">
        <v>24</v>
      </c>
      <c r="L6" s="26">
        <v>13</v>
      </c>
      <c r="M6" s="26">
        <f>PRODUCT(F6+G6)</f>
        <v>5</v>
      </c>
      <c r="N6" s="58" t="s">
        <v>35</v>
      </c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59">
        <v>1989</v>
      </c>
      <c r="C7" s="59"/>
      <c r="D7" s="60" t="s">
        <v>36</v>
      </c>
      <c r="E7" s="59"/>
      <c r="F7" s="61" t="s">
        <v>44</v>
      </c>
      <c r="G7" s="62"/>
      <c r="H7" s="63"/>
      <c r="I7" s="59"/>
      <c r="J7" s="59"/>
      <c r="K7" s="59"/>
      <c r="L7" s="59"/>
      <c r="M7" s="59"/>
      <c r="N7" s="59"/>
      <c r="O7" s="36"/>
      <c r="P7" s="26"/>
      <c r="Q7" s="26"/>
      <c r="R7" s="26"/>
      <c r="S7" s="26"/>
      <c r="T7" s="26"/>
      <c r="U7" s="27">
        <v>2</v>
      </c>
      <c r="V7" s="27">
        <v>0</v>
      </c>
      <c r="W7" s="27">
        <v>0</v>
      </c>
      <c r="X7" s="27">
        <v>1</v>
      </c>
      <c r="Y7" s="27">
        <v>7</v>
      </c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1990</v>
      </c>
      <c r="C8" s="26" t="s">
        <v>37</v>
      </c>
      <c r="D8" s="28" t="s">
        <v>38</v>
      </c>
      <c r="E8" s="26">
        <v>20</v>
      </c>
      <c r="F8" s="26">
        <v>2</v>
      </c>
      <c r="G8" s="26">
        <v>12</v>
      </c>
      <c r="H8" s="26">
        <v>16</v>
      </c>
      <c r="I8" s="26">
        <v>85</v>
      </c>
      <c r="J8" s="26">
        <v>18</v>
      </c>
      <c r="K8" s="26">
        <v>30</v>
      </c>
      <c r="L8" s="26">
        <v>23</v>
      </c>
      <c r="M8" s="26">
        <f>SUM(F8+G8)</f>
        <v>14</v>
      </c>
      <c r="N8" s="64">
        <v>0.53200000000000003</v>
      </c>
      <c r="O8" s="36">
        <f>PRODUCT(I8/N8)</f>
        <v>159.77443609022555</v>
      </c>
      <c r="P8" s="65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1991</v>
      </c>
      <c r="C9" s="26" t="s">
        <v>33</v>
      </c>
      <c r="D9" s="28" t="s">
        <v>38</v>
      </c>
      <c r="E9" s="26">
        <v>21</v>
      </c>
      <c r="F9" s="26">
        <v>4</v>
      </c>
      <c r="G9" s="26">
        <v>27</v>
      </c>
      <c r="H9" s="26">
        <v>15</v>
      </c>
      <c r="I9" s="26">
        <v>105</v>
      </c>
      <c r="J9" s="26">
        <v>14</v>
      </c>
      <c r="K9" s="26">
        <v>26</v>
      </c>
      <c r="L9" s="26">
        <v>34</v>
      </c>
      <c r="M9" s="26">
        <f>SUM(F9+G9)</f>
        <v>31</v>
      </c>
      <c r="N9" s="64">
        <v>0.61799999999999999</v>
      </c>
      <c r="O9" s="36">
        <f>PRODUCT(I9/N9)</f>
        <v>169.90291262135923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59">
        <v>1992</v>
      </c>
      <c r="C10" s="59"/>
      <c r="D10" s="60" t="s">
        <v>38</v>
      </c>
      <c r="E10" s="59"/>
      <c r="F10" s="61" t="s">
        <v>53</v>
      </c>
      <c r="G10" s="62"/>
      <c r="H10" s="63"/>
      <c r="I10" s="59"/>
      <c r="J10" s="59"/>
      <c r="K10" s="59"/>
      <c r="L10" s="59"/>
      <c r="M10" s="59"/>
      <c r="N10" s="59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1993</v>
      </c>
      <c r="C11" s="26" t="s">
        <v>39</v>
      </c>
      <c r="D11" s="28" t="s">
        <v>36</v>
      </c>
      <c r="E11" s="26">
        <v>24</v>
      </c>
      <c r="F11" s="26">
        <v>2</v>
      </c>
      <c r="G11" s="26">
        <v>26</v>
      </c>
      <c r="H11" s="26">
        <v>14</v>
      </c>
      <c r="I11" s="26">
        <v>96</v>
      </c>
      <c r="J11" s="26">
        <v>15</v>
      </c>
      <c r="K11" s="26">
        <v>21</v>
      </c>
      <c r="L11" s="26">
        <v>32</v>
      </c>
      <c r="M11" s="26">
        <f>SUM(F11+G11)</f>
        <v>28</v>
      </c>
      <c r="N11" s="64">
        <v>0.55200000000000005</v>
      </c>
      <c r="O11" s="36">
        <f>PRODUCT(I11/N11)</f>
        <v>173.91304347826085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59">
        <v>1994</v>
      </c>
      <c r="C12" s="59"/>
      <c r="D12" s="60" t="s">
        <v>36</v>
      </c>
      <c r="E12" s="59"/>
      <c r="F12" s="61" t="s">
        <v>53</v>
      </c>
      <c r="G12" s="62"/>
      <c r="H12" s="63"/>
      <c r="I12" s="59"/>
      <c r="J12" s="59"/>
      <c r="K12" s="59"/>
      <c r="L12" s="59"/>
      <c r="M12" s="59"/>
      <c r="N12" s="59"/>
      <c r="O12" s="36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59">
        <v>1995</v>
      </c>
      <c r="C13" s="59"/>
      <c r="D13" s="60" t="s">
        <v>36</v>
      </c>
      <c r="E13" s="85"/>
      <c r="F13" s="61" t="s">
        <v>53</v>
      </c>
      <c r="G13" s="62"/>
      <c r="H13" s="63"/>
      <c r="I13" s="59"/>
      <c r="J13" s="59"/>
      <c r="K13" s="59"/>
      <c r="L13" s="59"/>
      <c r="M13" s="59"/>
      <c r="N13" s="59"/>
      <c r="O13" s="36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SUM(E4:E11)</f>
        <v>83</v>
      </c>
      <c r="F14" s="18">
        <f t="shared" si="0"/>
        <v>8</v>
      </c>
      <c r="G14" s="18">
        <f t="shared" si="0"/>
        <v>70</v>
      </c>
      <c r="H14" s="18">
        <f t="shared" si="0"/>
        <v>55</v>
      </c>
      <c r="I14" s="18">
        <f t="shared" si="0"/>
        <v>343</v>
      </c>
      <c r="J14" s="18">
        <f t="shared" si="0"/>
        <v>62</v>
      </c>
      <c r="K14" s="18">
        <f t="shared" si="0"/>
        <v>101</v>
      </c>
      <c r="L14" s="18">
        <f t="shared" si="0"/>
        <v>102</v>
      </c>
      <c r="M14" s="18">
        <f t="shared" si="0"/>
        <v>78</v>
      </c>
      <c r="N14" s="30">
        <f>PRODUCT(286/O14)</f>
        <v>0.56792187546775619</v>
      </c>
      <c r="O14" s="31">
        <f t="shared" ref="O14:AE14" si="1">SUM(O4:O11)</f>
        <v>503.5903921898456</v>
      </c>
      <c r="P14" s="18">
        <f t="shared" si="1"/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2</v>
      </c>
      <c r="V14" s="18">
        <f t="shared" si="1"/>
        <v>0</v>
      </c>
      <c r="W14" s="18">
        <f t="shared" si="1"/>
        <v>0</v>
      </c>
      <c r="X14" s="18">
        <f t="shared" si="1"/>
        <v>1</v>
      </c>
      <c r="Y14" s="18">
        <f t="shared" si="1"/>
        <v>7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8" t="s">
        <v>2</v>
      </c>
      <c r="C15" s="32"/>
      <c r="D15" s="33">
        <f>SUM(F14:H14)+((I14-F14-G14)/3)+(E14/3)+(Z14*25)+(AA14*25)+(AB14*10)+(AC14*25)+(AD14*20)+(AE14*15)</f>
        <v>248.99999999999997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24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46</v>
      </c>
      <c r="C17" s="38"/>
      <c r="D17" s="38"/>
      <c r="E17" s="18" t="s">
        <v>4</v>
      </c>
      <c r="F17" s="18" t="s">
        <v>12</v>
      </c>
      <c r="G17" s="15" t="s">
        <v>13</v>
      </c>
      <c r="H17" s="18" t="s">
        <v>14</v>
      </c>
      <c r="I17" s="18" t="s">
        <v>3</v>
      </c>
      <c r="J17" s="1"/>
      <c r="K17" s="18" t="s">
        <v>23</v>
      </c>
      <c r="L17" s="18" t="s">
        <v>24</v>
      </c>
      <c r="M17" s="18" t="s">
        <v>25</v>
      </c>
      <c r="N17" s="30" t="s">
        <v>30</v>
      </c>
      <c r="O17" s="24"/>
      <c r="P17" s="39" t="s">
        <v>47</v>
      </c>
      <c r="Q17" s="12"/>
      <c r="R17" s="12"/>
      <c r="S17" s="67"/>
      <c r="T17" s="67"/>
      <c r="U17" s="67"/>
      <c r="V17" s="67"/>
      <c r="W17" s="67"/>
      <c r="X17" s="12"/>
      <c r="Y17" s="12"/>
      <c r="Z17" s="12"/>
      <c r="AA17" s="12"/>
      <c r="AB17" s="12"/>
      <c r="AC17" s="12"/>
      <c r="AD17" s="12"/>
      <c r="AE17" s="68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15</v>
      </c>
      <c r="C18" s="12"/>
      <c r="D18" s="40"/>
      <c r="E18" s="26">
        <f>PRODUCT(E14)</f>
        <v>83</v>
      </c>
      <c r="F18" s="26">
        <f>PRODUCT(F14)</f>
        <v>8</v>
      </c>
      <c r="G18" s="26">
        <f>PRODUCT(G14)</f>
        <v>70</v>
      </c>
      <c r="H18" s="26">
        <f>PRODUCT(H14)</f>
        <v>55</v>
      </c>
      <c r="I18" s="26">
        <f>PRODUCT(I14)</f>
        <v>343</v>
      </c>
      <c r="J18" s="1"/>
      <c r="K18" s="41">
        <f>PRODUCT((F18+G18)/E18)</f>
        <v>0.93975903614457834</v>
      </c>
      <c r="L18" s="41">
        <f>PRODUCT(H18/E18)</f>
        <v>0.66265060240963858</v>
      </c>
      <c r="M18" s="41">
        <f>PRODUCT(I18/E18)</f>
        <v>4.1325301204819276</v>
      </c>
      <c r="N18" s="29">
        <f>PRODUCT(N14)</f>
        <v>0.56792187546775619</v>
      </c>
      <c r="O18" s="24">
        <f>PRODUCT(O14)</f>
        <v>503.5903921898456</v>
      </c>
      <c r="P18" s="69" t="s">
        <v>48</v>
      </c>
      <c r="Q18" s="70"/>
      <c r="R18" s="71" t="s">
        <v>51</v>
      </c>
      <c r="S18" s="71"/>
      <c r="T18" s="71"/>
      <c r="U18" s="71"/>
      <c r="V18" s="71"/>
      <c r="W18" s="71"/>
      <c r="X18" s="91" t="s">
        <v>49</v>
      </c>
      <c r="Y18" s="71"/>
      <c r="Z18" s="71" t="s">
        <v>52</v>
      </c>
      <c r="AA18" s="71"/>
      <c r="AB18" s="71"/>
      <c r="AC18" s="72"/>
      <c r="AD18" s="71"/>
      <c r="AE18" s="84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2" t="s">
        <v>16</v>
      </c>
      <c r="C19" s="43"/>
      <c r="D19" s="44"/>
      <c r="E19" s="26"/>
      <c r="F19" s="26"/>
      <c r="G19" s="26"/>
      <c r="H19" s="26"/>
      <c r="I19" s="26"/>
      <c r="J19" s="1"/>
      <c r="K19" s="41"/>
      <c r="L19" s="41"/>
      <c r="M19" s="41"/>
      <c r="N19" s="29"/>
      <c r="O19" s="24"/>
      <c r="P19" s="73" t="s">
        <v>55</v>
      </c>
      <c r="Q19" s="74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6"/>
      <c r="AD19" s="75"/>
      <c r="AE19" s="7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5" t="s">
        <v>17</v>
      </c>
      <c r="C20" s="46"/>
      <c r="D20" s="47"/>
      <c r="E20" s="27">
        <f>PRODUCT(U14)</f>
        <v>2</v>
      </c>
      <c r="F20" s="27">
        <f t="shared" ref="F20:I20" si="2">PRODUCT(V14)</f>
        <v>0</v>
      </c>
      <c r="G20" s="27">
        <f t="shared" si="2"/>
        <v>0</v>
      </c>
      <c r="H20" s="27">
        <f t="shared" si="2"/>
        <v>1</v>
      </c>
      <c r="I20" s="27">
        <f t="shared" si="2"/>
        <v>7</v>
      </c>
      <c r="J20" s="1"/>
      <c r="K20" s="48">
        <f>PRODUCT((F20+G20)/E20)</f>
        <v>0</v>
      </c>
      <c r="L20" s="48">
        <f>PRODUCT(H20/E20)</f>
        <v>0.5</v>
      </c>
      <c r="M20" s="48">
        <f>PRODUCT(I20/E20)</f>
        <v>3.5</v>
      </c>
      <c r="N20" s="49"/>
      <c r="O20" s="24"/>
      <c r="P20" s="73" t="s">
        <v>56</v>
      </c>
      <c r="Q20" s="74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6"/>
      <c r="AD20" s="75"/>
      <c r="AE20" s="77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0" t="s">
        <v>18</v>
      </c>
      <c r="C21" s="51"/>
      <c r="D21" s="52"/>
      <c r="E21" s="18">
        <f>SUM(E18:E20)</f>
        <v>85</v>
      </c>
      <c r="F21" s="18">
        <f>SUM(F18:F20)</f>
        <v>8</v>
      </c>
      <c r="G21" s="18">
        <f>SUM(G18:G20)</f>
        <v>70</v>
      </c>
      <c r="H21" s="18">
        <f>SUM(H18:H20)</f>
        <v>56</v>
      </c>
      <c r="I21" s="18">
        <f>SUM(I18:I20)</f>
        <v>350</v>
      </c>
      <c r="J21" s="1"/>
      <c r="K21" s="53">
        <f>PRODUCT((F21+G21)/E21)</f>
        <v>0.91764705882352937</v>
      </c>
      <c r="L21" s="53">
        <f>PRODUCT(H21/E21)</f>
        <v>0.6588235294117647</v>
      </c>
      <c r="M21" s="53">
        <f>PRODUCT(I21/E21)</f>
        <v>4.117647058823529</v>
      </c>
      <c r="N21" s="30">
        <v>0.56799999999999995</v>
      </c>
      <c r="O21" s="24">
        <f>SUM(O18:O20)</f>
        <v>503.5903921898456</v>
      </c>
      <c r="P21" s="78" t="s">
        <v>50</v>
      </c>
      <c r="Q21" s="79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1"/>
      <c r="AD21" s="80"/>
      <c r="AE21" s="82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83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31</v>
      </c>
      <c r="C23" s="1"/>
      <c r="D23" s="66" t="s">
        <v>42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24"/>
      <c r="U23" s="24"/>
      <c r="V23" s="83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 t="s">
        <v>43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7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7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7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7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7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2019-07-05T08:34:39Z</dcterms:modified>
</cp:coreProperties>
</file>