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esktop\Martti 260920\PELAAJAKORTTI, MIEHET 1922-2020\"/>
    </mc:Choice>
  </mc:AlternateContent>
  <xr:revisionPtr revIDLastSave="0" documentId="13_ncr:1_{B083305A-14C9-4F5A-91D8-8AC72DC3F7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SU" sheetId="1" r:id="rId1"/>
    <sheet name="MYP, MSS" sheetId="5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0" i="1" l="1"/>
  <c r="AM60" i="1" s="1"/>
  <c r="AM70" i="1"/>
  <c r="AL70" i="1"/>
  <c r="AP67" i="1" s="1"/>
  <c r="AN68" i="1"/>
  <c r="AM68" i="1"/>
  <c r="AN65" i="1"/>
  <c r="AM65" i="1"/>
  <c r="AM59" i="1"/>
  <c r="AM58" i="1"/>
  <c r="AM52" i="1"/>
  <c r="AN45" i="1"/>
  <c r="AM45" i="1"/>
  <c r="AL45" i="1"/>
  <c r="AP42" i="1" s="1"/>
  <c r="AN43" i="1"/>
  <c r="AL59" i="1" s="1"/>
  <c r="AM43" i="1"/>
  <c r="AL52" i="1" s="1"/>
  <c r="AN40" i="1"/>
  <c r="AL58" i="1" s="1"/>
  <c r="AN58" i="1" s="1"/>
  <c r="AM40" i="1"/>
  <c r="AL51" i="1" s="1"/>
  <c r="AN51" i="1" s="1"/>
  <c r="AN37" i="1"/>
  <c r="AL57" i="1" s="1"/>
  <c r="AM37" i="1"/>
  <c r="AL50" i="1" s="1"/>
  <c r="AN50" i="1" s="1"/>
  <c r="AN59" i="1" l="1"/>
  <c r="AP39" i="1"/>
  <c r="AN57" i="1"/>
  <c r="AP64" i="1"/>
  <c r="AM71" i="1"/>
  <c r="AN71" i="1"/>
  <c r="AN52" i="1"/>
  <c r="AN46" i="1"/>
  <c r="AL60" i="1" s="1"/>
  <c r="AN60" i="1" s="1"/>
  <c r="AP36" i="1"/>
  <c r="AM46" i="1"/>
  <c r="AL53" i="1" s="1"/>
  <c r="AN53" i="1" s="1"/>
  <c r="K67" i="1"/>
  <c r="J67" i="1"/>
  <c r="I67" i="1"/>
  <c r="H67" i="1"/>
  <c r="K65" i="1"/>
  <c r="J65" i="1"/>
  <c r="I65" i="1"/>
  <c r="H65" i="1"/>
  <c r="K64" i="1"/>
  <c r="J64" i="1"/>
  <c r="I64" i="1"/>
  <c r="H64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Y21" i="1" l="1"/>
  <c r="X21" i="1"/>
  <c r="W21" i="1"/>
  <c r="V21" i="1"/>
  <c r="U21" i="1"/>
  <c r="O14" i="5" l="1"/>
  <c r="N14" i="5"/>
  <c r="M14" i="5"/>
  <c r="L14" i="5"/>
  <c r="K14" i="5"/>
  <c r="AS11" i="5"/>
  <c r="AQ11" i="5"/>
  <c r="AP11" i="5"/>
  <c r="AO11" i="5"/>
  <c r="AN11" i="5"/>
  <c r="AM11" i="5"/>
  <c r="AG11" i="5"/>
  <c r="AE11" i="5"/>
  <c r="AD11" i="5"/>
  <c r="AC11" i="5"/>
  <c r="G16" i="5" s="1"/>
  <c r="AB11" i="5"/>
  <c r="AA11" i="5"/>
  <c r="W11" i="5"/>
  <c r="U11" i="5"/>
  <c r="T11" i="5"/>
  <c r="S11" i="5"/>
  <c r="R11" i="5"/>
  <c r="Q11" i="5"/>
  <c r="K11" i="5"/>
  <c r="I11" i="5"/>
  <c r="H11" i="5"/>
  <c r="G11" i="5"/>
  <c r="G15" i="5" s="1"/>
  <c r="G17" i="5" s="1"/>
  <c r="F11" i="5"/>
  <c r="F15" i="5" s="1"/>
  <c r="E11" i="5"/>
  <c r="H15" i="5" l="1"/>
  <c r="E15" i="5"/>
  <c r="I15" i="5"/>
  <c r="I17" i="5" s="1"/>
  <c r="E16" i="5"/>
  <c r="O16" i="5" s="1"/>
  <c r="I16" i="5"/>
  <c r="V11" i="5"/>
  <c r="K15" i="5"/>
  <c r="J11" i="5"/>
  <c r="K16" i="5"/>
  <c r="F16" i="5"/>
  <c r="F17" i="5" s="1"/>
  <c r="H16" i="5"/>
  <c r="O15" i="5"/>
  <c r="N15" i="5"/>
  <c r="L15" i="5"/>
  <c r="AF11" i="5"/>
  <c r="L16" i="5" l="1"/>
  <c r="J15" i="5"/>
  <c r="L17" i="5"/>
  <c r="E17" i="5"/>
  <c r="O17" i="5" s="1"/>
  <c r="M15" i="5"/>
  <c r="K17" i="5"/>
  <c r="J17" i="5" s="1"/>
  <c r="N16" i="5"/>
  <c r="H17" i="5"/>
  <c r="M17" i="5" s="1"/>
  <c r="J16" i="5"/>
  <c r="M16" i="5"/>
  <c r="N17" i="5"/>
  <c r="AQ21" i="1" l="1"/>
  <c r="AP21" i="1"/>
  <c r="AO21" i="1"/>
  <c r="AN21" i="1"/>
  <c r="AM21" i="1"/>
  <c r="AL21" i="1"/>
  <c r="I27" i="1"/>
  <c r="H27" i="1"/>
  <c r="G27" i="1"/>
  <c r="F27" i="1"/>
  <c r="E27" i="1"/>
  <c r="O21" i="1"/>
  <c r="O26" i="1" s="1"/>
  <c r="O29" i="1" s="1"/>
  <c r="O30" i="1" s="1"/>
  <c r="M21" i="1"/>
  <c r="L21" i="1"/>
  <c r="K21" i="1"/>
  <c r="J21" i="1"/>
  <c r="I21" i="1"/>
  <c r="H21" i="1"/>
  <c r="G21" i="1"/>
  <c r="G26" i="1" s="1"/>
  <c r="F21" i="1"/>
  <c r="E21" i="1"/>
  <c r="E26" i="1" s="1"/>
  <c r="F26" i="1" l="1"/>
  <c r="J42" i="1"/>
  <c r="H42" i="1"/>
  <c r="H26" i="1"/>
  <c r="H29" i="1" s="1"/>
  <c r="I42" i="1"/>
  <c r="I26" i="1"/>
  <c r="K42" i="1"/>
  <c r="K27" i="1"/>
  <c r="L27" i="1"/>
  <c r="F29" i="1"/>
  <c r="K26" i="1"/>
  <c r="L26" i="1"/>
  <c r="M28" i="1"/>
  <c r="N28" i="1"/>
  <c r="E29" i="1"/>
  <c r="G29" i="1"/>
  <c r="I29" i="1"/>
  <c r="M26" i="1"/>
  <c r="N27" i="1"/>
  <c r="Z21" i="1" s="1"/>
  <c r="M27" i="1"/>
  <c r="K28" i="1"/>
  <c r="L28" i="1"/>
  <c r="D23" i="1"/>
  <c r="N21" i="1"/>
  <c r="N26" i="1" s="1"/>
  <c r="N29" i="1" l="1"/>
  <c r="M29" i="1"/>
  <c r="K29" i="1"/>
  <c r="L29" i="1"/>
</calcChain>
</file>

<file path=xl/sharedStrings.xml><?xml version="1.0" encoding="utf-8"?>
<sst xmlns="http://schemas.openxmlformats.org/spreadsheetml/2006/main" count="507" uniqueCount="238">
  <si>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</si>
  <si>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</si>
  <si>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</si>
  <si>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</si>
  <si>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</si>
  <si>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</si>
  <si>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</si>
  <si>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</si>
  <si>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</si>
  <si>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</si>
  <si>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</si>
  <si>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</si>
  <si>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</si>
  <si>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</si>
  <si>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</si>
  <si>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</si>
  <si>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</si>
  <si>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</si>
  <si>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</si>
  <si>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</si>
  <si>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</si>
  <si>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</si>
  <si>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</si>
  <si>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</si>
  <si>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</si>
  <si>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</si>
  <si>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</si>
  <si>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</si>
  <si>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</si>
  <si>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</si>
  <si>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</si>
  <si>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</si>
  <si>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</si>
  <si>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</si>
  <si>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</si>
  <si>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</si>
  <si>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</si>
  <si>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</si>
  <si>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</si>
  <si>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</si>
  <si>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</si>
  <si>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</si>
  <si>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</si>
  <si>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</si>
  <si>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</si>
  <si>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</si>
  <si>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</si>
  <si>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</si>
  <si>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</si>
  <si>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</si>
  <si>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</si>
  <si>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</si>
  <si>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</si>
  <si>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</si>
  <si>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</si>
  <si>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</si>
  <si>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</si>
  <si>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</si>
  <si>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</si>
  <si>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</si>
  <si>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Länsi</t>
  </si>
  <si>
    <t>YKKÖSPESIS</t>
  </si>
  <si>
    <t>1.</t>
  </si>
  <si>
    <t>3.</t>
  </si>
  <si>
    <t>ykköspesis</t>
  </si>
  <si>
    <t>hSM</t>
  </si>
  <si>
    <t>Seurat</t>
  </si>
  <si>
    <t>MIEHET</t>
  </si>
  <si>
    <t>1/1</t>
  </si>
  <si>
    <t>0/1</t>
  </si>
  <si>
    <t>8.</t>
  </si>
  <si>
    <t>9.</t>
  </si>
  <si>
    <t>Ossi Meriläinen</t>
  </si>
  <si>
    <t>28.11.1992   Kempele</t>
  </si>
  <si>
    <t>6.</t>
  </si>
  <si>
    <t>KeKi 2</t>
  </si>
  <si>
    <t>suomensarja</t>
  </si>
  <si>
    <t>7.</t>
  </si>
  <si>
    <t>KeKi</t>
  </si>
  <si>
    <t>KeKi  2</t>
  </si>
  <si>
    <t>4.</t>
  </si>
  <si>
    <t>KPL</t>
  </si>
  <si>
    <t>1-0-0</t>
  </si>
  <si>
    <t>0-0-1</t>
  </si>
  <si>
    <t>11.05. 2014  JoMa - KPL  2-0  (2-1, 2-1)</t>
  </si>
  <si>
    <t>29.05. 2014  PattU - KPL  0-1  (3-3, 2-6)</t>
  </si>
  <si>
    <t xml:space="preserve">  21 v   5 kk 13 pv</t>
  </si>
  <si>
    <t xml:space="preserve">  21 v   6 kk   1 pv</t>
  </si>
  <si>
    <t>28.06. 2015  Hyvinkää</t>
  </si>
  <si>
    <t xml:space="preserve">  1-2  (1-2, 1-0, 0-1)</t>
  </si>
  <si>
    <t>Itä</t>
  </si>
  <si>
    <t>Mikko Huotari</t>
  </si>
  <si>
    <t>4409</t>
  </si>
  <si>
    <t>22 v  7 kk  0 pv</t>
  </si>
  <si>
    <t>B-POJAT</t>
  </si>
  <si>
    <t xml:space="preserve">27.06. 2009  Kuopio </t>
  </si>
  <si>
    <t xml:space="preserve">  2-1  (2-1, 2-5, 2-1)</t>
  </si>
  <si>
    <t>jok</t>
  </si>
  <si>
    <t>Antti Yli-Saunamäki</t>
  </si>
  <si>
    <t>5/9</t>
  </si>
  <si>
    <t>2/2</t>
  </si>
  <si>
    <t>2/6</t>
  </si>
  <si>
    <t>0/0</t>
  </si>
  <si>
    <t xml:space="preserve">      Mitalit</t>
  </si>
  <si>
    <t>Haapaveden Urheilijat  (1938),  kasvattajaseura</t>
  </si>
  <si>
    <t>HP-K = Haapajärven Pesä-Kiilat  (1990)</t>
  </si>
  <si>
    <t>KeKi = Kempeleen Kiri  (1915)</t>
  </si>
  <si>
    <t>14.</t>
  </si>
  <si>
    <t>2-3  Kiri</t>
  </si>
  <si>
    <t>3-1  Lippo Pesis</t>
  </si>
  <si>
    <t>0-3  ViVe</t>
  </si>
  <si>
    <t>1/3</t>
  </si>
  <si>
    <t xml:space="preserve">      Runkosarja TOP-30</t>
  </si>
  <si>
    <t>2.</t>
  </si>
  <si>
    <t>30.</t>
  </si>
  <si>
    <t>12.</t>
  </si>
  <si>
    <t>17.</t>
  </si>
  <si>
    <t>Ylempi loppusarja TOP-10</t>
  </si>
  <si>
    <t xml:space="preserve">1.  ottelu    </t>
  </si>
  <si>
    <t xml:space="preserve">6.  ottelu    </t>
  </si>
  <si>
    <t>PattU</t>
  </si>
  <si>
    <t>PattU = Pattijoen Urheilijat  (1928)</t>
  </si>
  <si>
    <t>0-2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</si>
  <si>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</si>
  <si>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</si>
  <si>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</si>
  <si>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</si>
  <si>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</si>
  <si>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</si>
  <si>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</si>
  <si>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</si>
  <si>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40.</t>
  </si>
  <si>
    <t>24.</t>
  </si>
  <si>
    <t>82.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</si>
  <si>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</si>
  <si>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</si>
  <si>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</si>
  <si>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</si>
  <si>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</si>
  <si>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</si>
  <si>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300</t>
  </si>
  <si>
    <t xml:space="preserve"> Lyöjätilasto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</si>
  <si>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</si>
  <si>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</si>
  <si>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</si>
  <si>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</si>
  <si>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</si>
  <si>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</si>
  <si>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</si>
  <si>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</si>
  <si>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</si>
  <si>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</si>
  <si>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</si>
  <si>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</si>
  <si>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</si>
  <si>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126.   15.07. 2016  KoU - KPL  2-0</t>
  </si>
  <si>
    <t xml:space="preserve">  80. ottelu</t>
  </si>
  <si>
    <t>127. ottelu</t>
  </si>
  <si>
    <t xml:space="preserve">  60.   16.06. 2018  KaMa - PattU  2-0</t>
  </si>
  <si>
    <t>856.</t>
  </si>
  <si>
    <t>605.</t>
  </si>
  <si>
    <t>491.</t>
  </si>
  <si>
    <t>399.</t>
  </si>
  <si>
    <t>343.</t>
  </si>
  <si>
    <t>303.</t>
  </si>
  <si>
    <t>608.</t>
  </si>
  <si>
    <t>222.</t>
  </si>
  <si>
    <t>110.</t>
  </si>
  <si>
    <t>69.</t>
  </si>
  <si>
    <t>50.</t>
  </si>
  <si>
    <t>1672.</t>
  </si>
  <si>
    <t>1348.</t>
  </si>
  <si>
    <t>1264.</t>
  </si>
  <si>
    <t>1157.</t>
  </si>
  <si>
    <t>1070.</t>
  </si>
  <si>
    <t>1036.</t>
  </si>
  <si>
    <t>948.</t>
  </si>
  <si>
    <t>488.</t>
  </si>
  <si>
    <t>338.</t>
  </si>
  <si>
    <t>236.</t>
  </si>
  <si>
    <t>193.</t>
  </si>
  <si>
    <t>160.</t>
  </si>
  <si>
    <t>1297.</t>
  </si>
  <si>
    <t>1004.</t>
  </si>
  <si>
    <t>773.</t>
  </si>
  <si>
    <t>621.</t>
  </si>
  <si>
    <t>505.</t>
  </si>
  <si>
    <t>422.</t>
  </si>
  <si>
    <t>243.</t>
  </si>
  <si>
    <t>75.</t>
  </si>
  <si>
    <t>76.</t>
  </si>
  <si>
    <t>79.</t>
  </si>
  <si>
    <t>359.</t>
  </si>
  <si>
    <t>181.</t>
  </si>
  <si>
    <t>186.</t>
  </si>
  <si>
    <t>190.</t>
  </si>
  <si>
    <t>196.</t>
  </si>
  <si>
    <t>544.</t>
  </si>
  <si>
    <t>335.</t>
  </si>
  <si>
    <t>345.</t>
  </si>
  <si>
    <t>346.</t>
  </si>
  <si>
    <t>547.</t>
  </si>
  <si>
    <t>386.</t>
  </si>
  <si>
    <t>395.</t>
  </si>
  <si>
    <t>377.</t>
  </si>
  <si>
    <t>383.</t>
  </si>
  <si>
    <t>SEUROITTAIN</t>
  </si>
  <si>
    <t>OSUUS</t>
  </si>
  <si>
    <t>Pattijoen Urheilijat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</si>
  <si>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</si>
  <si>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</si>
  <si>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</si>
  <si>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</si>
  <si>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</si>
  <si>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</si>
  <si>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</si>
  <si>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</si>
  <si>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</si>
  <si>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</si>
  <si>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</si>
  <si>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</si>
  <si>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</si>
  <si>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Kempeleen Kiri</t>
  </si>
  <si>
    <t>Kouvolan Pallonlyöjät</t>
  </si>
  <si>
    <t>31.05. 2016  SoJy - KPL  2-0</t>
  </si>
  <si>
    <t>01.08. 2015  KPL - KiPa  1-0</t>
  </si>
  <si>
    <t>10.</t>
  </si>
  <si>
    <t>16.</t>
  </si>
  <si>
    <t>35.</t>
  </si>
  <si>
    <t>TOP-100     1945-2020</t>
  </si>
  <si>
    <t xml:space="preserve"> 1945 - 2020</t>
  </si>
  <si>
    <t xml:space="preserve"> 400</t>
  </si>
  <si>
    <t xml:space="preserve">  38.   02.08. 2020  SiiPe - KeKi  0-2</t>
  </si>
  <si>
    <t>187. ottelu</t>
  </si>
  <si>
    <t>267 537</t>
  </si>
  <si>
    <t xml:space="preserve"> 1979 - 2020</t>
  </si>
  <si>
    <t xml:space="preserve"> Lyöjäkuningas  2015</t>
  </si>
  <si>
    <t>KeKi = Kempeleen Kiri  (1915) (kasvattajaseura)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</si>
</sst>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/>
    <xf numFmtId="0" fontId="3" fillId="7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165" fontId="3" fillId="2" borderId="0" xfId="0" applyNumberFormat="1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49" fontId="7" fillId="3" borderId="7" xfId="0" applyNumberFormat="1" applyFont="1" applyFill="1" applyBorder="1" applyAlignment="1"/>
    <xf numFmtId="0" fontId="7" fillId="3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65" fontId="3" fillId="7" borderId="4" xfId="1" applyNumberFormat="1" applyFont="1" applyFill="1" applyBorder="1" applyAlignment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3" fillId="4" borderId="3" xfId="0" applyFont="1" applyFill="1" applyBorder="1" applyAlignment="1"/>
    <xf numFmtId="0" fontId="1" fillId="2" borderId="0" xfId="0" applyFont="1" applyFill="1"/>
    <xf numFmtId="165" fontId="3" fillId="4" borderId="1" xfId="1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0" xfId="1" applyFont="1" applyFill="1" applyBorder="1" applyAlignment="1">
      <alignment horizontal="center"/>
    </xf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3"/>
  <sheetViews>
    <sheetView tabSelected="1" topLeftCell="A4" zoomScale="83" zoomScaleNormal="83" workbookViewId="0">
      <selection activeCell="E33" sqref="E33"/>
    </sheetView>
  </sheetViews>
  <sheetFormatPr defaultColWidth="9.109375" defaultRowHeight="15" customHeight="1" x14ac:dyDescent="0.25"/>
  <cols>
    <col min="1" max="1" width="0.6640625" style="3" customWidth="1"/>
    <col min="2" max="2" width="6.6640625" style="58" customWidth="1"/>
    <col min="3" max="3" width="6.109375" style="59" customWidth="1"/>
    <col min="4" max="4" width="8.5546875" style="58" customWidth="1"/>
    <col min="5" max="12" width="5.6640625" style="59" customWidth="1"/>
    <col min="13" max="13" width="6" style="59" customWidth="1"/>
    <col min="14" max="14" width="8.88671875" style="59" customWidth="1"/>
    <col min="15" max="15" width="0.6640625" style="29" customWidth="1"/>
    <col min="16" max="19" width="6.6640625" style="29" customWidth="1"/>
    <col min="20" max="20" width="0.6640625" style="29" customWidth="1"/>
    <col min="21" max="25" width="5.6640625" style="59" customWidth="1"/>
    <col min="26" max="26" width="9.33203125" style="59" customWidth="1"/>
    <col min="27" max="27" width="0.6640625" style="59" customWidth="1"/>
    <col min="28" max="31" width="6.6640625" style="59" customWidth="1"/>
    <col min="32" max="32" width="0.6640625" style="59" customWidth="1"/>
    <col min="33" max="33" width="15.6640625" style="59" customWidth="1"/>
    <col min="34" max="36" width="12.33203125" style="59" customWidth="1"/>
    <col min="37" max="37" width="0.6640625" style="59" customWidth="1"/>
    <col min="38" max="40" width="6.6640625" style="59" customWidth="1"/>
    <col min="41" max="43" width="5.6640625" style="59" customWidth="1"/>
    <col min="44" max="44" width="51.44140625" style="3" customWidth="1"/>
    <col min="45" max="16384" width="9.109375" style="3"/>
  </cols>
  <sheetData>
    <row r="1" spans="1:44" ht="17.25" customHeight="1" x14ac:dyDescent="0.25">
      <c r="A1" s="140"/>
      <c r="B1" s="25" t="s">
        <v>72</v>
      </c>
      <c r="C1" s="10"/>
      <c r="D1" s="11"/>
      <c r="E1" s="105" t="s">
        <v>73</v>
      </c>
      <c r="F1" s="66"/>
      <c r="G1" s="66"/>
      <c r="H1" s="6"/>
      <c r="I1" s="6"/>
      <c r="J1" s="6"/>
      <c r="K1" s="5"/>
      <c r="L1" s="6"/>
      <c r="M1" s="5"/>
      <c r="N1" s="5"/>
      <c r="O1" s="6"/>
      <c r="P1" s="91"/>
      <c r="Q1" s="91"/>
      <c r="R1" s="91"/>
      <c r="S1" s="91"/>
      <c r="T1" s="91"/>
      <c r="U1" s="6"/>
      <c r="V1" s="5"/>
      <c r="W1" s="5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112</v>
      </c>
      <c r="Q2" s="14"/>
      <c r="R2" s="14"/>
      <c r="S2" s="17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117</v>
      </c>
      <c r="AC2" s="19"/>
      <c r="AD2" s="13"/>
      <c r="AE2" s="20"/>
      <c r="AF2" s="18"/>
      <c r="AG2" s="21" t="s">
        <v>49</v>
      </c>
      <c r="AH2" s="13"/>
      <c r="AI2" s="13"/>
      <c r="AJ2" s="14"/>
      <c r="AK2" s="18"/>
      <c r="AL2" s="21" t="s">
        <v>50</v>
      </c>
      <c r="AM2" s="19"/>
      <c r="AN2" s="13"/>
      <c r="AO2" s="139" t="s">
        <v>103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53</v>
      </c>
      <c r="AH3" s="17" t="s">
        <v>54</v>
      </c>
      <c r="AI3" s="14" t="s">
        <v>55</v>
      </c>
      <c r="AJ3" s="17" t="s">
        <v>56</v>
      </c>
      <c r="AK3" s="23"/>
      <c r="AL3" s="17" t="s">
        <v>22</v>
      </c>
      <c r="AM3" s="17" t="s">
        <v>23</v>
      </c>
      <c r="AN3" s="14" t="s">
        <v>65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106">
        <v>2007</v>
      </c>
      <c r="C4" s="106" t="s">
        <v>74</v>
      </c>
      <c r="D4" s="107" t="s">
        <v>75</v>
      </c>
      <c r="E4" s="106"/>
      <c r="F4" s="108" t="s">
        <v>76</v>
      </c>
      <c r="G4" s="106"/>
      <c r="H4" s="106"/>
      <c r="I4" s="106"/>
      <c r="J4" s="106"/>
      <c r="K4" s="106"/>
      <c r="L4" s="106"/>
      <c r="M4" s="106"/>
      <c r="N4" s="109"/>
      <c r="O4" s="29"/>
      <c r="P4" s="17"/>
      <c r="Q4" s="17"/>
      <c r="R4" s="17"/>
      <c r="S4" s="17"/>
      <c r="T4" s="23"/>
      <c r="U4" s="85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85"/>
      <c r="AH4" s="85"/>
      <c r="AI4" s="85"/>
      <c r="AJ4" s="85"/>
      <c r="AK4" s="23"/>
      <c r="AL4" s="24"/>
      <c r="AM4" s="24"/>
      <c r="AN4" s="24"/>
      <c r="AO4" s="26"/>
      <c r="AP4" s="28"/>
      <c r="AQ4" s="24"/>
      <c r="AR4" s="38"/>
    </row>
    <row r="5" spans="1:44" s="4" customFormat="1" ht="15" customHeight="1" x14ac:dyDescent="0.25">
      <c r="A5" s="2"/>
      <c r="B5" s="106">
        <v>2008</v>
      </c>
      <c r="C5" s="106" t="s">
        <v>57</v>
      </c>
      <c r="D5" s="107" t="s">
        <v>75</v>
      </c>
      <c r="E5" s="106"/>
      <c r="F5" s="108" t="s">
        <v>76</v>
      </c>
      <c r="G5" s="106"/>
      <c r="H5" s="106"/>
      <c r="I5" s="106"/>
      <c r="J5" s="106"/>
      <c r="K5" s="106"/>
      <c r="L5" s="106"/>
      <c r="M5" s="106"/>
      <c r="N5" s="109"/>
      <c r="O5" s="29"/>
      <c r="P5" s="17"/>
      <c r="Q5" s="17"/>
      <c r="R5" s="17"/>
      <c r="S5" s="17"/>
      <c r="T5" s="23"/>
      <c r="U5" s="85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85"/>
      <c r="AH5" s="85"/>
      <c r="AI5" s="85"/>
      <c r="AJ5" s="85"/>
      <c r="AK5" s="23"/>
      <c r="AL5" s="24"/>
      <c r="AM5" s="24"/>
      <c r="AN5" s="24"/>
      <c r="AO5" s="26"/>
      <c r="AP5" s="28"/>
      <c r="AQ5" s="24"/>
      <c r="AR5" s="38"/>
    </row>
    <row r="6" spans="1:44" s="4" customFormat="1" ht="15" customHeight="1" x14ac:dyDescent="0.25">
      <c r="A6" s="2"/>
      <c r="B6" s="106">
        <v>2009</v>
      </c>
      <c r="C6" s="106" t="s">
        <v>77</v>
      </c>
      <c r="D6" s="107" t="s">
        <v>75</v>
      </c>
      <c r="E6" s="106"/>
      <c r="F6" s="108" t="s">
        <v>76</v>
      </c>
      <c r="G6" s="106"/>
      <c r="H6" s="106"/>
      <c r="I6" s="106"/>
      <c r="J6" s="106"/>
      <c r="K6" s="106"/>
      <c r="L6" s="106"/>
      <c r="M6" s="106"/>
      <c r="N6" s="109"/>
      <c r="O6" s="29"/>
      <c r="P6" s="17"/>
      <c r="Q6" s="17"/>
      <c r="R6" s="17"/>
      <c r="S6" s="17"/>
      <c r="T6" s="23"/>
      <c r="U6" s="85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85"/>
      <c r="AH6" s="85"/>
      <c r="AI6" s="85"/>
      <c r="AJ6" s="85"/>
      <c r="AK6" s="23"/>
      <c r="AL6" s="24"/>
      <c r="AM6" s="24"/>
      <c r="AN6" s="24"/>
      <c r="AO6" s="26"/>
      <c r="AP6" s="28"/>
      <c r="AQ6" s="24"/>
      <c r="AR6" s="38"/>
    </row>
    <row r="7" spans="1:44" s="4" customFormat="1" ht="15" customHeight="1" x14ac:dyDescent="0.25">
      <c r="A7" s="2"/>
      <c r="B7" s="88">
        <v>2009</v>
      </c>
      <c r="C7" s="88" t="s">
        <v>74</v>
      </c>
      <c r="D7" s="89" t="s">
        <v>78</v>
      </c>
      <c r="E7" s="88"/>
      <c r="F7" s="110" t="s">
        <v>64</v>
      </c>
      <c r="G7" s="111"/>
      <c r="H7" s="60"/>
      <c r="I7" s="88"/>
      <c r="J7" s="88"/>
      <c r="K7" s="88"/>
      <c r="L7" s="88"/>
      <c r="M7" s="88"/>
      <c r="N7" s="90"/>
      <c r="O7" s="29"/>
      <c r="P7" s="17"/>
      <c r="Q7" s="17"/>
      <c r="R7" s="17"/>
      <c r="S7" s="17"/>
      <c r="T7" s="23"/>
      <c r="U7" s="85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85"/>
      <c r="AH7" s="85"/>
      <c r="AI7" s="85"/>
      <c r="AJ7" s="85"/>
      <c r="AK7" s="23"/>
      <c r="AL7" s="24"/>
      <c r="AM7" s="24"/>
      <c r="AN7" s="24"/>
      <c r="AO7" s="26"/>
      <c r="AP7" s="28"/>
      <c r="AQ7" s="24"/>
      <c r="AR7" s="38"/>
    </row>
    <row r="8" spans="1:44" s="4" customFormat="1" ht="15" customHeight="1" x14ac:dyDescent="0.25">
      <c r="A8" s="2"/>
      <c r="B8" s="106">
        <v>2010</v>
      </c>
      <c r="C8" s="106" t="s">
        <v>70</v>
      </c>
      <c r="D8" s="107" t="s">
        <v>75</v>
      </c>
      <c r="E8" s="106"/>
      <c r="F8" s="108" t="s">
        <v>76</v>
      </c>
      <c r="G8" s="106"/>
      <c r="H8" s="106"/>
      <c r="I8" s="106"/>
      <c r="J8" s="106"/>
      <c r="K8" s="106"/>
      <c r="L8" s="106"/>
      <c r="M8" s="106"/>
      <c r="N8" s="109"/>
      <c r="O8" s="29">
        <v>0</v>
      </c>
      <c r="P8" s="17"/>
      <c r="Q8" s="17"/>
      <c r="R8" s="17"/>
      <c r="S8" s="17"/>
      <c r="T8" s="23"/>
      <c r="U8" s="85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85"/>
      <c r="AH8" s="85"/>
      <c r="AI8" s="85"/>
      <c r="AJ8" s="85"/>
      <c r="AK8" s="23"/>
      <c r="AL8" s="24"/>
      <c r="AM8" s="24"/>
      <c r="AN8" s="24"/>
      <c r="AO8" s="26"/>
      <c r="AP8" s="28"/>
      <c r="AQ8" s="24"/>
      <c r="AR8" s="38"/>
    </row>
    <row r="9" spans="1:44" s="4" customFormat="1" ht="15" customHeight="1" x14ac:dyDescent="0.25">
      <c r="A9" s="2"/>
      <c r="B9" s="88">
        <v>2010</v>
      </c>
      <c r="C9" s="88" t="s">
        <v>74</v>
      </c>
      <c r="D9" s="89" t="s">
        <v>78</v>
      </c>
      <c r="E9" s="88"/>
      <c r="F9" s="110" t="s">
        <v>64</v>
      </c>
      <c r="G9" s="111"/>
      <c r="H9" s="60"/>
      <c r="I9" s="88"/>
      <c r="J9" s="88"/>
      <c r="K9" s="88"/>
      <c r="L9" s="88"/>
      <c r="M9" s="88"/>
      <c r="N9" s="90"/>
      <c r="O9" s="29"/>
      <c r="P9" s="17"/>
      <c r="Q9" s="17"/>
      <c r="R9" s="17"/>
      <c r="S9" s="17"/>
      <c r="T9" s="23"/>
      <c r="U9" s="85"/>
      <c r="V9" s="24"/>
      <c r="W9" s="26"/>
      <c r="X9" s="24"/>
      <c r="Y9" s="24"/>
      <c r="Z9" s="27"/>
      <c r="AA9" s="23"/>
      <c r="AB9" s="17"/>
      <c r="AC9" s="17"/>
      <c r="AD9" s="17"/>
      <c r="AE9" s="17"/>
      <c r="AF9" s="23"/>
      <c r="AG9" s="85"/>
      <c r="AH9" s="85"/>
      <c r="AI9" s="85"/>
      <c r="AJ9" s="85"/>
      <c r="AK9" s="23"/>
      <c r="AL9" s="24"/>
      <c r="AM9" s="24"/>
      <c r="AN9" s="24"/>
      <c r="AO9" s="26"/>
      <c r="AP9" s="28"/>
      <c r="AQ9" s="24"/>
      <c r="AR9" s="38"/>
    </row>
    <row r="10" spans="1:44" s="4" customFormat="1" ht="15" customHeight="1" x14ac:dyDescent="0.25">
      <c r="A10" s="2"/>
      <c r="B10" s="88">
        <v>2011</v>
      </c>
      <c r="C10" s="88" t="s">
        <v>63</v>
      </c>
      <c r="D10" s="89" t="s">
        <v>78</v>
      </c>
      <c r="E10" s="88"/>
      <c r="F10" s="110" t="s">
        <v>64</v>
      </c>
      <c r="G10" s="111"/>
      <c r="H10" s="60"/>
      <c r="I10" s="88"/>
      <c r="J10" s="88"/>
      <c r="K10" s="88"/>
      <c r="L10" s="88"/>
      <c r="M10" s="88"/>
      <c r="N10" s="90"/>
      <c r="O10" s="29"/>
      <c r="P10" s="17"/>
      <c r="Q10" s="17"/>
      <c r="R10" s="17"/>
      <c r="S10" s="17"/>
      <c r="T10" s="23"/>
      <c r="U10" s="24"/>
      <c r="V10" s="24"/>
      <c r="W10" s="24"/>
      <c r="X10" s="24"/>
      <c r="Y10" s="24"/>
      <c r="Z10" s="27"/>
      <c r="AA10" s="23"/>
      <c r="AB10" s="17"/>
      <c r="AC10" s="17"/>
      <c r="AD10" s="17"/>
      <c r="AE10" s="17"/>
      <c r="AF10" s="23"/>
      <c r="AG10" s="85"/>
      <c r="AH10" s="85"/>
      <c r="AI10" s="85"/>
      <c r="AJ10" s="85"/>
      <c r="AK10" s="23"/>
      <c r="AL10" s="24"/>
      <c r="AM10" s="24"/>
      <c r="AN10" s="24"/>
      <c r="AO10" s="26"/>
      <c r="AP10" s="28"/>
      <c r="AQ10" s="24"/>
      <c r="AR10" s="38"/>
    </row>
    <row r="11" spans="1:44" s="4" customFormat="1" ht="15" customHeight="1" x14ac:dyDescent="0.25">
      <c r="A11" s="2"/>
      <c r="B11" s="106">
        <v>2012</v>
      </c>
      <c r="C11" s="106" t="s">
        <v>77</v>
      </c>
      <c r="D11" s="107" t="s">
        <v>79</v>
      </c>
      <c r="E11" s="106"/>
      <c r="F11" s="108" t="s">
        <v>76</v>
      </c>
      <c r="G11" s="106"/>
      <c r="H11" s="106"/>
      <c r="I11" s="106"/>
      <c r="J11" s="106"/>
      <c r="K11" s="106"/>
      <c r="L11" s="106"/>
      <c r="M11" s="106"/>
      <c r="N11" s="109"/>
      <c r="O11" s="29"/>
      <c r="P11" s="17"/>
      <c r="Q11" s="17"/>
      <c r="R11" s="17"/>
      <c r="S11" s="17"/>
      <c r="T11" s="23"/>
      <c r="U11" s="24"/>
      <c r="V11" s="24"/>
      <c r="W11" s="24"/>
      <c r="X11" s="24"/>
      <c r="Y11" s="24"/>
      <c r="Z11" s="27"/>
      <c r="AA11" s="23"/>
      <c r="AB11" s="17"/>
      <c r="AC11" s="17"/>
      <c r="AD11" s="17"/>
      <c r="AE11" s="17"/>
      <c r="AF11" s="23"/>
      <c r="AG11" s="85"/>
      <c r="AH11" s="85"/>
      <c r="AI11" s="85"/>
      <c r="AJ11" s="85"/>
      <c r="AK11" s="23"/>
      <c r="AL11" s="24"/>
      <c r="AM11" s="24"/>
      <c r="AN11" s="24"/>
      <c r="AO11" s="26"/>
      <c r="AP11" s="28"/>
      <c r="AQ11" s="24"/>
      <c r="AR11" s="38"/>
    </row>
    <row r="12" spans="1:44" s="4" customFormat="1" ht="15" customHeight="1" x14ac:dyDescent="0.25">
      <c r="A12" s="2"/>
      <c r="B12" s="88">
        <v>2012</v>
      </c>
      <c r="C12" s="88" t="s">
        <v>80</v>
      </c>
      <c r="D12" s="89" t="s">
        <v>78</v>
      </c>
      <c r="E12" s="88"/>
      <c r="F12" s="110" t="s">
        <v>64</v>
      </c>
      <c r="G12" s="111"/>
      <c r="H12" s="60"/>
      <c r="I12" s="88"/>
      <c r="J12" s="88"/>
      <c r="K12" s="88"/>
      <c r="L12" s="88"/>
      <c r="M12" s="88"/>
      <c r="N12" s="90"/>
      <c r="O12" s="29"/>
      <c r="P12" s="17"/>
      <c r="Q12" s="17"/>
      <c r="R12" s="17"/>
      <c r="S12" s="17"/>
      <c r="T12" s="23"/>
      <c r="U12" s="24"/>
      <c r="V12" s="24"/>
      <c r="W12" s="24"/>
      <c r="X12" s="24"/>
      <c r="Y12" s="24"/>
      <c r="Z12" s="27"/>
      <c r="AA12" s="23"/>
      <c r="AB12" s="17"/>
      <c r="AC12" s="17"/>
      <c r="AD12" s="17"/>
      <c r="AE12" s="17"/>
      <c r="AF12" s="23"/>
      <c r="AG12" s="85"/>
      <c r="AH12" s="85"/>
      <c r="AI12" s="85"/>
      <c r="AJ12" s="85"/>
      <c r="AK12" s="23"/>
      <c r="AL12" s="24"/>
      <c r="AM12" s="24"/>
      <c r="AN12" s="24"/>
      <c r="AO12" s="26"/>
      <c r="AP12" s="28"/>
      <c r="AQ12" s="24"/>
      <c r="AR12" s="38"/>
    </row>
    <row r="13" spans="1:44" s="4" customFormat="1" ht="15" customHeight="1" x14ac:dyDescent="0.25">
      <c r="A13" s="2"/>
      <c r="B13" s="88">
        <v>2013</v>
      </c>
      <c r="C13" s="88" t="s">
        <v>80</v>
      </c>
      <c r="D13" s="89" t="s">
        <v>78</v>
      </c>
      <c r="E13" s="88"/>
      <c r="F13" s="110" t="s">
        <v>64</v>
      </c>
      <c r="G13" s="111"/>
      <c r="H13" s="60"/>
      <c r="I13" s="88"/>
      <c r="J13" s="88"/>
      <c r="K13" s="88"/>
      <c r="L13" s="88"/>
      <c r="M13" s="111"/>
      <c r="N13" s="90"/>
      <c r="O13" s="29"/>
      <c r="P13" s="17"/>
      <c r="Q13" s="17"/>
      <c r="R13" s="17"/>
      <c r="S13" s="17"/>
      <c r="T13" s="23"/>
      <c r="U13" s="24"/>
      <c r="V13" s="26"/>
      <c r="W13" s="24"/>
      <c r="X13" s="24"/>
      <c r="Y13" s="24"/>
      <c r="Z13" s="27"/>
      <c r="AA13" s="23"/>
      <c r="AB13" s="17"/>
      <c r="AC13" s="17"/>
      <c r="AD13" s="17"/>
      <c r="AE13" s="17"/>
      <c r="AF13" s="23"/>
      <c r="AG13" s="85"/>
      <c r="AH13" s="85"/>
      <c r="AI13" s="85"/>
      <c r="AJ13" s="85"/>
      <c r="AK13" s="23"/>
      <c r="AL13" s="24"/>
      <c r="AM13" s="24"/>
      <c r="AN13" s="24"/>
      <c r="AO13" s="26"/>
      <c r="AP13" s="28"/>
      <c r="AQ13" s="24"/>
      <c r="AR13" s="38"/>
    </row>
    <row r="14" spans="1:44" s="4" customFormat="1" ht="15" customHeight="1" x14ac:dyDescent="0.25">
      <c r="A14" s="2"/>
      <c r="B14" s="24">
        <v>2014</v>
      </c>
      <c r="C14" s="24" t="s">
        <v>71</v>
      </c>
      <c r="D14" s="25" t="s">
        <v>81</v>
      </c>
      <c r="E14" s="24">
        <v>28</v>
      </c>
      <c r="F14" s="24">
        <v>2</v>
      </c>
      <c r="G14" s="24">
        <v>46</v>
      </c>
      <c r="H14" s="24">
        <v>2</v>
      </c>
      <c r="I14" s="24">
        <v>67</v>
      </c>
      <c r="J14" s="24">
        <v>1</v>
      </c>
      <c r="K14" s="24">
        <v>5</v>
      </c>
      <c r="L14" s="24">
        <v>13</v>
      </c>
      <c r="M14" s="28">
        <v>48</v>
      </c>
      <c r="N14" s="27">
        <v>0.376</v>
      </c>
      <c r="O14" s="102">
        <v>178</v>
      </c>
      <c r="P14" s="17" t="s">
        <v>107</v>
      </c>
      <c r="Q14" s="17"/>
      <c r="R14" s="17" t="s">
        <v>114</v>
      </c>
      <c r="S14" s="17"/>
      <c r="T14" s="23"/>
      <c r="U14" s="24"/>
      <c r="V14" s="26"/>
      <c r="W14" s="24"/>
      <c r="X14" s="24"/>
      <c r="Y14" s="24"/>
      <c r="Z14" s="27"/>
      <c r="AA14" s="23"/>
      <c r="AB14" s="17"/>
      <c r="AC14" s="17"/>
      <c r="AD14" s="17"/>
      <c r="AE14" s="17"/>
      <c r="AF14" s="23"/>
      <c r="AG14" s="85"/>
      <c r="AH14" s="85"/>
      <c r="AI14" s="85"/>
      <c r="AJ14" s="85"/>
      <c r="AK14" s="23"/>
      <c r="AL14" s="24"/>
      <c r="AM14" s="24"/>
      <c r="AN14" s="24"/>
      <c r="AO14" s="26"/>
      <c r="AP14" s="28"/>
      <c r="AQ14" s="24"/>
      <c r="AR14" s="38"/>
    </row>
    <row r="15" spans="1:44" s="4" customFormat="1" ht="15" customHeight="1" x14ac:dyDescent="0.25">
      <c r="A15" s="2"/>
      <c r="B15" s="24">
        <v>2015</v>
      </c>
      <c r="C15" s="24" t="s">
        <v>57</v>
      </c>
      <c r="D15" s="25" t="s">
        <v>81</v>
      </c>
      <c r="E15" s="24">
        <v>30</v>
      </c>
      <c r="F15" s="24">
        <v>5</v>
      </c>
      <c r="G15" s="24">
        <v>88</v>
      </c>
      <c r="H15" s="24">
        <v>6</v>
      </c>
      <c r="I15" s="24">
        <v>123</v>
      </c>
      <c r="J15" s="24">
        <v>0</v>
      </c>
      <c r="K15" s="24">
        <v>2</v>
      </c>
      <c r="L15" s="24">
        <v>28</v>
      </c>
      <c r="M15" s="28">
        <v>93</v>
      </c>
      <c r="N15" s="31">
        <v>0.5</v>
      </c>
      <c r="O15" s="103">
        <v>246</v>
      </c>
      <c r="P15" s="24" t="s">
        <v>62</v>
      </c>
      <c r="Q15" s="17"/>
      <c r="R15" s="24" t="s">
        <v>63</v>
      </c>
      <c r="S15" s="17"/>
      <c r="T15" s="23"/>
      <c r="U15" s="24">
        <v>5</v>
      </c>
      <c r="V15" s="26">
        <v>0</v>
      </c>
      <c r="W15" s="26">
        <v>9</v>
      </c>
      <c r="X15" s="24">
        <v>0</v>
      </c>
      <c r="Y15" s="24">
        <v>10</v>
      </c>
      <c r="Z15" s="27">
        <v>0.32700000000000001</v>
      </c>
      <c r="AA15" s="23"/>
      <c r="AB15" s="17"/>
      <c r="AC15" s="17"/>
      <c r="AD15" s="17"/>
      <c r="AE15" s="17"/>
      <c r="AF15" s="23"/>
      <c r="AG15" s="85" t="s">
        <v>108</v>
      </c>
      <c r="AH15" s="85"/>
      <c r="AI15" s="85"/>
      <c r="AJ15" s="85"/>
      <c r="AK15" s="23"/>
      <c r="AL15" s="24">
        <v>1</v>
      </c>
      <c r="AM15" s="24"/>
      <c r="AN15" s="24"/>
      <c r="AO15" s="26"/>
      <c r="AP15" s="28"/>
      <c r="AQ15" s="24"/>
      <c r="AR15" s="38"/>
    </row>
    <row r="16" spans="1:44" s="4" customFormat="1" ht="15" customHeight="1" x14ac:dyDescent="0.25">
      <c r="A16" s="2"/>
      <c r="B16" s="24">
        <v>2016</v>
      </c>
      <c r="C16" s="24" t="s">
        <v>80</v>
      </c>
      <c r="D16" s="25" t="s">
        <v>81</v>
      </c>
      <c r="E16" s="24">
        <v>28</v>
      </c>
      <c r="F16" s="24">
        <v>0</v>
      </c>
      <c r="G16" s="24">
        <v>74</v>
      </c>
      <c r="H16" s="24">
        <v>3</v>
      </c>
      <c r="I16" s="24">
        <v>104</v>
      </c>
      <c r="J16" s="24">
        <v>0</v>
      </c>
      <c r="K16" s="24">
        <v>7</v>
      </c>
      <c r="L16" s="24">
        <v>23</v>
      </c>
      <c r="M16" s="24">
        <v>74</v>
      </c>
      <c r="N16" s="27">
        <v>0.45200000000000001</v>
      </c>
      <c r="O16" s="112">
        <v>230</v>
      </c>
      <c r="P16" s="17" t="s">
        <v>70</v>
      </c>
      <c r="Q16" s="17"/>
      <c r="R16" s="17" t="s">
        <v>115</v>
      </c>
      <c r="S16" s="17"/>
      <c r="T16" s="23"/>
      <c r="U16" s="24">
        <v>9</v>
      </c>
      <c r="V16" s="26">
        <v>0</v>
      </c>
      <c r="W16" s="26">
        <v>28</v>
      </c>
      <c r="X16" s="24">
        <v>0</v>
      </c>
      <c r="Y16" s="24">
        <v>36</v>
      </c>
      <c r="Z16" s="27">
        <v>0.45600000000000002</v>
      </c>
      <c r="AA16" s="23"/>
      <c r="AB16" s="24" t="s">
        <v>113</v>
      </c>
      <c r="AC16" s="17"/>
      <c r="AD16" s="17" t="s">
        <v>57</v>
      </c>
      <c r="AE16" s="17"/>
      <c r="AF16" s="23"/>
      <c r="AG16" s="85" t="s">
        <v>109</v>
      </c>
      <c r="AH16" s="85" t="s">
        <v>110</v>
      </c>
      <c r="AI16" s="85" t="s">
        <v>122</v>
      </c>
      <c r="AJ16" s="85"/>
      <c r="AK16" s="23"/>
      <c r="AL16" s="24"/>
      <c r="AM16" s="24"/>
      <c r="AN16" s="24"/>
      <c r="AO16" s="26"/>
      <c r="AP16" s="28"/>
      <c r="AQ16" s="24"/>
      <c r="AR16" s="38"/>
    </row>
    <row r="17" spans="1:44" s="4" customFormat="1" ht="15" customHeight="1" x14ac:dyDescent="0.25">
      <c r="A17" s="2"/>
      <c r="B17" s="24">
        <v>2017</v>
      </c>
      <c r="C17" s="24" t="s">
        <v>107</v>
      </c>
      <c r="D17" s="25" t="s">
        <v>78</v>
      </c>
      <c r="E17" s="24">
        <v>32</v>
      </c>
      <c r="F17" s="24">
        <v>2</v>
      </c>
      <c r="G17" s="26">
        <v>62</v>
      </c>
      <c r="H17" s="24">
        <v>6</v>
      </c>
      <c r="I17" s="24">
        <v>129</v>
      </c>
      <c r="J17" s="24">
        <v>1</v>
      </c>
      <c r="K17" s="24">
        <v>13</v>
      </c>
      <c r="L17" s="24">
        <v>51</v>
      </c>
      <c r="M17" s="24">
        <v>64</v>
      </c>
      <c r="N17" s="27">
        <v>0.50800000000000001</v>
      </c>
      <c r="O17" s="23">
        <v>254</v>
      </c>
      <c r="P17" s="17" t="s">
        <v>115</v>
      </c>
      <c r="Q17" s="17"/>
      <c r="R17" s="17" t="s">
        <v>116</v>
      </c>
      <c r="S17" s="17"/>
      <c r="T17" s="23"/>
      <c r="U17" s="24"/>
      <c r="V17" s="26"/>
      <c r="W17" s="26"/>
      <c r="X17" s="24"/>
      <c r="Y17" s="24"/>
      <c r="Z17" s="27"/>
      <c r="AA17" s="23"/>
      <c r="AB17" s="17"/>
      <c r="AC17" s="17"/>
      <c r="AD17" s="17"/>
      <c r="AE17" s="17"/>
      <c r="AF17" s="23"/>
      <c r="AG17" s="85"/>
      <c r="AH17" s="85"/>
      <c r="AI17" s="85"/>
      <c r="AJ17" s="85"/>
      <c r="AK17" s="23"/>
      <c r="AL17" s="24"/>
      <c r="AM17" s="24"/>
      <c r="AN17" s="24"/>
      <c r="AO17" s="26"/>
      <c r="AP17" s="28"/>
      <c r="AQ17" s="24"/>
      <c r="AR17" s="38"/>
    </row>
    <row r="18" spans="1:44" s="4" customFormat="1" ht="15" customHeight="1" x14ac:dyDescent="0.25">
      <c r="A18" s="2"/>
      <c r="B18" s="24">
        <v>2018</v>
      </c>
      <c r="C18" s="24" t="s">
        <v>77</v>
      </c>
      <c r="D18" s="25" t="s">
        <v>120</v>
      </c>
      <c r="E18" s="24">
        <v>29</v>
      </c>
      <c r="F18" s="24">
        <v>0</v>
      </c>
      <c r="G18" s="26">
        <v>54</v>
      </c>
      <c r="H18" s="24">
        <v>5</v>
      </c>
      <c r="I18" s="24">
        <v>97</v>
      </c>
      <c r="J18" s="24">
        <v>0</v>
      </c>
      <c r="K18" s="24">
        <v>7</v>
      </c>
      <c r="L18" s="24">
        <v>36</v>
      </c>
      <c r="M18" s="24">
        <v>54</v>
      </c>
      <c r="N18" s="27">
        <v>0.46410000000000001</v>
      </c>
      <c r="O18" s="102">
        <v>209.00667959491489</v>
      </c>
      <c r="P18" s="17" t="s">
        <v>107</v>
      </c>
      <c r="Q18" s="17"/>
      <c r="R18" s="17"/>
      <c r="S18" s="17"/>
      <c r="T18" s="23"/>
      <c r="U18" s="24">
        <v>2</v>
      </c>
      <c r="V18" s="26">
        <v>0</v>
      </c>
      <c r="W18" s="26">
        <v>0</v>
      </c>
      <c r="X18" s="24">
        <v>0</v>
      </c>
      <c r="Y18" s="24">
        <v>4</v>
      </c>
      <c r="Z18" s="27">
        <v>0.33329999999999999</v>
      </c>
      <c r="AA18" s="23">
        <v>12</v>
      </c>
      <c r="AB18" s="17"/>
      <c r="AC18" s="17"/>
      <c r="AD18" s="17"/>
      <c r="AE18" s="17"/>
      <c r="AF18" s="23"/>
      <c r="AG18" s="85" t="s">
        <v>110</v>
      </c>
      <c r="AH18" s="85"/>
      <c r="AI18" s="85"/>
      <c r="AJ18" s="85"/>
      <c r="AK18" s="23"/>
      <c r="AL18" s="24"/>
      <c r="AM18" s="24"/>
      <c r="AN18" s="24"/>
      <c r="AO18" s="26"/>
      <c r="AP18" s="28"/>
      <c r="AQ18" s="24"/>
      <c r="AR18" s="38"/>
    </row>
    <row r="19" spans="1:44" s="4" customFormat="1" ht="15" customHeight="1" x14ac:dyDescent="0.25">
      <c r="A19" s="2"/>
      <c r="B19" s="24">
        <v>2019</v>
      </c>
      <c r="C19" s="24" t="s">
        <v>115</v>
      </c>
      <c r="D19" s="25" t="s">
        <v>78</v>
      </c>
      <c r="E19" s="24">
        <v>27</v>
      </c>
      <c r="F19" s="24">
        <v>1</v>
      </c>
      <c r="G19" s="26">
        <v>43</v>
      </c>
      <c r="H19" s="24">
        <v>3</v>
      </c>
      <c r="I19" s="24">
        <v>88</v>
      </c>
      <c r="J19" s="24">
        <v>2</v>
      </c>
      <c r="K19" s="24">
        <v>11</v>
      </c>
      <c r="L19" s="24">
        <v>31</v>
      </c>
      <c r="M19" s="24">
        <v>44</v>
      </c>
      <c r="N19" s="170">
        <v>0.44440000000000002</v>
      </c>
      <c r="O19" s="103">
        <v>198</v>
      </c>
      <c r="P19" s="17" t="s">
        <v>132</v>
      </c>
      <c r="Q19" s="17"/>
      <c r="R19" s="17"/>
      <c r="S19" s="17"/>
      <c r="T19" s="23"/>
      <c r="U19" s="24"/>
      <c r="V19" s="26"/>
      <c r="W19" s="26"/>
      <c r="X19" s="24"/>
      <c r="Y19" s="24"/>
      <c r="Z19" s="27"/>
      <c r="AA19" s="23"/>
      <c r="AB19" s="17"/>
      <c r="AC19" s="17"/>
      <c r="AD19" s="17"/>
      <c r="AE19" s="17"/>
      <c r="AF19" s="23"/>
      <c r="AG19" s="85"/>
      <c r="AH19" s="85"/>
      <c r="AI19" s="85"/>
      <c r="AJ19" s="85"/>
      <c r="AK19" s="23"/>
      <c r="AL19" s="24"/>
      <c r="AM19" s="24"/>
      <c r="AN19" s="24"/>
      <c r="AO19" s="26"/>
      <c r="AP19" s="28"/>
      <c r="AQ19" s="24"/>
      <c r="AR19" s="38"/>
    </row>
    <row r="20" spans="1:44" s="4" customFormat="1" ht="15" customHeight="1" x14ac:dyDescent="0.25">
      <c r="A20" s="2"/>
      <c r="B20" s="24">
        <v>2020</v>
      </c>
      <c r="C20" s="24" t="s">
        <v>226</v>
      </c>
      <c r="D20" s="25" t="s">
        <v>78</v>
      </c>
      <c r="E20" s="24">
        <v>24</v>
      </c>
      <c r="F20" s="24">
        <v>0</v>
      </c>
      <c r="G20" s="24">
        <v>43</v>
      </c>
      <c r="H20" s="24">
        <v>0</v>
      </c>
      <c r="I20" s="24">
        <v>70</v>
      </c>
      <c r="J20" s="24">
        <v>0</v>
      </c>
      <c r="K20" s="24">
        <v>6</v>
      </c>
      <c r="L20" s="24">
        <v>21</v>
      </c>
      <c r="M20" s="24">
        <v>43</v>
      </c>
      <c r="N20" s="27">
        <v>0.48609999999999998</v>
      </c>
      <c r="O20" s="29">
        <v>144</v>
      </c>
      <c r="P20" s="74" t="s">
        <v>227</v>
      </c>
      <c r="Q20" s="17"/>
      <c r="R20" s="17" t="s">
        <v>114</v>
      </c>
      <c r="S20" s="17"/>
      <c r="T20" s="38"/>
      <c r="U20" s="24"/>
      <c r="V20" s="24"/>
      <c r="W20" s="26"/>
      <c r="X20" s="24"/>
      <c r="Y20" s="24"/>
      <c r="Z20" s="152"/>
      <c r="AA20" s="29"/>
      <c r="AB20" s="17"/>
      <c r="AC20" s="17"/>
      <c r="AD20" s="17"/>
      <c r="AE20" s="17"/>
      <c r="AF20" s="23"/>
      <c r="AG20" s="85"/>
      <c r="AH20" s="85"/>
      <c r="AI20" s="85"/>
      <c r="AJ20" s="85"/>
      <c r="AK20" s="23"/>
      <c r="AL20" s="24"/>
      <c r="AM20" s="24"/>
      <c r="AN20" s="24"/>
      <c r="AO20" s="26"/>
      <c r="AP20" s="28"/>
      <c r="AQ20" s="24"/>
      <c r="AR20" s="38"/>
    </row>
    <row r="21" spans="1:44" s="4" customFormat="1" ht="15" customHeight="1" x14ac:dyDescent="0.25">
      <c r="A21" s="1"/>
      <c r="B21" s="15" t="s">
        <v>7</v>
      </c>
      <c r="C21" s="16"/>
      <c r="D21" s="14"/>
      <c r="E21" s="17">
        <f t="shared" ref="E21:M21" si="0">SUM(E4:E20)</f>
        <v>198</v>
      </c>
      <c r="F21" s="17">
        <f t="shared" si="0"/>
        <v>10</v>
      </c>
      <c r="G21" s="17">
        <f t="shared" si="0"/>
        <v>410</v>
      </c>
      <c r="H21" s="17">
        <f t="shared" si="0"/>
        <v>25</v>
      </c>
      <c r="I21" s="17">
        <f t="shared" si="0"/>
        <v>678</v>
      </c>
      <c r="J21" s="17">
        <f t="shared" si="0"/>
        <v>4</v>
      </c>
      <c r="K21" s="17">
        <f t="shared" si="0"/>
        <v>51</v>
      </c>
      <c r="L21" s="17">
        <f t="shared" si="0"/>
        <v>203</v>
      </c>
      <c r="M21" s="16">
        <f t="shared" si="0"/>
        <v>420</v>
      </c>
      <c r="N21" s="32">
        <f>PRODUCT(I21/O21)</f>
        <v>0.46469972309396346</v>
      </c>
      <c r="O21" s="92">
        <f>SUM(O3:O20)</f>
        <v>1459.0066795949149</v>
      </c>
      <c r="P21" s="74" t="s">
        <v>82</v>
      </c>
      <c r="Q21" s="74" t="s">
        <v>48</v>
      </c>
      <c r="R21" s="74" t="s">
        <v>83</v>
      </c>
      <c r="S21" s="74" t="s">
        <v>48</v>
      </c>
      <c r="T21" s="23"/>
      <c r="U21" s="16">
        <f t="shared" ref="U21:Y21" si="1">SUM(U4:U20)</f>
        <v>16</v>
      </c>
      <c r="V21" s="16">
        <f t="shared" si="1"/>
        <v>0</v>
      </c>
      <c r="W21" s="16">
        <f t="shared" si="1"/>
        <v>37</v>
      </c>
      <c r="X21" s="16">
        <f t="shared" si="1"/>
        <v>0</v>
      </c>
      <c r="Y21" s="16">
        <f t="shared" si="1"/>
        <v>50</v>
      </c>
      <c r="Z21" s="32">
        <f>PRODUCT(N27)</f>
        <v>0.4098360655737705</v>
      </c>
      <c r="AA21" s="92"/>
      <c r="AB21" s="74" t="s">
        <v>48</v>
      </c>
      <c r="AC21" s="74" t="s">
        <v>48</v>
      </c>
      <c r="AD21" s="74" t="s">
        <v>48</v>
      </c>
      <c r="AE21" s="74" t="s">
        <v>48</v>
      </c>
      <c r="AF21" s="23"/>
      <c r="AG21" s="74" t="s">
        <v>111</v>
      </c>
      <c r="AH21" s="74" t="s">
        <v>69</v>
      </c>
      <c r="AI21" s="74" t="s">
        <v>69</v>
      </c>
      <c r="AJ21" s="74" t="s">
        <v>102</v>
      </c>
      <c r="AK21" s="23"/>
      <c r="AL21" s="17">
        <f t="shared" ref="AL21:AQ21" si="2">SUM(AL4:AL20)</f>
        <v>1</v>
      </c>
      <c r="AM21" s="17">
        <f t="shared" si="2"/>
        <v>0</v>
      </c>
      <c r="AN21" s="17">
        <f t="shared" si="2"/>
        <v>0</v>
      </c>
      <c r="AO21" s="17">
        <f t="shared" si="2"/>
        <v>0</v>
      </c>
      <c r="AP21" s="17">
        <f t="shared" si="2"/>
        <v>0</v>
      </c>
      <c r="AQ21" s="17">
        <f t="shared" si="2"/>
        <v>0</v>
      </c>
      <c r="AR21" s="38"/>
    </row>
    <row r="22" spans="1:44" s="4" customFormat="1" ht="15" customHeight="1" x14ac:dyDescent="0.25">
      <c r="A22" s="1"/>
      <c r="B22" s="15" t="s">
        <v>229</v>
      </c>
      <c r="C22" s="16"/>
      <c r="D22" s="14"/>
      <c r="E22" s="16"/>
      <c r="F22" s="13"/>
      <c r="G22" s="13" t="s">
        <v>228</v>
      </c>
      <c r="H22" s="13"/>
      <c r="I22" s="13"/>
      <c r="J22" s="13"/>
      <c r="K22" s="13"/>
      <c r="L22" s="13"/>
      <c r="M22" s="13"/>
      <c r="N22" s="78"/>
      <c r="O22" s="23"/>
      <c r="P22" s="21"/>
      <c r="Q22" s="19"/>
      <c r="R22" s="79"/>
      <c r="S22" s="80"/>
      <c r="T22" s="23"/>
      <c r="U22" s="16"/>
      <c r="V22" s="13"/>
      <c r="W22" s="13" t="s">
        <v>133</v>
      </c>
      <c r="X22" s="13"/>
      <c r="Y22" s="13"/>
      <c r="Z22" s="14"/>
      <c r="AA22" s="23"/>
      <c r="AB22" s="81"/>
      <c r="AC22" s="82"/>
      <c r="AD22" s="79"/>
      <c r="AE22" s="80"/>
      <c r="AF22" s="23"/>
      <c r="AG22" s="141">
        <v>0.33300000000000002</v>
      </c>
      <c r="AH22" s="83">
        <v>0</v>
      </c>
      <c r="AI22" s="83">
        <v>0</v>
      </c>
      <c r="AJ22" s="83">
        <v>0</v>
      </c>
      <c r="AK22" s="23"/>
      <c r="AL22" s="16"/>
      <c r="AM22" s="13"/>
      <c r="AN22" s="13"/>
      <c r="AO22" s="13"/>
      <c r="AP22" s="13"/>
      <c r="AQ22" s="14"/>
      <c r="AR22" s="38"/>
    </row>
    <row r="23" spans="1:44" ht="15" customHeight="1" x14ac:dyDescent="0.25">
      <c r="A23" s="2"/>
      <c r="B23" s="25" t="s">
        <v>2</v>
      </c>
      <c r="C23" s="28"/>
      <c r="D23" s="33">
        <f>SUM(F21:H21)+((I21-F21-G21)/3)+(E21/3)+(AL21*25)+(AM21*25)+(AN21*10)+(AO21*25)+(AP21*20)+(AQ21*15)</f>
        <v>622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4"/>
      <c r="P23" s="23"/>
      <c r="Q23" s="23"/>
      <c r="R23" s="23"/>
      <c r="S23" s="2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23"/>
      <c r="AG23" s="34"/>
      <c r="AH23" s="34"/>
      <c r="AI23" s="34"/>
      <c r="AJ23" s="34"/>
      <c r="AK23" s="23"/>
      <c r="AL23" s="34"/>
      <c r="AM23" s="34"/>
      <c r="AN23" s="34"/>
      <c r="AO23" s="34"/>
      <c r="AP23" s="34"/>
      <c r="AQ23" s="34"/>
      <c r="AR23" s="38"/>
    </row>
    <row r="24" spans="1:44" s="4" customFormat="1" ht="15" customHeight="1" x14ac:dyDescent="0.25">
      <c r="A24" s="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9"/>
      <c r="P24" s="29"/>
      <c r="Q24" s="29"/>
      <c r="R24" s="29"/>
      <c r="S24" s="29"/>
      <c r="T24" s="29"/>
      <c r="U24" s="34"/>
      <c r="V24" s="37"/>
      <c r="W24" s="34"/>
      <c r="X24" s="34"/>
      <c r="Y24" s="34"/>
      <c r="Z24" s="34"/>
      <c r="AA24" s="34"/>
      <c r="AB24" s="34"/>
      <c r="AC24" s="34"/>
      <c r="AD24" s="34"/>
      <c r="AE24" s="34"/>
      <c r="AF24" s="23"/>
      <c r="AG24" s="34"/>
      <c r="AH24" s="34"/>
      <c r="AI24" s="34"/>
      <c r="AJ24" s="34"/>
      <c r="AK24" s="23"/>
      <c r="AL24" s="34"/>
      <c r="AM24" s="34"/>
      <c r="AN24" s="34"/>
      <c r="AO24" s="34"/>
      <c r="AP24" s="34"/>
      <c r="AQ24" s="34"/>
      <c r="AR24" s="38"/>
    </row>
    <row r="25" spans="1:44" ht="15" customHeight="1" x14ac:dyDescent="0.25">
      <c r="A25" s="2"/>
      <c r="B25" s="21" t="s">
        <v>24</v>
      </c>
      <c r="C25" s="39"/>
      <c r="D25" s="39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16</v>
      </c>
      <c r="J25" s="34"/>
      <c r="K25" s="17" t="s">
        <v>26</v>
      </c>
      <c r="L25" s="17" t="s">
        <v>27</v>
      </c>
      <c r="M25" s="17" t="s">
        <v>28</v>
      </c>
      <c r="N25" s="17" t="s">
        <v>21</v>
      </c>
      <c r="O25" s="23"/>
      <c r="P25" s="40" t="s">
        <v>29</v>
      </c>
      <c r="Q25" s="11"/>
      <c r="R25" s="11"/>
      <c r="S25" s="11"/>
      <c r="T25" s="41"/>
      <c r="U25" s="41"/>
      <c r="V25" s="41"/>
      <c r="W25" s="41"/>
      <c r="X25" s="41"/>
      <c r="Y25" s="11"/>
      <c r="Z25" s="11"/>
      <c r="AA25" s="11"/>
      <c r="AB25" s="41"/>
      <c r="AC25" s="41"/>
      <c r="AD25" s="11"/>
      <c r="AE25" s="42"/>
      <c r="AF25" s="23"/>
      <c r="AG25" s="40" t="s">
        <v>58</v>
      </c>
      <c r="AH25" s="11"/>
      <c r="AI25" s="41"/>
      <c r="AJ25" s="42"/>
      <c r="AK25" s="23"/>
      <c r="AL25" s="9" t="s">
        <v>59</v>
      </c>
      <c r="AM25" s="11"/>
      <c r="AN25" s="11"/>
      <c r="AO25" s="11"/>
      <c r="AP25" s="11"/>
      <c r="AQ25" s="42"/>
      <c r="AR25" s="38"/>
    </row>
    <row r="26" spans="1:44" ht="15" customHeight="1" x14ac:dyDescent="0.25">
      <c r="A26" s="2"/>
      <c r="B26" s="40" t="s">
        <v>12</v>
      </c>
      <c r="C26" s="11"/>
      <c r="D26" s="42"/>
      <c r="E26" s="24">
        <f>PRODUCT(E21)</f>
        <v>198</v>
      </c>
      <c r="F26" s="24">
        <f>PRODUCT(F21)</f>
        <v>10</v>
      </c>
      <c r="G26" s="24">
        <f>PRODUCT(G21)</f>
        <v>410</v>
      </c>
      <c r="H26" s="24">
        <f>PRODUCT(H21)</f>
        <v>25</v>
      </c>
      <c r="I26" s="24">
        <f>PRODUCT(I21)</f>
        <v>678</v>
      </c>
      <c r="J26" s="34"/>
      <c r="K26" s="43">
        <f>PRODUCT((F26+G26)/E26)</f>
        <v>2.1212121212121211</v>
      </c>
      <c r="L26" s="43">
        <f>PRODUCT(H26/E26)</f>
        <v>0.12626262626262627</v>
      </c>
      <c r="M26" s="43">
        <f>PRODUCT(I26/E26)</f>
        <v>3.4242424242424243</v>
      </c>
      <c r="N26" s="31">
        <f>PRODUCT(N21)</f>
        <v>0.46469972309396346</v>
      </c>
      <c r="O26" s="23">
        <f>PRODUCT(O21)</f>
        <v>1459.0066795949149</v>
      </c>
      <c r="P26" s="154" t="s">
        <v>9</v>
      </c>
      <c r="Q26" s="171"/>
      <c r="R26" s="155" t="s">
        <v>84</v>
      </c>
      <c r="S26" s="155"/>
      <c r="T26" s="155"/>
      <c r="U26" s="155"/>
      <c r="V26" s="155"/>
      <c r="W26" s="155"/>
      <c r="X26" s="155"/>
      <c r="Y26" s="172"/>
      <c r="Z26" s="172" t="s">
        <v>118</v>
      </c>
      <c r="AA26" s="172"/>
      <c r="AB26" s="155"/>
      <c r="AC26" s="173" t="s">
        <v>86</v>
      </c>
      <c r="AD26" s="174"/>
      <c r="AE26" s="156"/>
      <c r="AF26" s="23"/>
      <c r="AG26" s="175"/>
      <c r="AH26" s="187"/>
      <c r="AI26" s="155"/>
      <c r="AJ26" s="156"/>
      <c r="AK26" s="23"/>
      <c r="AL26" s="154"/>
      <c r="AM26" s="172"/>
      <c r="AN26" s="155"/>
      <c r="AO26" s="155"/>
      <c r="AP26" s="155"/>
      <c r="AQ26" s="156"/>
      <c r="AR26" s="38"/>
    </row>
    <row r="27" spans="1:44" ht="15" customHeight="1" x14ac:dyDescent="0.25">
      <c r="A27" s="2"/>
      <c r="B27" s="44" t="s">
        <v>14</v>
      </c>
      <c r="C27" s="45"/>
      <c r="D27" s="46"/>
      <c r="E27" s="24">
        <f>PRODUCT(U21)</f>
        <v>16</v>
      </c>
      <c r="F27" s="24">
        <f t="shared" ref="F27:I27" si="3">PRODUCT(V21)</f>
        <v>0</v>
      </c>
      <c r="G27" s="24">
        <f t="shared" si="3"/>
        <v>37</v>
      </c>
      <c r="H27" s="24">
        <f t="shared" si="3"/>
        <v>0</v>
      </c>
      <c r="I27" s="24">
        <f t="shared" si="3"/>
        <v>50</v>
      </c>
      <c r="J27" s="34"/>
      <c r="K27" s="43">
        <f>PRODUCT((F27+G27)/E27)</f>
        <v>2.3125</v>
      </c>
      <c r="L27" s="43">
        <f>PRODUCT(H27/E27)</f>
        <v>0</v>
      </c>
      <c r="M27" s="43">
        <f>PRODUCT(I27/E27)</f>
        <v>3.125</v>
      </c>
      <c r="N27" s="31">
        <f>PRODUCT(I27/O27)</f>
        <v>0.4098360655737705</v>
      </c>
      <c r="O27" s="23">
        <v>122</v>
      </c>
      <c r="P27" s="175" t="s">
        <v>51</v>
      </c>
      <c r="Q27" s="176"/>
      <c r="R27" s="177" t="s">
        <v>84</v>
      </c>
      <c r="S27" s="177"/>
      <c r="T27" s="177"/>
      <c r="U27" s="177"/>
      <c r="V27" s="177"/>
      <c r="W27" s="177"/>
      <c r="X27" s="177"/>
      <c r="Y27" s="178"/>
      <c r="Z27" s="178" t="s">
        <v>118</v>
      </c>
      <c r="AA27" s="178"/>
      <c r="AB27" s="177"/>
      <c r="AC27" s="179" t="s">
        <v>86</v>
      </c>
      <c r="AD27" s="92"/>
      <c r="AE27" s="180"/>
      <c r="AF27" s="23"/>
      <c r="AG27" s="175"/>
      <c r="AH27" s="188"/>
      <c r="AI27" s="177"/>
      <c r="AJ27" s="180"/>
      <c r="AK27" s="23"/>
      <c r="AL27" s="175"/>
      <c r="AM27" s="178"/>
      <c r="AN27" s="177"/>
      <c r="AO27" s="177"/>
      <c r="AP27" s="177"/>
      <c r="AQ27" s="180"/>
      <c r="AR27" s="38"/>
    </row>
    <row r="28" spans="1:44" ht="15" customHeight="1" x14ac:dyDescent="0.25">
      <c r="A28" s="2"/>
      <c r="B28" s="47" t="s">
        <v>15</v>
      </c>
      <c r="C28" s="48"/>
      <c r="D28" s="49"/>
      <c r="E28" s="30">
        <v>4</v>
      </c>
      <c r="F28" s="30">
        <v>0</v>
      </c>
      <c r="G28" s="30">
        <v>10</v>
      </c>
      <c r="H28" s="30">
        <v>0</v>
      </c>
      <c r="I28" s="30">
        <v>14</v>
      </c>
      <c r="J28" s="34"/>
      <c r="K28" s="50">
        <f>PRODUCT((F28+G28)/E28)</f>
        <v>2.5</v>
      </c>
      <c r="L28" s="50">
        <f>PRODUCT(H28/E28)</f>
        <v>0</v>
      </c>
      <c r="M28" s="50">
        <f>PRODUCT(I28/E28)</f>
        <v>3.5</v>
      </c>
      <c r="N28" s="51">
        <f>PRODUCT(I28/O28)</f>
        <v>0.60869565217391308</v>
      </c>
      <c r="O28" s="23">
        <v>23</v>
      </c>
      <c r="P28" s="175" t="s">
        <v>52</v>
      </c>
      <c r="Q28" s="176"/>
      <c r="R28" s="177" t="s">
        <v>85</v>
      </c>
      <c r="S28" s="177"/>
      <c r="T28" s="177"/>
      <c r="U28" s="177"/>
      <c r="V28" s="177"/>
      <c r="W28" s="177"/>
      <c r="X28" s="177"/>
      <c r="Y28" s="178"/>
      <c r="Z28" s="178" t="s">
        <v>119</v>
      </c>
      <c r="AA28" s="178"/>
      <c r="AB28" s="177"/>
      <c r="AC28" s="179" t="s">
        <v>87</v>
      </c>
      <c r="AD28" s="92"/>
      <c r="AE28" s="180"/>
      <c r="AF28" s="23"/>
      <c r="AG28" s="189"/>
      <c r="AH28" s="188"/>
      <c r="AI28" s="177"/>
      <c r="AJ28" s="180"/>
      <c r="AK28" s="23"/>
      <c r="AL28" s="175"/>
      <c r="AM28" s="178"/>
      <c r="AN28" s="177"/>
      <c r="AO28" s="177"/>
      <c r="AP28" s="177"/>
      <c r="AQ28" s="180"/>
      <c r="AR28" s="38"/>
    </row>
    <row r="29" spans="1:44" ht="15" customHeight="1" x14ac:dyDescent="0.25">
      <c r="A29" s="2"/>
      <c r="B29" s="52" t="s">
        <v>25</v>
      </c>
      <c r="C29" s="53"/>
      <c r="D29" s="54"/>
      <c r="E29" s="17">
        <f>SUM(E26:E28)</f>
        <v>218</v>
      </c>
      <c r="F29" s="17">
        <f>SUM(F26:F28)</f>
        <v>10</v>
      </c>
      <c r="G29" s="17">
        <f>SUM(G26:G28)</f>
        <v>457</v>
      </c>
      <c r="H29" s="17">
        <f>SUM(H26:H28)</f>
        <v>25</v>
      </c>
      <c r="I29" s="17">
        <f>SUM(I26:I28)</f>
        <v>742</v>
      </c>
      <c r="J29" s="34"/>
      <c r="K29" s="55">
        <f>PRODUCT((F29+G29)/E29)</f>
        <v>2.1422018348623855</v>
      </c>
      <c r="L29" s="55">
        <f>PRODUCT(H29/E29)</f>
        <v>0.11467889908256881</v>
      </c>
      <c r="M29" s="55">
        <f>PRODUCT(I29/E29)</f>
        <v>3.403669724770642</v>
      </c>
      <c r="N29" s="32">
        <f>PRODUCT(I29/O29)</f>
        <v>0.4625915898226739</v>
      </c>
      <c r="O29" s="23">
        <f>SUM(O26:O28)</f>
        <v>1604.0066795949149</v>
      </c>
      <c r="P29" s="181" t="s">
        <v>10</v>
      </c>
      <c r="Q29" s="182"/>
      <c r="R29" s="183" t="s">
        <v>85</v>
      </c>
      <c r="S29" s="183"/>
      <c r="T29" s="183"/>
      <c r="U29" s="183"/>
      <c r="V29" s="183"/>
      <c r="W29" s="183"/>
      <c r="X29" s="183"/>
      <c r="Y29" s="184"/>
      <c r="Z29" s="184" t="s">
        <v>119</v>
      </c>
      <c r="AA29" s="184"/>
      <c r="AB29" s="183"/>
      <c r="AC29" s="71" t="s">
        <v>87</v>
      </c>
      <c r="AD29" s="185"/>
      <c r="AE29" s="186"/>
      <c r="AF29" s="23"/>
      <c r="AG29" s="67"/>
      <c r="AH29" s="190"/>
      <c r="AI29" s="191"/>
      <c r="AJ29" s="186"/>
      <c r="AK29" s="23"/>
      <c r="AL29" s="181"/>
      <c r="AM29" s="184"/>
      <c r="AN29" s="183"/>
      <c r="AO29" s="183"/>
      <c r="AP29" s="183"/>
      <c r="AQ29" s="186"/>
      <c r="AR29" s="38"/>
    </row>
    <row r="30" spans="1:44" ht="15" customHeight="1" x14ac:dyDescent="0.3">
      <c r="A30" s="2"/>
      <c r="B30" s="36"/>
      <c r="C30" s="36"/>
      <c r="D30" s="36"/>
      <c r="E30" s="36"/>
      <c r="F30" s="36"/>
      <c r="G30" s="36"/>
      <c r="H30" s="36"/>
      <c r="I30" s="36"/>
      <c r="J30" s="34"/>
      <c r="K30" s="36"/>
      <c r="L30" s="36"/>
      <c r="M30" s="36"/>
      <c r="N30" s="35"/>
      <c r="O30" s="23">
        <f>SUM(O27:O29)</f>
        <v>1749.0066795949149</v>
      </c>
      <c r="P30" s="34"/>
      <c r="Q30" s="37"/>
      <c r="R30" s="34"/>
      <c r="S30" s="34"/>
      <c r="T30" s="23"/>
      <c r="U30" s="23"/>
      <c r="V30" s="37"/>
      <c r="W30" s="34"/>
      <c r="X30" s="34"/>
      <c r="Y30" s="23"/>
      <c r="Z30" s="23"/>
      <c r="AA30" s="23"/>
      <c r="AB30" s="23"/>
      <c r="AC30" s="23"/>
      <c r="AD30" s="23"/>
      <c r="AE30" s="23"/>
      <c r="AF30" s="23"/>
      <c r="AG30" s="23"/>
      <c r="AH30" s="56"/>
      <c r="AI30" s="34"/>
      <c r="AJ30" s="34"/>
      <c r="AK30" s="23"/>
      <c r="AL30" s="34"/>
      <c r="AM30" s="34"/>
      <c r="AN30" s="34"/>
      <c r="AO30" s="34"/>
      <c r="AP30" s="34"/>
      <c r="AQ30" s="34"/>
      <c r="AR30" s="38"/>
    </row>
    <row r="31" spans="1:44" ht="15" customHeight="1" x14ac:dyDescent="0.3">
      <c r="A31" s="2"/>
      <c r="B31" s="40" t="s">
        <v>236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42"/>
      <c r="O31" s="10"/>
      <c r="P31" s="11"/>
      <c r="Q31" s="11"/>
      <c r="R31" s="11"/>
      <c r="S31" s="11"/>
      <c r="T31" s="10"/>
      <c r="U31" s="10"/>
      <c r="V31" s="11"/>
      <c r="W31" s="11"/>
      <c r="X31" s="11"/>
      <c r="Y31" s="10"/>
      <c r="Z31" s="10"/>
      <c r="AA31" s="10"/>
      <c r="AB31" s="10"/>
      <c r="AC31" s="10"/>
      <c r="AD31" s="10"/>
      <c r="AE31" s="10"/>
      <c r="AF31" s="10"/>
      <c r="AG31" s="10"/>
      <c r="AH31" s="143"/>
      <c r="AI31" s="11"/>
      <c r="AJ31" s="11"/>
      <c r="AK31" s="10"/>
      <c r="AL31" s="11"/>
      <c r="AM31" s="11"/>
      <c r="AN31" s="11"/>
      <c r="AO31" s="11"/>
      <c r="AP31" s="11"/>
      <c r="AQ31" s="42"/>
      <c r="AR31" s="38"/>
    </row>
    <row r="32" spans="1:44" ht="15" customHeight="1" x14ac:dyDescent="0.3">
      <c r="A32" s="2"/>
      <c r="B32" s="37"/>
      <c r="C32" s="37"/>
      <c r="D32" s="37"/>
      <c r="E32" s="37"/>
      <c r="F32" s="37"/>
      <c r="G32" s="37"/>
      <c r="H32" s="37"/>
      <c r="I32" s="37"/>
      <c r="J32" s="34"/>
      <c r="K32" s="37"/>
      <c r="L32" s="37"/>
      <c r="M32" s="37"/>
      <c r="N32" s="35"/>
      <c r="O32" s="23"/>
      <c r="P32" s="34"/>
      <c r="Q32" s="37"/>
      <c r="R32" s="34"/>
      <c r="S32" s="34"/>
      <c r="T32" s="23"/>
      <c r="U32" s="23"/>
      <c r="V32" s="37"/>
      <c r="W32" s="34"/>
      <c r="X32" s="34"/>
      <c r="Y32" s="23"/>
      <c r="Z32" s="23"/>
      <c r="AA32" s="23"/>
      <c r="AB32" s="23"/>
      <c r="AC32" s="23"/>
      <c r="AD32" s="23"/>
      <c r="AE32" s="23"/>
      <c r="AF32" s="23"/>
      <c r="AG32" s="23"/>
      <c r="AH32" s="56"/>
      <c r="AI32" s="34"/>
      <c r="AJ32" s="34"/>
      <c r="AK32" s="23"/>
      <c r="AL32" s="34"/>
      <c r="AM32" s="34"/>
      <c r="AN32" s="34"/>
      <c r="AO32" s="34"/>
      <c r="AP32" s="34"/>
      <c r="AQ32" s="34"/>
      <c r="AR32" s="38"/>
    </row>
    <row r="33" spans="1:45" ht="15" customHeight="1" x14ac:dyDescent="0.25">
      <c r="A33" s="2"/>
      <c r="B33" s="37" t="s">
        <v>66</v>
      </c>
      <c r="C33" s="34"/>
      <c r="D33" s="34" t="s">
        <v>237</v>
      </c>
      <c r="E33" s="34"/>
      <c r="F33" s="34"/>
      <c r="G33" s="34"/>
      <c r="H33" s="34"/>
      <c r="I33" s="34"/>
      <c r="J33" s="34"/>
      <c r="K33" s="34"/>
      <c r="L33" s="34"/>
      <c r="M33" s="34" t="s">
        <v>105</v>
      </c>
      <c r="N33" s="34"/>
      <c r="O33" s="34"/>
      <c r="P33" s="34"/>
      <c r="Q33" s="34"/>
      <c r="R33" s="34"/>
      <c r="S33" s="34"/>
      <c r="T33" s="34"/>
      <c r="U33" s="34"/>
      <c r="V33" s="34" t="s">
        <v>121</v>
      </c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5" ht="15" customHeight="1" x14ac:dyDescent="0.25">
      <c r="A34" s="2"/>
      <c r="B34" s="37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ht="13.8" x14ac:dyDescent="0.25">
      <c r="A35" s="2"/>
      <c r="B35" s="192" t="s">
        <v>134</v>
      </c>
      <c r="C35" s="61"/>
      <c r="D35" s="61"/>
      <c r="E35" s="61"/>
      <c r="F35" s="61" t="s">
        <v>135</v>
      </c>
      <c r="G35" s="61" t="s">
        <v>3</v>
      </c>
      <c r="H35" s="61" t="s">
        <v>5</v>
      </c>
      <c r="I35" s="61" t="s">
        <v>6</v>
      </c>
      <c r="J35" s="61" t="s">
        <v>136</v>
      </c>
      <c r="K35" s="193" t="s">
        <v>16</v>
      </c>
      <c r="L35" s="34"/>
      <c r="M35" s="194" t="s">
        <v>137</v>
      </c>
      <c r="N35" s="62"/>
      <c r="O35" s="62"/>
      <c r="P35" s="61" t="s">
        <v>3</v>
      </c>
      <c r="Q35" s="61" t="s">
        <v>5</v>
      </c>
      <c r="R35" s="61" t="s">
        <v>6</v>
      </c>
      <c r="S35" s="61" t="s">
        <v>136</v>
      </c>
      <c r="T35" s="62"/>
      <c r="U35" s="193" t="s">
        <v>16</v>
      </c>
      <c r="V35" s="34"/>
      <c r="W35" s="194" t="s">
        <v>138</v>
      </c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195"/>
      <c r="AI35" s="196" t="s">
        <v>206</v>
      </c>
      <c r="AJ35" s="197"/>
      <c r="AK35" s="197"/>
      <c r="AL35" s="214" t="s">
        <v>3</v>
      </c>
      <c r="AM35" s="214" t="s">
        <v>5</v>
      </c>
      <c r="AN35" s="214" t="s">
        <v>6</v>
      </c>
      <c r="AO35" s="62"/>
      <c r="AP35" s="61" t="s">
        <v>207</v>
      </c>
      <c r="AQ35" s="86"/>
      <c r="AR35" s="23"/>
      <c r="AS35" s="23"/>
    </row>
    <row r="36" spans="1:45" ht="15" customHeight="1" x14ac:dyDescent="0.25">
      <c r="A36" s="2"/>
      <c r="B36" s="198">
        <v>2014</v>
      </c>
      <c r="C36" s="92" t="s">
        <v>71</v>
      </c>
      <c r="D36" s="177" t="s">
        <v>81</v>
      </c>
      <c r="E36" s="92"/>
      <c r="F36" s="92">
        <v>22</v>
      </c>
      <c r="G36" s="92">
        <v>28</v>
      </c>
      <c r="H36" s="199">
        <f>PRODUCT((F14+G14)/E14)</f>
        <v>1.7142857142857142</v>
      </c>
      <c r="I36" s="199">
        <f>PRODUCT(H14/E14)</f>
        <v>7.1428571428571425E-2</v>
      </c>
      <c r="J36" s="199">
        <f>PRODUCT(F14+G14+H14)/E14</f>
        <v>1.7857142857142858</v>
      </c>
      <c r="K36" s="200">
        <f>PRODUCT(I14/E14)</f>
        <v>2.3928571428571428</v>
      </c>
      <c r="L36" s="37"/>
      <c r="M36" s="189" t="s">
        <v>142</v>
      </c>
      <c r="N36" s="92"/>
      <c r="O36" s="92">
        <v>20</v>
      </c>
      <c r="P36" s="210" t="s">
        <v>182</v>
      </c>
      <c r="Q36" s="210" t="s">
        <v>165</v>
      </c>
      <c r="R36" s="210" t="s">
        <v>170</v>
      </c>
      <c r="S36" s="210" t="s">
        <v>176</v>
      </c>
      <c r="T36" s="199"/>
      <c r="U36" s="200" t="s">
        <v>159</v>
      </c>
      <c r="V36" s="37"/>
      <c r="W36" s="201" t="s">
        <v>141</v>
      </c>
      <c r="X36" s="188"/>
      <c r="Y36" s="188"/>
      <c r="Z36" s="177"/>
      <c r="AA36" s="177"/>
      <c r="AB36" s="177"/>
      <c r="AC36" s="188"/>
      <c r="AD36" s="177"/>
      <c r="AE36" s="177"/>
      <c r="AF36" s="177"/>
      <c r="AG36" s="188"/>
      <c r="AH36" s="180"/>
      <c r="AI36" s="177" t="s">
        <v>223</v>
      </c>
      <c r="AJ36" s="177"/>
      <c r="AK36" s="177"/>
      <c r="AL36" s="178">
        <v>86</v>
      </c>
      <c r="AM36" s="178">
        <v>215</v>
      </c>
      <c r="AN36" s="178">
        <v>11</v>
      </c>
      <c r="AO36" s="177"/>
      <c r="AP36" s="215">
        <f>PRODUCT(AL36/AL45)</f>
        <v>0.43434343434343436</v>
      </c>
      <c r="AQ36" s="180"/>
      <c r="AR36" s="23"/>
      <c r="AS36" s="23"/>
    </row>
    <row r="37" spans="1:45" ht="15" customHeight="1" x14ac:dyDescent="0.25">
      <c r="A37" s="2"/>
      <c r="B37" s="198">
        <v>2015</v>
      </c>
      <c r="C37" s="92" t="s">
        <v>57</v>
      </c>
      <c r="D37" s="177" t="s">
        <v>81</v>
      </c>
      <c r="E37" s="92"/>
      <c r="F37" s="92">
        <v>23</v>
      </c>
      <c r="G37" s="92">
        <v>30</v>
      </c>
      <c r="H37" s="211">
        <f>PRODUCT((F15+G15)/E15)</f>
        <v>3.1</v>
      </c>
      <c r="I37" s="211">
        <f>PRODUCT(H15/E15)</f>
        <v>0.2</v>
      </c>
      <c r="J37" s="211">
        <f>PRODUCT(F15+G15+H15)/E15</f>
        <v>3.3</v>
      </c>
      <c r="K37" s="212">
        <f>PRODUCT(I15/E15)</f>
        <v>4.0999999999999996</v>
      </c>
      <c r="L37" s="37"/>
      <c r="M37" s="189" t="s">
        <v>143</v>
      </c>
      <c r="N37" s="92"/>
      <c r="O37" s="92">
        <v>20</v>
      </c>
      <c r="P37" s="210" t="s">
        <v>183</v>
      </c>
      <c r="Q37" s="210" t="s">
        <v>166</v>
      </c>
      <c r="R37" s="210" t="s">
        <v>171</v>
      </c>
      <c r="S37" s="210" t="s">
        <v>177</v>
      </c>
      <c r="T37" s="199"/>
      <c r="U37" s="200" t="s">
        <v>160</v>
      </c>
      <c r="V37" s="37"/>
      <c r="W37" s="201" t="s">
        <v>139</v>
      </c>
      <c r="X37" s="177"/>
      <c r="Y37" s="202" t="s">
        <v>155</v>
      </c>
      <c r="Z37" s="202"/>
      <c r="AA37" s="202"/>
      <c r="AB37" s="202"/>
      <c r="AC37" s="202"/>
      <c r="AD37" s="202"/>
      <c r="AE37" s="202"/>
      <c r="AF37" s="202"/>
      <c r="AG37" s="202" t="s">
        <v>156</v>
      </c>
      <c r="AH37" s="200">
        <v>2.5</v>
      </c>
      <c r="AI37" s="177" t="s">
        <v>209</v>
      </c>
      <c r="AJ37" s="177"/>
      <c r="AK37" s="177"/>
      <c r="AL37" s="178"/>
      <c r="AM37" s="216">
        <f>PRODUCT(AM36/AL36)</f>
        <v>2.5</v>
      </c>
      <c r="AN37" s="216">
        <f>PRODUCT(AN36/AL36)</f>
        <v>0.12790697674418605</v>
      </c>
      <c r="AO37" s="177"/>
      <c r="AP37" s="177"/>
      <c r="AQ37" s="180"/>
      <c r="AR37" s="23"/>
      <c r="AS37" s="23"/>
    </row>
    <row r="38" spans="1:45" ht="15" customHeight="1" x14ac:dyDescent="0.25">
      <c r="A38" s="2"/>
      <c r="B38" s="198">
        <v>2016</v>
      </c>
      <c r="C38" s="92" t="s">
        <v>80</v>
      </c>
      <c r="D38" s="177" t="s">
        <v>81</v>
      </c>
      <c r="E38" s="92"/>
      <c r="F38" s="92">
        <v>24</v>
      </c>
      <c r="G38" s="92">
        <v>28</v>
      </c>
      <c r="H38" s="199">
        <f>PRODUCT((F16+G16)/E16)</f>
        <v>2.6428571428571428</v>
      </c>
      <c r="I38" s="199">
        <f>PRODUCT(H16/E16)</f>
        <v>0.10714285714285714</v>
      </c>
      <c r="J38" s="199">
        <f>PRODUCT(F16+G16+H16)/E16</f>
        <v>2.75</v>
      </c>
      <c r="K38" s="200">
        <f>PRODUCT(I16/E16)</f>
        <v>3.7142857142857144</v>
      </c>
      <c r="L38" s="37"/>
      <c r="M38" s="189" t="s">
        <v>144</v>
      </c>
      <c r="N38" s="92"/>
      <c r="O38" s="92">
        <v>21</v>
      </c>
      <c r="P38" s="210" t="s">
        <v>184</v>
      </c>
      <c r="Q38" s="210" t="s">
        <v>167</v>
      </c>
      <c r="R38" s="210" t="s">
        <v>172</v>
      </c>
      <c r="S38" s="210" t="s">
        <v>178</v>
      </c>
      <c r="T38" s="199"/>
      <c r="U38" s="200" t="s">
        <v>161</v>
      </c>
      <c r="V38" s="37"/>
      <c r="W38" s="201" t="s">
        <v>140</v>
      </c>
      <c r="X38" s="188"/>
      <c r="Y38" s="202" t="s">
        <v>158</v>
      </c>
      <c r="Z38" s="202"/>
      <c r="AA38" s="202"/>
      <c r="AB38" s="202"/>
      <c r="AC38" s="202"/>
      <c r="AD38" s="202"/>
      <c r="AE38" s="202"/>
      <c r="AF38" s="202"/>
      <c r="AG38" s="202" t="s">
        <v>157</v>
      </c>
      <c r="AH38" s="200">
        <v>2.3622047244094486</v>
      </c>
      <c r="AI38" s="177"/>
      <c r="AJ38" s="177"/>
      <c r="AK38" s="177"/>
      <c r="AL38" s="178"/>
      <c r="AM38" s="178"/>
      <c r="AN38" s="178"/>
      <c r="AO38" s="177"/>
      <c r="AP38" s="177"/>
      <c r="AQ38" s="180"/>
      <c r="AR38" s="23"/>
      <c r="AS38" s="23"/>
    </row>
    <row r="39" spans="1:45" ht="15" customHeight="1" x14ac:dyDescent="0.25">
      <c r="A39" s="2"/>
      <c r="B39" s="198">
        <v>2017</v>
      </c>
      <c r="C39" s="92" t="s">
        <v>107</v>
      </c>
      <c r="D39" s="177" t="s">
        <v>78</v>
      </c>
      <c r="E39" s="92"/>
      <c r="F39" s="92">
        <v>25</v>
      </c>
      <c r="G39" s="92">
        <v>32</v>
      </c>
      <c r="H39" s="199">
        <f>PRODUCT((F17+G17)/E17)</f>
        <v>2</v>
      </c>
      <c r="I39" s="199">
        <f>PRODUCT(H17/E17)</f>
        <v>0.1875</v>
      </c>
      <c r="J39" s="199">
        <f>PRODUCT(F17+G17+H17)/E17</f>
        <v>2.1875</v>
      </c>
      <c r="K39" s="200">
        <f>PRODUCT(I17/E17)</f>
        <v>4.03125</v>
      </c>
      <c r="L39" s="37"/>
      <c r="M39" s="189" t="s">
        <v>145</v>
      </c>
      <c r="N39" s="92"/>
      <c r="O39" s="92"/>
      <c r="P39" s="210" t="s">
        <v>185</v>
      </c>
      <c r="Q39" s="210" t="s">
        <v>168</v>
      </c>
      <c r="R39" s="210" t="s">
        <v>173</v>
      </c>
      <c r="S39" s="210" t="s">
        <v>179</v>
      </c>
      <c r="T39" s="199"/>
      <c r="U39" s="200" t="s">
        <v>162</v>
      </c>
      <c r="V39" s="37"/>
      <c r="W39" s="201" t="s">
        <v>231</v>
      </c>
      <c r="X39" s="188"/>
      <c r="Y39" s="202" t="s">
        <v>232</v>
      </c>
      <c r="Z39" s="202"/>
      <c r="AA39" s="202"/>
      <c r="AB39" s="202"/>
      <c r="AC39" s="202"/>
      <c r="AD39" s="202"/>
      <c r="AE39" s="202"/>
      <c r="AF39" s="202"/>
      <c r="AG39" s="202" t="s">
        <v>233</v>
      </c>
      <c r="AH39" s="200">
        <v>2.14</v>
      </c>
      <c r="AI39" s="177" t="s">
        <v>222</v>
      </c>
      <c r="AJ39" s="177"/>
      <c r="AK39" s="177"/>
      <c r="AL39" s="178">
        <v>83</v>
      </c>
      <c r="AM39" s="178">
        <v>151</v>
      </c>
      <c r="AN39" s="178">
        <v>9</v>
      </c>
      <c r="AO39" s="177"/>
      <c r="AP39" s="215">
        <f>PRODUCT(AL39/AL45)</f>
        <v>0.41919191919191917</v>
      </c>
      <c r="AQ39" s="180"/>
      <c r="AR39" s="23"/>
      <c r="AS39" s="23"/>
    </row>
    <row r="40" spans="1:45" ht="15" customHeight="1" x14ac:dyDescent="0.25">
      <c r="A40" s="2"/>
      <c r="B40" s="198">
        <v>2018</v>
      </c>
      <c r="C40" s="92" t="s">
        <v>77</v>
      </c>
      <c r="D40" s="177" t="s">
        <v>120</v>
      </c>
      <c r="E40" s="92"/>
      <c r="F40" s="92">
        <v>26</v>
      </c>
      <c r="G40" s="92">
        <v>29</v>
      </c>
      <c r="H40" s="199">
        <f>PRODUCT((F18+G18)/E18)</f>
        <v>1.8620689655172413</v>
      </c>
      <c r="I40" s="199">
        <f>PRODUCT(H18/E18)</f>
        <v>0.17241379310344829</v>
      </c>
      <c r="J40" s="199">
        <f>PRODUCT(F18+G18+H18)/E18</f>
        <v>2.0344827586206895</v>
      </c>
      <c r="K40" s="200">
        <f>PRODUCT(I18/E18)</f>
        <v>3.3448275862068964</v>
      </c>
      <c r="L40" s="37"/>
      <c r="M40" s="189" t="s">
        <v>146</v>
      </c>
      <c r="N40" s="92"/>
      <c r="O40" s="92"/>
      <c r="P40" s="210" t="s">
        <v>186</v>
      </c>
      <c r="Q40" s="210" t="s">
        <v>169</v>
      </c>
      <c r="R40" s="210" t="s">
        <v>174</v>
      </c>
      <c r="S40" s="210" t="s">
        <v>180</v>
      </c>
      <c r="T40" s="199"/>
      <c r="U40" s="200" t="s">
        <v>163</v>
      </c>
      <c r="V40" s="37"/>
      <c r="W40" s="201"/>
      <c r="X40" s="188"/>
      <c r="Y40" s="188"/>
      <c r="Z40" s="177"/>
      <c r="AA40" s="177"/>
      <c r="AB40" s="177"/>
      <c r="AC40" s="188"/>
      <c r="AD40" s="177"/>
      <c r="AE40" s="177"/>
      <c r="AF40" s="177"/>
      <c r="AG40" s="188"/>
      <c r="AH40" s="180"/>
      <c r="AI40" s="177" t="s">
        <v>209</v>
      </c>
      <c r="AJ40" s="177"/>
      <c r="AK40" s="177"/>
      <c r="AL40" s="178"/>
      <c r="AM40" s="216">
        <f>PRODUCT(AM39/AL39)</f>
        <v>1.8192771084337349</v>
      </c>
      <c r="AN40" s="216">
        <f>PRODUCT(AN39/AL39)</f>
        <v>0.10843373493975904</v>
      </c>
      <c r="AO40" s="177"/>
      <c r="AP40" s="177"/>
      <c r="AQ40" s="180"/>
      <c r="AR40" s="23"/>
      <c r="AS40" s="23"/>
    </row>
    <row r="41" spans="1:45" ht="15" customHeight="1" x14ac:dyDescent="0.25">
      <c r="A41" s="2"/>
      <c r="B41" s="198">
        <v>2019</v>
      </c>
      <c r="C41" s="92" t="s">
        <v>115</v>
      </c>
      <c r="D41" s="177" t="s">
        <v>78</v>
      </c>
      <c r="E41" s="92"/>
      <c r="F41" s="92">
        <v>27</v>
      </c>
      <c r="G41" s="92">
        <v>27</v>
      </c>
      <c r="H41" s="199">
        <f t="shared" ref="H41" si="4">PRODUCT((F20+G20)/E20)</f>
        <v>1.7916666666666667</v>
      </c>
      <c r="I41" s="199">
        <f t="shared" ref="I41" si="5">PRODUCT(H20/E20)</f>
        <v>0</v>
      </c>
      <c r="J41" s="199">
        <f t="shared" ref="J41" si="6">PRODUCT(F20+G20+H20)/E20</f>
        <v>1.7916666666666667</v>
      </c>
      <c r="K41" s="200">
        <f t="shared" ref="K41" si="7">PRODUCT(I20/E20)</f>
        <v>2.9166666666666665</v>
      </c>
      <c r="L41" s="37"/>
      <c r="M41" s="189" t="s">
        <v>147</v>
      </c>
      <c r="N41" s="92"/>
      <c r="O41" s="92"/>
      <c r="P41" s="5" t="s">
        <v>187</v>
      </c>
      <c r="Q41" s="5" t="s">
        <v>131</v>
      </c>
      <c r="R41" s="5" t="s">
        <v>175</v>
      </c>
      <c r="S41" s="5" t="s">
        <v>181</v>
      </c>
      <c r="T41" s="211"/>
      <c r="U41" s="212" t="s">
        <v>164</v>
      </c>
      <c r="V41" s="37"/>
      <c r="W41" s="201"/>
      <c r="X41" s="188"/>
      <c r="Y41" s="188"/>
      <c r="Z41" s="177"/>
      <c r="AA41" s="177"/>
      <c r="AB41" s="177"/>
      <c r="AC41" s="188"/>
      <c r="AD41" s="177"/>
      <c r="AE41" s="177"/>
      <c r="AF41" s="177"/>
      <c r="AG41" s="188"/>
      <c r="AH41" s="180"/>
      <c r="AI41" s="177"/>
      <c r="AJ41" s="177"/>
      <c r="AK41" s="177"/>
      <c r="AL41" s="178"/>
      <c r="AM41" s="178"/>
      <c r="AN41" s="178"/>
      <c r="AO41" s="177"/>
      <c r="AP41" s="177"/>
      <c r="AQ41" s="180"/>
      <c r="AR41" s="23"/>
      <c r="AS41" s="23"/>
    </row>
    <row r="42" spans="1:45" ht="15" customHeight="1" x14ac:dyDescent="0.25">
      <c r="A42" s="2"/>
      <c r="B42" s="198">
        <v>2020</v>
      </c>
      <c r="C42" s="92" t="s">
        <v>226</v>
      </c>
      <c r="D42" s="177" t="s">
        <v>78</v>
      </c>
      <c r="E42" s="92"/>
      <c r="F42" s="92">
        <v>28</v>
      </c>
      <c r="G42" s="92">
        <v>24</v>
      </c>
      <c r="H42" s="199">
        <f t="shared" ref="H42" si="8">PRODUCT((F21+G21)/E21)</f>
        <v>2.1212121212121211</v>
      </c>
      <c r="I42" s="199">
        <f t="shared" ref="I42" si="9">PRODUCT(H21/E21)</f>
        <v>0.12626262626262627</v>
      </c>
      <c r="J42" s="199">
        <f t="shared" ref="J42" si="10">PRODUCT(F21+G21+H21)/E21</f>
        <v>2.2474747474747474</v>
      </c>
      <c r="K42" s="200">
        <f t="shared" ref="K42" si="11">PRODUCT(I21/E21)</f>
        <v>3.4242424242424243</v>
      </c>
      <c r="L42" s="37"/>
      <c r="M42" s="189" t="s">
        <v>230</v>
      </c>
      <c r="N42" s="92"/>
      <c r="O42" s="92"/>
      <c r="P42" s="92"/>
      <c r="Q42" s="92"/>
      <c r="R42" s="199"/>
      <c r="S42" s="199"/>
      <c r="T42" s="199"/>
      <c r="U42" s="200"/>
      <c r="V42" s="37"/>
      <c r="W42" s="201"/>
      <c r="X42" s="188"/>
      <c r="Y42" s="188"/>
      <c r="Z42" s="177"/>
      <c r="AA42" s="177"/>
      <c r="AB42" s="177"/>
      <c r="AC42" s="188"/>
      <c r="AD42" s="177"/>
      <c r="AE42" s="177"/>
      <c r="AF42" s="177"/>
      <c r="AG42" s="188"/>
      <c r="AH42" s="180"/>
      <c r="AI42" s="177" t="s">
        <v>208</v>
      </c>
      <c r="AJ42" s="177"/>
      <c r="AK42" s="177"/>
      <c r="AL42" s="178">
        <v>29</v>
      </c>
      <c r="AM42" s="178">
        <v>54</v>
      </c>
      <c r="AN42" s="178">
        <v>5</v>
      </c>
      <c r="AO42" s="177"/>
      <c r="AP42" s="215">
        <f>PRODUCT(AL42/AL45)</f>
        <v>0.14646464646464646</v>
      </c>
      <c r="AQ42" s="180"/>
      <c r="AR42" s="23"/>
      <c r="AS42" s="23"/>
    </row>
    <row r="43" spans="1:45" ht="15" customHeight="1" x14ac:dyDescent="0.25">
      <c r="A43" s="2"/>
      <c r="B43" s="198"/>
      <c r="C43" s="92"/>
      <c r="D43" s="177"/>
      <c r="E43" s="92"/>
      <c r="F43" s="92"/>
      <c r="G43" s="92"/>
      <c r="H43" s="199"/>
      <c r="I43" s="199"/>
      <c r="J43" s="199"/>
      <c r="K43" s="200"/>
      <c r="L43" s="37"/>
      <c r="M43" s="189"/>
      <c r="N43" s="92"/>
      <c r="O43" s="92"/>
      <c r="P43" s="92"/>
      <c r="Q43" s="92"/>
      <c r="R43" s="199"/>
      <c r="S43" s="199"/>
      <c r="T43" s="199"/>
      <c r="U43" s="200"/>
      <c r="V43" s="37"/>
      <c r="W43" s="201"/>
      <c r="X43" s="188"/>
      <c r="Y43" s="188"/>
      <c r="Z43" s="177"/>
      <c r="AA43" s="177"/>
      <c r="AB43" s="177"/>
      <c r="AC43" s="188"/>
      <c r="AD43" s="177"/>
      <c r="AE43" s="177"/>
      <c r="AF43" s="177"/>
      <c r="AG43" s="188"/>
      <c r="AH43" s="180"/>
      <c r="AI43" s="177" t="s">
        <v>209</v>
      </c>
      <c r="AJ43" s="177"/>
      <c r="AK43" s="177"/>
      <c r="AL43" s="178"/>
      <c r="AM43" s="216">
        <f>PRODUCT(AM42/AL42)</f>
        <v>1.8620689655172413</v>
      </c>
      <c r="AN43" s="216">
        <f>PRODUCT(AN42/AL42)</f>
        <v>0.17241379310344829</v>
      </c>
      <c r="AO43" s="177"/>
      <c r="AP43" s="177"/>
      <c r="AQ43" s="180"/>
      <c r="AR43" s="23"/>
      <c r="AS43" s="23"/>
    </row>
    <row r="44" spans="1:45" ht="15" customHeight="1" x14ac:dyDescent="0.25">
      <c r="A44" s="2"/>
      <c r="B44" s="192" t="s">
        <v>215</v>
      </c>
      <c r="C44" s="61"/>
      <c r="D44" s="62"/>
      <c r="E44" s="61"/>
      <c r="F44" s="61"/>
      <c r="G44" s="61"/>
      <c r="H44" s="219"/>
      <c r="I44" s="219"/>
      <c r="J44" s="219"/>
      <c r="K44" s="220"/>
      <c r="L44" s="37"/>
      <c r="M44" s="192" t="s">
        <v>216</v>
      </c>
      <c r="N44" s="61"/>
      <c r="O44" s="62"/>
      <c r="P44" s="61"/>
      <c r="Q44" s="61"/>
      <c r="R44" s="61"/>
      <c r="S44" s="219"/>
      <c r="T44" s="219"/>
      <c r="U44" s="220"/>
      <c r="V44" s="37"/>
      <c r="W44" s="201"/>
      <c r="X44" s="188"/>
      <c r="Y44" s="188"/>
      <c r="Z44" s="177"/>
      <c r="AA44" s="177"/>
      <c r="AB44" s="177"/>
      <c r="AC44" s="188"/>
      <c r="AD44" s="177"/>
      <c r="AE44" s="177"/>
      <c r="AF44" s="177"/>
      <c r="AG44" s="188"/>
      <c r="AH44" s="180"/>
      <c r="AI44" s="177"/>
      <c r="AJ44" s="177"/>
      <c r="AK44" s="177"/>
      <c r="AL44" s="177"/>
      <c r="AM44" s="177"/>
      <c r="AN44" s="177"/>
      <c r="AO44" s="177"/>
      <c r="AP44" s="177"/>
      <c r="AQ44" s="180"/>
      <c r="AR44" s="23"/>
      <c r="AS44" s="23"/>
    </row>
    <row r="45" spans="1:45" ht="15" customHeight="1" x14ac:dyDescent="0.25">
      <c r="A45" s="2"/>
      <c r="B45" s="221">
        <v>2610</v>
      </c>
      <c r="C45" s="202" t="s">
        <v>225</v>
      </c>
      <c r="D45" s="177"/>
      <c r="E45" s="92"/>
      <c r="F45" s="92"/>
      <c r="G45" s="92"/>
      <c r="H45" s="199"/>
      <c r="I45" s="199"/>
      <c r="J45" s="199"/>
      <c r="K45" s="200"/>
      <c r="L45" s="37"/>
      <c r="M45" s="189"/>
      <c r="N45" s="188"/>
      <c r="O45" s="92"/>
      <c r="P45" s="92"/>
      <c r="Q45" s="92"/>
      <c r="R45" s="92"/>
      <c r="S45" s="92"/>
      <c r="T45" s="199"/>
      <c r="U45" s="200"/>
      <c r="V45" s="37"/>
      <c r="W45" s="201"/>
      <c r="X45" s="188"/>
      <c r="Y45" s="188"/>
      <c r="Z45" s="177"/>
      <c r="AA45" s="177"/>
      <c r="AB45" s="177"/>
      <c r="AC45" s="188"/>
      <c r="AD45" s="177"/>
      <c r="AE45" s="177"/>
      <c r="AF45" s="177"/>
      <c r="AG45" s="188"/>
      <c r="AH45" s="180"/>
      <c r="AI45" s="177" t="s">
        <v>7</v>
      </c>
      <c r="AJ45" s="177"/>
      <c r="AK45" s="177"/>
      <c r="AL45" s="177">
        <f>PRODUCT(AL36+AL39+AL42)</f>
        <v>198</v>
      </c>
      <c r="AM45" s="177">
        <f>PRODUCT(AM36+AM39+AM42)</f>
        <v>420</v>
      </c>
      <c r="AN45" s="177">
        <f>PRODUCT(AN36+AN39+AN42)</f>
        <v>25</v>
      </c>
      <c r="AO45" s="177"/>
      <c r="AP45" s="177"/>
      <c r="AQ45" s="180"/>
      <c r="AR45" s="23"/>
      <c r="AS45" s="23"/>
    </row>
    <row r="46" spans="1:45" ht="15" customHeight="1" x14ac:dyDescent="0.25">
      <c r="A46" s="2"/>
      <c r="B46" s="198"/>
      <c r="C46" s="92"/>
      <c r="D46" s="177"/>
      <c r="E46" s="92"/>
      <c r="F46" s="92"/>
      <c r="G46" s="92"/>
      <c r="H46" s="199"/>
      <c r="I46" s="199"/>
      <c r="J46" s="199"/>
      <c r="K46" s="200"/>
      <c r="L46" s="37"/>
      <c r="M46" s="189"/>
      <c r="N46" s="188"/>
      <c r="O46" s="92"/>
      <c r="P46" s="92"/>
      <c r="Q46" s="92"/>
      <c r="R46" s="92"/>
      <c r="S46" s="92"/>
      <c r="T46" s="199"/>
      <c r="U46" s="200"/>
      <c r="V46" s="37"/>
      <c r="W46" s="201"/>
      <c r="X46" s="188"/>
      <c r="Y46" s="188"/>
      <c r="Z46" s="177"/>
      <c r="AA46" s="177"/>
      <c r="AB46" s="177"/>
      <c r="AC46" s="188"/>
      <c r="AD46" s="177"/>
      <c r="AE46" s="177"/>
      <c r="AF46" s="177"/>
      <c r="AG46" s="188"/>
      <c r="AH46" s="180"/>
      <c r="AI46" s="177" t="s">
        <v>209</v>
      </c>
      <c r="AJ46" s="177"/>
      <c r="AK46" s="177"/>
      <c r="AL46" s="177"/>
      <c r="AM46" s="216">
        <f>PRODUCT(AM45/AL45)</f>
        <v>2.1212121212121211</v>
      </c>
      <c r="AN46" s="216">
        <f>PRODUCT(AN45/AL45)</f>
        <v>0.12626262626262627</v>
      </c>
      <c r="AO46" s="177"/>
      <c r="AP46" s="177"/>
      <c r="AQ46" s="180"/>
      <c r="AR46" s="23"/>
      <c r="AS46" s="23"/>
    </row>
    <row r="47" spans="1:45" ht="15" customHeight="1" x14ac:dyDescent="0.25">
      <c r="A47" s="2"/>
      <c r="B47" s="192" t="s">
        <v>217</v>
      </c>
      <c r="C47" s="61"/>
      <c r="D47" s="62"/>
      <c r="E47" s="61"/>
      <c r="F47" s="61"/>
      <c r="G47" s="61"/>
      <c r="H47" s="219"/>
      <c r="I47" s="219"/>
      <c r="J47" s="219"/>
      <c r="K47" s="220"/>
      <c r="L47" s="37"/>
      <c r="M47" s="221"/>
      <c r="N47" s="202"/>
      <c r="O47" s="92"/>
      <c r="P47" s="92"/>
      <c r="Q47" s="92"/>
      <c r="R47" s="92"/>
      <c r="S47" s="92"/>
      <c r="T47" s="199"/>
      <c r="U47" s="200"/>
      <c r="V47" s="37"/>
      <c r="W47" s="201"/>
      <c r="X47" s="188"/>
      <c r="Y47" s="188"/>
      <c r="Z47" s="177"/>
      <c r="AA47" s="177"/>
      <c r="AB47" s="177"/>
      <c r="AC47" s="188"/>
      <c r="AD47" s="177"/>
      <c r="AE47" s="177"/>
      <c r="AF47" s="177"/>
      <c r="AG47" s="188"/>
      <c r="AH47" s="180"/>
      <c r="AI47" s="177"/>
      <c r="AJ47" s="177"/>
      <c r="AK47" s="177"/>
      <c r="AL47" s="177"/>
      <c r="AM47" s="177"/>
      <c r="AN47" s="177"/>
      <c r="AO47" s="177"/>
      <c r="AP47" s="177"/>
      <c r="AQ47" s="180"/>
      <c r="AR47" s="23"/>
      <c r="AS47" s="23"/>
    </row>
    <row r="48" spans="1:45" ht="15" customHeight="1" x14ac:dyDescent="0.25">
      <c r="A48" s="2"/>
      <c r="B48" s="189">
        <v>2820</v>
      </c>
      <c r="C48" s="188" t="s">
        <v>224</v>
      </c>
      <c r="D48" s="177"/>
      <c r="E48" s="92"/>
      <c r="F48" s="92"/>
      <c r="G48" s="92"/>
      <c r="H48" s="199"/>
      <c r="I48" s="199"/>
      <c r="J48" s="199"/>
      <c r="K48" s="200"/>
      <c r="L48" s="37"/>
      <c r="M48" s="221"/>
      <c r="N48" s="202"/>
      <c r="O48" s="92"/>
      <c r="P48" s="92"/>
      <c r="Q48" s="92"/>
      <c r="R48" s="92"/>
      <c r="S48" s="92"/>
      <c r="T48" s="199"/>
      <c r="U48" s="200"/>
      <c r="V48" s="37"/>
      <c r="W48" s="201"/>
      <c r="X48" s="188"/>
      <c r="Y48" s="188"/>
      <c r="Z48" s="177"/>
      <c r="AA48" s="177"/>
      <c r="AB48" s="177"/>
      <c r="AC48" s="188"/>
      <c r="AD48" s="177"/>
      <c r="AE48" s="177"/>
      <c r="AF48" s="177"/>
      <c r="AG48" s="188"/>
      <c r="AH48" s="180"/>
      <c r="AI48" s="177"/>
      <c r="AJ48" s="177"/>
      <c r="AK48" s="177"/>
      <c r="AL48" s="177"/>
      <c r="AM48" s="177"/>
      <c r="AN48" s="177"/>
      <c r="AO48" s="177"/>
      <c r="AP48" s="177"/>
      <c r="AQ48" s="180"/>
      <c r="AR48" s="23"/>
      <c r="AS48" s="23"/>
    </row>
    <row r="49" spans="1:45" ht="15" customHeight="1" x14ac:dyDescent="0.25">
      <c r="A49" s="2"/>
      <c r="B49" s="198"/>
      <c r="C49" s="92"/>
      <c r="D49" s="177"/>
      <c r="E49" s="92"/>
      <c r="F49" s="92"/>
      <c r="G49" s="92"/>
      <c r="H49" s="199"/>
      <c r="I49" s="199"/>
      <c r="J49" s="199"/>
      <c r="K49" s="200"/>
      <c r="L49" s="37"/>
      <c r="M49" s="189"/>
      <c r="N49" s="92"/>
      <c r="O49" s="92"/>
      <c r="P49" s="92"/>
      <c r="Q49" s="92"/>
      <c r="R49" s="92"/>
      <c r="S49" s="92"/>
      <c r="T49" s="209"/>
      <c r="U49" s="179"/>
      <c r="V49" s="37"/>
      <c r="W49" s="201"/>
      <c r="X49" s="188"/>
      <c r="Y49" s="188"/>
      <c r="Z49" s="177"/>
      <c r="AA49" s="177"/>
      <c r="AB49" s="177"/>
      <c r="AC49" s="188"/>
      <c r="AD49" s="177"/>
      <c r="AE49" s="177"/>
      <c r="AF49" s="177"/>
      <c r="AG49" s="188"/>
      <c r="AH49" s="180"/>
      <c r="AI49" s="217" t="s">
        <v>210</v>
      </c>
      <c r="AJ49" s="197"/>
      <c r="AK49" s="197"/>
      <c r="AL49" s="214" t="s">
        <v>211</v>
      </c>
      <c r="AM49" s="214" t="s">
        <v>212</v>
      </c>
      <c r="AN49" s="214" t="s">
        <v>213</v>
      </c>
      <c r="AO49" s="214"/>
      <c r="AP49" s="62"/>
      <c r="AQ49" s="86"/>
      <c r="AR49" s="23"/>
      <c r="AS49" s="23"/>
    </row>
    <row r="50" spans="1:45" ht="15" customHeight="1" x14ac:dyDescent="0.25">
      <c r="A50" s="2"/>
      <c r="B50" s="222" t="s">
        <v>218</v>
      </c>
      <c r="C50" s="197" t="s">
        <v>219</v>
      </c>
      <c r="D50" s="197"/>
      <c r="E50" s="61" t="s">
        <v>3</v>
      </c>
      <c r="F50" s="61"/>
      <c r="G50" s="61" t="s">
        <v>220</v>
      </c>
      <c r="H50" s="219"/>
      <c r="I50" s="223" t="s">
        <v>221</v>
      </c>
      <c r="J50" s="219"/>
      <c r="K50" s="220"/>
      <c r="L50" s="37"/>
      <c r="M50" s="189"/>
      <c r="N50" s="92"/>
      <c r="O50" s="92"/>
      <c r="P50" s="92"/>
      <c r="Q50" s="92"/>
      <c r="R50" s="92"/>
      <c r="S50" s="92"/>
      <c r="T50" s="209"/>
      <c r="U50" s="179"/>
      <c r="V50" s="37"/>
      <c r="W50" s="201"/>
      <c r="X50" s="188"/>
      <c r="Y50" s="188"/>
      <c r="Z50" s="177"/>
      <c r="AA50" s="177"/>
      <c r="AB50" s="177"/>
      <c r="AC50" s="188"/>
      <c r="AD50" s="177"/>
      <c r="AE50" s="177"/>
      <c r="AF50" s="177"/>
      <c r="AG50" s="188"/>
      <c r="AH50" s="180"/>
      <c r="AI50" s="177" t="s">
        <v>223</v>
      </c>
      <c r="AJ50" s="177"/>
      <c r="AK50" s="177"/>
      <c r="AL50" s="216">
        <f>PRODUCT(AM37)</f>
        <v>2.5</v>
      </c>
      <c r="AM50" s="216">
        <v>2.64</v>
      </c>
      <c r="AN50" s="216">
        <f>PRODUCT(AL50-AM50)</f>
        <v>-0.14000000000000012</v>
      </c>
      <c r="AO50" s="178"/>
      <c r="AP50" s="177"/>
      <c r="AQ50" s="180"/>
      <c r="AR50" s="23"/>
      <c r="AS50" s="23"/>
    </row>
    <row r="51" spans="1:45" ht="15" customHeight="1" x14ac:dyDescent="0.25">
      <c r="A51" s="2"/>
      <c r="B51" s="224"/>
      <c r="C51" s="225" t="s">
        <v>234</v>
      </c>
      <c r="D51" s="92"/>
      <c r="E51" s="92">
        <v>214</v>
      </c>
      <c r="F51" s="92"/>
      <c r="G51" s="92">
        <v>1250</v>
      </c>
      <c r="H51" s="92"/>
      <c r="I51" s="199"/>
      <c r="J51" s="199"/>
      <c r="K51" s="200"/>
      <c r="L51" s="37"/>
      <c r="M51" s="189"/>
      <c r="N51" s="92"/>
      <c r="O51" s="92"/>
      <c r="P51" s="92"/>
      <c r="Q51" s="92"/>
      <c r="R51" s="92"/>
      <c r="S51" s="92"/>
      <c r="T51" s="209"/>
      <c r="U51" s="179"/>
      <c r="V51" s="37"/>
      <c r="W51" s="201"/>
      <c r="X51" s="188"/>
      <c r="Y51" s="188"/>
      <c r="Z51" s="177"/>
      <c r="AA51" s="177"/>
      <c r="AB51" s="177"/>
      <c r="AC51" s="188"/>
      <c r="AD51" s="177"/>
      <c r="AE51" s="177"/>
      <c r="AF51" s="177"/>
      <c r="AG51" s="188"/>
      <c r="AH51" s="180"/>
      <c r="AI51" s="177" t="s">
        <v>222</v>
      </c>
      <c r="AJ51" s="177"/>
      <c r="AK51" s="177"/>
      <c r="AL51" s="216">
        <f>PRODUCT(AM40)</f>
        <v>1.8192771084337349</v>
      </c>
      <c r="AM51" s="216">
        <v>0</v>
      </c>
      <c r="AN51" s="216">
        <f t="shared" ref="AN51:AN53" si="12">PRODUCT(AL51-AM51)</f>
        <v>1.8192771084337349</v>
      </c>
      <c r="AO51" s="178"/>
      <c r="AP51" s="177"/>
      <c r="AQ51" s="180"/>
      <c r="AR51" s="23"/>
      <c r="AS51" s="23"/>
    </row>
    <row r="52" spans="1:45" ht="15" customHeight="1" x14ac:dyDescent="0.25">
      <c r="A52" s="2"/>
      <c r="B52" s="198"/>
      <c r="C52" s="92"/>
      <c r="D52" s="177"/>
      <c r="E52" s="92"/>
      <c r="F52" s="92"/>
      <c r="G52" s="92"/>
      <c r="H52" s="199"/>
      <c r="I52" s="199"/>
      <c r="J52" s="199"/>
      <c r="K52" s="200"/>
      <c r="L52" s="37"/>
      <c r="M52" s="189"/>
      <c r="N52" s="92"/>
      <c r="O52" s="92"/>
      <c r="P52" s="92"/>
      <c r="Q52" s="92"/>
      <c r="R52" s="199"/>
      <c r="S52" s="199"/>
      <c r="T52" s="199"/>
      <c r="U52" s="200"/>
      <c r="V52" s="37"/>
      <c r="W52" s="201"/>
      <c r="X52" s="188"/>
      <c r="Y52" s="188"/>
      <c r="Z52" s="177"/>
      <c r="AA52" s="177"/>
      <c r="AB52" s="177"/>
      <c r="AC52" s="188"/>
      <c r="AD52" s="177"/>
      <c r="AE52" s="177"/>
      <c r="AF52" s="177"/>
      <c r="AG52" s="188"/>
      <c r="AH52" s="180"/>
      <c r="AI52" s="177" t="s">
        <v>208</v>
      </c>
      <c r="AJ52" s="177"/>
      <c r="AK52" s="177"/>
      <c r="AL52" s="216">
        <f>PRODUCT(AM43)</f>
        <v>1.8620689655172413</v>
      </c>
      <c r="AM52" s="216">
        <f>PRODUCT(AM67)</f>
        <v>0</v>
      </c>
      <c r="AN52" s="216">
        <f t="shared" si="12"/>
        <v>1.8620689655172413</v>
      </c>
      <c r="AO52" s="178"/>
      <c r="AP52" s="177"/>
      <c r="AQ52" s="180"/>
      <c r="AR52" s="23"/>
      <c r="AS52" s="23"/>
    </row>
    <row r="53" spans="1:45" ht="15" customHeight="1" x14ac:dyDescent="0.25">
      <c r="A53" s="2"/>
      <c r="B53" s="198"/>
      <c r="C53" s="92"/>
      <c r="D53" s="177"/>
      <c r="E53" s="92"/>
      <c r="F53" s="92"/>
      <c r="G53" s="92"/>
      <c r="H53" s="199"/>
      <c r="I53" s="199"/>
      <c r="J53" s="199"/>
      <c r="K53" s="200"/>
      <c r="L53" s="37"/>
      <c r="M53" s="189"/>
      <c r="N53" s="92"/>
      <c r="O53" s="92"/>
      <c r="P53" s="92"/>
      <c r="Q53" s="92"/>
      <c r="R53" s="199"/>
      <c r="S53" s="199"/>
      <c r="T53" s="199"/>
      <c r="U53" s="200"/>
      <c r="V53" s="37"/>
      <c r="W53" s="201"/>
      <c r="X53" s="188"/>
      <c r="Y53" s="188"/>
      <c r="Z53" s="177"/>
      <c r="AA53" s="177"/>
      <c r="AB53" s="177"/>
      <c r="AC53" s="188"/>
      <c r="AD53" s="177"/>
      <c r="AE53" s="177"/>
      <c r="AF53" s="177"/>
      <c r="AG53" s="188"/>
      <c r="AH53" s="180"/>
      <c r="AI53" s="175" t="s">
        <v>7</v>
      </c>
      <c r="AJ53" s="177"/>
      <c r="AK53" s="177"/>
      <c r="AL53" s="216">
        <f>PRODUCT(AM46)</f>
        <v>2.1212121212121211</v>
      </c>
      <c r="AM53" s="216">
        <v>2.31</v>
      </c>
      <c r="AN53" s="216">
        <f t="shared" si="12"/>
        <v>-0.18878787878787895</v>
      </c>
      <c r="AO53" s="178"/>
      <c r="AP53" s="177"/>
      <c r="AQ53" s="180"/>
      <c r="AR53" s="23"/>
      <c r="AS53" s="23"/>
    </row>
    <row r="54" spans="1:45" ht="15" customHeight="1" x14ac:dyDescent="0.25">
      <c r="A54" s="2"/>
      <c r="B54" s="198"/>
      <c r="C54" s="92"/>
      <c r="D54" s="177"/>
      <c r="E54" s="92"/>
      <c r="F54" s="92"/>
      <c r="G54" s="92"/>
      <c r="H54" s="199"/>
      <c r="I54" s="199"/>
      <c r="J54" s="199"/>
      <c r="K54" s="200"/>
      <c r="L54" s="37"/>
      <c r="M54" s="189"/>
      <c r="N54" s="92"/>
      <c r="O54" s="92"/>
      <c r="P54" s="92"/>
      <c r="Q54" s="92"/>
      <c r="R54" s="199"/>
      <c r="S54" s="199"/>
      <c r="T54" s="199"/>
      <c r="U54" s="200"/>
      <c r="V54" s="37"/>
      <c r="W54" s="201"/>
      <c r="X54" s="188"/>
      <c r="Y54" s="188"/>
      <c r="Z54" s="177"/>
      <c r="AA54" s="177"/>
      <c r="AB54" s="177"/>
      <c r="AC54" s="188"/>
      <c r="AD54" s="177"/>
      <c r="AE54" s="177"/>
      <c r="AF54" s="177"/>
      <c r="AG54" s="188"/>
      <c r="AH54" s="180"/>
      <c r="AI54" s="175"/>
      <c r="AJ54" s="177"/>
      <c r="AK54" s="177"/>
      <c r="AL54" s="216"/>
      <c r="AM54" s="216"/>
      <c r="AN54" s="216"/>
      <c r="AO54" s="178"/>
      <c r="AP54" s="177"/>
      <c r="AQ54" s="180"/>
      <c r="AR54" s="23"/>
      <c r="AS54" s="23"/>
    </row>
    <row r="55" spans="1:45" ht="15" customHeight="1" x14ac:dyDescent="0.25">
      <c r="A55" s="2"/>
      <c r="B55" s="198"/>
      <c r="C55" s="92"/>
      <c r="D55" s="177"/>
      <c r="E55" s="92"/>
      <c r="F55" s="92"/>
      <c r="G55" s="92"/>
      <c r="H55" s="199"/>
      <c r="I55" s="199"/>
      <c r="J55" s="199"/>
      <c r="K55" s="200"/>
      <c r="L55" s="37"/>
      <c r="M55" s="189"/>
      <c r="N55" s="92"/>
      <c r="O55" s="92"/>
      <c r="P55" s="92"/>
      <c r="Q55" s="92"/>
      <c r="R55" s="199"/>
      <c r="S55" s="199"/>
      <c r="T55" s="199"/>
      <c r="U55" s="200"/>
      <c r="V55" s="37"/>
      <c r="W55" s="201"/>
      <c r="X55" s="188"/>
      <c r="Y55" s="188"/>
      <c r="Z55" s="177"/>
      <c r="AA55" s="177"/>
      <c r="AB55" s="177"/>
      <c r="AC55" s="188"/>
      <c r="AD55" s="177"/>
      <c r="AE55" s="177"/>
      <c r="AF55" s="177"/>
      <c r="AG55" s="188"/>
      <c r="AH55" s="180"/>
      <c r="AI55" s="218"/>
      <c r="AJ55" s="177"/>
      <c r="AK55" s="177"/>
      <c r="AL55" s="177"/>
      <c r="AM55" s="178"/>
      <c r="AN55" s="178"/>
      <c r="AO55" s="178"/>
      <c r="AP55" s="177"/>
      <c r="AQ55" s="180"/>
      <c r="AR55" s="23"/>
      <c r="AS55" s="23"/>
    </row>
    <row r="56" spans="1:45" ht="15" customHeight="1" x14ac:dyDescent="0.25">
      <c r="A56" s="2"/>
      <c r="B56" s="198"/>
      <c r="C56" s="92"/>
      <c r="D56" s="177"/>
      <c r="E56" s="92"/>
      <c r="F56" s="92"/>
      <c r="G56" s="92"/>
      <c r="H56" s="199"/>
      <c r="I56" s="199"/>
      <c r="J56" s="199"/>
      <c r="K56" s="200"/>
      <c r="L56" s="37"/>
      <c r="M56" s="189"/>
      <c r="N56" s="92"/>
      <c r="O56" s="92"/>
      <c r="P56" s="92"/>
      <c r="Q56" s="92"/>
      <c r="R56" s="199"/>
      <c r="S56" s="199"/>
      <c r="T56" s="199"/>
      <c r="U56" s="200"/>
      <c r="V56" s="37"/>
      <c r="W56" s="201"/>
      <c r="X56" s="188"/>
      <c r="Y56" s="188"/>
      <c r="Z56" s="177"/>
      <c r="AA56" s="177"/>
      <c r="AB56" s="177"/>
      <c r="AC56" s="188"/>
      <c r="AD56" s="177"/>
      <c r="AE56" s="177"/>
      <c r="AF56" s="177"/>
      <c r="AG56" s="188"/>
      <c r="AH56" s="180"/>
      <c r="AI56" s="217" t="s">
        <v>214</v>
      </c>
      <c r="AJ56" s="197"/>
      <c r="AK56" s="197"/>
      <c r="AL56" s="214" t="s">
        <v>211</v>
      </c>
      <c r="AM56" s="214" t="s">
        <v>212</v>
      </c>
      <c r="AN56" s="214" t="s">
        <v>213</v>
      </c>
      <c r="AO56" s="214"/>
      <c r="AP56" s="62"/>
      <c r="AQ56" s="86"/>
      <c r="AR56" s="23"/>
      <c r="AS56" s="23"/>
    </row>
    <row r="57" spans="1:45" ht="15" customHeight="1" x14ac:dyDescent="0.25">
      <c r="A57" s="2"/>
      <c r="B57" s="198"/>
      <c r="C57" s="92"/>
      <c r="D57" s="177"/>
      <c r="E57" s="92"/>
      <c r="F57" s="92"/>
      <c r="G57" s="92"/>
      <c r="H57" s="199"/>
      <c r="I57" s="199"/>
      <c r="J57" s="199"/>
      <c r="K57" s="200"/>
      <c r="L57" s="37"/>
      <c r="M57" s="189"/>
      <c r="N57" s="92"/>
      <c r="O57" s="92"/>
      <c r="P57" s="92"/>
      <c r="Q57" s="92"/>
      <c r="R57" s="199"/>
      <c r="S57" s="199"/>
      <c r="T57" s="199"/>
      <c r="U57" s="200"/>
      <c r="V57" s="37"/>
      <c r="W57" s="201"/>
      <c r="X57" s="188"/>
      <c r="Y57" s="188"/>
      <c r="Z57" s="177"/>
      <c r="AA57" s="177"/>
      <c r="AB57" s="177"/>
      <c r="AC57" s="188"/>
      <c r="AD57" s="177"/>
      <c r="AE57" s="177"/>
      <c r="AF57" s="177"/>
      <c r="AG57" s="188"/>
      <c r="AH57" s="180"/>
      <c r="AI57" s="177" t="s">
        <v>223</v>
      </c>
      <c r="AJ57" s="177"/>
      <c r="AK57" s="177"/>
      <c r="AL57" s="216">
        <f>PRODUCT(AN37)</f>
        <v>0.12790697674418605</v>
      </c>
      <c r="AM57" s="216">
        <v>0</v>
      </c>
      <c r="AN57" s="216">
        <f>PRODUCT(AL57-AM57)</f>
        <v>0.12790697674418605</v>
      </c>
      <c r="AO57" s="178"/>
      <c r="AP57" s="177"/>
      <c r="AQ57" s="180"/>
      <c r="AR57" s="23"/>
      <c r="AS57" s="23"/>
    </row>
    <row r="58" spans="1:45" ht="15" customHeight="1" x14ac:dyDescent="0.25">
      <c r="A58" s="2"/>
      <c r="B58" s="198"/>
      <c r="C58" s="92"/>
      <c r="D58" s="177"/>
      <c r="E58" s="92"/>
      <c r="F58" s="92"/>
      <c r="G58" s="92"/>
      <c r="H58" s="199"/>
      <c r="I58" s="199"/>
      <c r="J58" s="199"/>
      <c r="K58" s="200"/>
      <c r="L58" s="37"/>
      <c r="M58" s="189"/>
      <c r="N58" s="92"/>
      <c r="O58" s="92"/>
      <c r="P58" s="92"/>
      <c r="Q58" s="92"/>
      <c r="R58" s="199"/>
      <c r="S58" s="199"/>
      <c r="T58" s="199"/>
      <c r="U58" s="200"/>
      <c r="V58" s="37"/>
      <c r="W58" s="201"/>
      <c r="X58" s="188"/>
      <c r="Y58" s="188"/>
      <c r="Z58" s="177"/>
      <c r="AA58" s="177"/>
      <c r="AB58" s="177"/>
      <c r="AC58" s="188"/>
      <c r="AD58" s="177"/>
      <c r="AE58" s="177"/>
      <c r="AF58" s="177"/>
      <c r="AG58" s="188"/>
      <c r="AH58" s="180"/>
      <c r="AI58" s="177" t="s">
        <v>222</v>
      </c>
      <c r="AJ58" s="177"/>
      <c r="AK58" s="177"/>
      <c r="AL58" s="216">
        <f>PRODUCT(AN40)</f>
        <v>0.10843373493975904</v>
      </c>
      <c r="AM58" s="216">
        <f>PRODUCT(AN64)</f>
        <v>0</v>
      </c>
      <c r="AN58" s="216">
        <f t="shared" ref="AN58:AN60" si="13">PRODUCT(AL58-AM58)</f>
        <v>0.10843373493975904</v>
      </c>
      <c r="AO58" s="178"/>
      <c r="AP58" s="177"/>
      <c r="AQ58" s="180"/>
      <c r="AR58" s="23"/>
      <c r="AS58" s="23"/>
    </row>
    <row r="59" spans="1:45" ht="15" customHeight="1" x14ac:dyDescent="0.25">
      <c r="A59" s="2"/>
      <c r="B59" s="198"/>
      <c r="C59" s="92"/>
      <c r="D59" s="177"/>
      <c r="E59" s="92"/>
      <c r="F59" s="92"/>
      <c r="G59" s="92"/>
      <c r="H59" s="199"/>
      <c r="I59" s="199"/>
      <c r="J59" s="199"/>
      <c r="K59" s="200"/>
      <c r="L59" s="37"/>
      <c r="M59" s="189"/>
      <c r="N59" s="92"/>
      <c r="O59" s="92"/>
      <c r="P59" s="92"/>
      <c r="Q59" s="92"/>
      <c r="R59" s="199"/>
      <c r="S59" s="199"/>
      <c r="T59" s="199"/>
      <c r="U59" s="200"/>
      <c r="V59" s="37"/>
      <c r="W59" s="201"/>
      <c r="X59" s="188"/>
      <c r="Y59" s="188"/>
      <c r="Z59" s="177"/>
      <c r="AA59" s="177"/>
      <c r="AB59" s="177"/>
      <c r="AC59" s="188"/>
      <c r="AD59" s="177"/>
      <c r="AE59" s="177"/>
      <c r="AF59" s="177"/>
      <c r="AG59" s="188"/>
      <c r="AH59" s="180"/>
      <c r="AI59" s="177" t="s">
        <v>208</v>
      </c>
      <c r="AJ59" s="177"/>
      <c r="AK59" s="177"/>
      <c r="AL59" s="216">
        <f>PRODUCT(AN43)</f>
        <v>0.17241379310344829</v>
      </c>
      <c r="AM59" s="216">
        <f>PRODUCT(AN67)</f>
        <v>0</v>
      </c>
      <c r="AN59" s="216">
        <f t="shared" si="13"/>
        <v>0.17241379310344829</v>
      </c>
      <c r="AO59" s="178"/>
      <c r="AP59" s="177"/>
      <c r="AQ59" s="180"/>
      <c r="AR59" s="23"/>
      <c r="AS59" s="23"/>
    </row>
    <row r="60" spans="1:45" ht="15" customHeight="1" x14ac:dyDescent="0.25">
      <c r="A60" s="2"/>
      <c r="B60" s="198"/>
      <c r="C60" s="92"/>
      <c r="D60" s="177"/>
      <c r="E60" s="92"/>
      <c r="F60" s="92"/>
      <c r="G60" s="92"/>
      <c r="H60" s="199"/>
      <c r="I60" s="199"/>
      <c r="J60" s="199"/>
      <c r="K60" s="200"/>
      <c r="L60" s="37"/>
      <c r="M60" s="189"/>
      <c r="N60" s="92"/>
      <c r="O60" s="92"/>
      <c r="P60" s="92"/>
      <c r="Q60" s="92"/>
      <c r="R60" s="199"/>
      <c r="S60" s="199"/>
      <c r="T60" s="199"/>
      <c r="U60" s="200"/>
      <c r="V60" s="37"/>
      <c r="W60" s="201"/>
      <c r="X60" s="188"/>
      <c r="Y60" s="188"/>
      <c r="Z60" s="177"/>
      <c r="AA60" s="177"/>
      <c r="AB60" s="177"/>
      <c r="AC60" s="188"/>
      <c r="AD60" s="177"/>
      <c r="AE60" s="177"/>
      <c r="AF60" s="177"/>
      <c r="AG60" s="188"/>
      <c r="AH60" s="180"/>
      <c r="AI60" s="175" t="s">
        <v>7</v>
      </c>
      <c r="AJ60" s="177"/>
      <c r="AK60" s="177"/>
      <c r="AL60" s="216">
        <f>PRODUCT(AN46)</f>
        <v>0.12626262626262627</v>
      </c>
      <c r="AM60" s="216">
        <f>PRODUCT(AN70)</f>
        <v>0</v>
      </c>
      <c r="AN60" s="216">
        <f t="shared" si="13"/>
        <v>0.12626262626262627</v>
      </c>
      <c r="AO60" s="178"/>
      <c r="AP60" s="177"/>
      <c r="AQ60" s="180"/>
      <c r="AR60" s="23"/>
      <c r="AS60" s="23"/>
    </row>
    <row r="61" spans="1:45" s="8" customFormat="1" ht="15" customHeight="1" x14ac:dyDescent="0.25">
      <c r="A61" s="22"/>
      <c r="B61" s="181"/>
      <c r="C61" s="183"/>
      <c r="D61" s="183"/>
      <c r="E61" s="183"/>
      <c r="F61" s="183"/>
      <c r="G61" s="183"/>
      <c r="H61" s="203"/>
      <c r="I61" s="203"/>
      <c r="J61" s="203"/>
      <c r="K61" s="204"/>
      <c r="L61" s="37"/>
      <c r="M61" s="181"/>
      <c r="N61" s="183"/>
      <c r="O61" s="183"/>
      <c r="P61" s="183"/>
      <c r="Q61" s="183"/>
      <c r="R61" s="183"/>
      <c r="S61" s="183"/>
      <c r="T61" s="183"/>
      <c r="U61" s="204"/>
      <c r="V61" s="37"/>
      <c r="W61" s="181"/>
      <c r="X61" s="183"/>
      <c r="Y61" s="183"/>
      <c r="Z61" s="183"/>
      <c r="AA61" s="183"/>
      <c r="AB61" s="183"/>
      <c r="AC61" s="183"/>
      <c r="AD61" s="183"/>
      <c r="AE61" s="183"/>
      <c r="AF61" s="203"/>
      <c r="AG61" s="203"/>
      <c r="AH61" s="204"/>
      <c r="AI61" s="183"/>
      <c r="AJ61" s="183"/>
      <c r="AK61" s="183"/>
      <c r="AL61" s="183"/>
      <c r="AM61" s="183"/>
      <c r="AN61" s="183"/>
      <c r="AO61" s="183"/>
      <c r="AP61" s="183"/>
      <c r="AQ61" s="186"/>
      <c r="AR61" s="34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205"/>
      <c r="AG62" s="206"/>
      <c r="AH62" s="206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8"/>
    </row>
    <row r="63" spans="1:45" ht="15" customHeight="1" x14ac:dyDescent="0.25">
      <c r="A63" s="2"/>
      <c r="B63" s="192" t="s">
        <v>148</v>
      </c>
      <c r="C63" s="61"/>
      <c r="D63" s="61"/>
      <c r="E63" s="61"/>
      <c r="F63" s="61" t="s">
        <v>135</v>
      </c>
      <c r="G63" s="61" t="s">
        <v>3</v>
      </c>
      <c r="H63" s="61" t="s">
        <v>5</v>
      </c>
      <c r="I63" s="61" t="s">
        <v>6</v>
      </c>
      <c r="J63" s="61" t="s">
        <v>136</v>
      </c>
      <c r="K63" s="193" t="s">
        <v>16</v>
      </c>
      <c r="L63" s="34"/>
      <c r="M63" s="194" t="s">
        <v>137</v>
      </c>
      <c r="N63" s="62"/>
      <c r="O63" s="62"/>
      <c r="P63" s="61" t="s">
        <v>3</v>
      </c>
      <c r="Q63" s="61" t="s">
        <v>5</v>
      </c>
      <c r="R63" s="61" t="s">
        <v>6</v>
      </c>
      <c r="S63" s="61" t="s">
        <v>136</v>
      </c>
      <c r="T63" s="62"/>
      <c r="U63" s="193" t="s">
        <v>16</v>
      </c>
      <c r="V63" s="34"/>
      <c r="W63" s="194" t="s">
        <v>149</v>
      </c>
      <c r="X63" s="62"/>
      <c r="Y63" s="62"/>
      <c r="Z63" s="62"/>
      <c r="AA63" s="62"/>
      <c r="AB63" s="62"/>
      <c r="AC63" s="62"/>
      <c r="AD63" s="62"/>
      <c r="AE63" s="62"/>
      <c r="AF63" s="207"/>
      <c r="AG63" s="207"/>
      <c r="AH63" s="208"/>
      <c r="AI63" s="217" t="s">
        <v>206</v>
      </c>
      <c r="AJ63" s="197"/>
      <c r="AK63" s="197"/>
      <c r="AL63" s="214" t="s">
        <v>3</v>
      </c>
      <c r="AM63" s="214" t="s">
        <v>5</v>
      </c>
      <c r="AN63" s="214" t="s">
        <v>6</v>
      </c>
      <c r="AO63" s="62"/>
      <c r="AP63" s="61" t="s">
        <v>207</v>
      </c>
      <c r="AQ63" s="86"/>
      <c r="AR63" s="23"/>
      <c r="AS63" s="23"/>
    </row>
    <row r="64" spans="1:45" ht="15" customHeight="1" x14ac:dyDescent="0.25">
      <c r="A64" s="2"/>
      <c r="B64" s="198">
        <v>2015</v>
      </c>
      <c r="C64" s="92" t="s">
        <v>57</v>
      </c>
      <c r="D64" s="177" t="s">
        <v>81</v>
      </c>
      <c r="E64" s="92"/>
      <c r="F64" s="92">
        <v>23</v>
      </c>
      <c r="G64" s="92">
        <v>5</v>
      </c>
      <c r="H64" s="199">
        <f t="shared" ref="H64:H65" si="14">PRODUCT((V15+W15)/U15)</f>
        <v>1.8</v>
      </c>
      <c r="I64" s="199">
        <f t="shared" ref="I64:I65" si="15">PRODUCT(X15/U15)</f>
        <v>0</v>
      </c>
      <c r="J64" s="199">
        <f t="shared" ref="J64:J65" si="16">PRODUCT(V15+W15+X15)/U15</f>
        <v>1.8</v>
      </c>
      <c r="K64" s="200">
        <f t="shared" ref="K64:K65" si="17">PRODUCT(Y15/U15)</f>
        <v>2</v>
      </c>
      <c r="L64" s="37"/>
      <c r="M64" s="189" t="s">
        <v>150</v>
      </c>
      <c r="N64" s="92"/>
      <c r="O64" s="92">
        <v>20</v>
      </c>
      <c r="P64" s="92" t="s">
        <v>201</v>
      </c>
      <c r="Q64" s="92" t="s">
        <v>188</v>
      </c>
      <c r="R64" s="187"/>
      <c r="S64" s="92" t="s">
        <v>192</v>
      </c>
      <c r="T64" s="209"/>
      <c r="U64" s="200" t="s">
        <v>197</v>
      </c>
      <c r="V64" s="37"/>
      <c r="W64" s="201"/>
      <c r="X64" s="188"/>
      <c r="Y64" s="188"/>
      <c r="Z64" s="177"/>
      <c r="AA64" s="177"/>
      <c r="AB64" s="177"/>
      <c r="AC64" s="188"/>
      <c r="AD64" s="177"/>
      <c r="AE64" s="177"/>
      <c r="AF64" s="177"/>
      <c r="AG64" s="188"/>
      <c r="AH64" s="180"/>
      <c r="AI64" s="177" t="s">
        <v>223</v>
      </c>
      <c r="AJ64" s="177"/>
      <c r="AK64" s="177"/>
      <c r="AL64" s="178">
        <v>14</v>
      </c>
      <c r="AM64" s="178">
        <v>37</v>
      </c>
      <c r="AN64" s="178">
        <v>0</v>
      </c>
      <c r="AO64" s="177"/>
      <c r="AP64" s="226">
        <f>PRODUCT(AL64/AL70)</f>
        <v>0.875</v>
      </c>
      <c r="AQ64" s="180"/>
      <c r="AR64" s="23"/>
      <c r="AS64" s="23"/>
    </row>
    <row r="65" spans="1:45" ht="15" customHeight="1" x14ac:dyDescent="0.25">
      <c r="A65" s="2"/>
      <c r="B65" s="198">
        <v>2016</v>
      </c>
      <c r="C65" s="92" t="s">
        <v>80</v>
      </c>
      <c r="D65" s="177" t="s">
        <v>81</v>
      </c>
      <c r="E65" s="92"/>
      <c r="F65" s="92">
        <v>24</v>
      </c>
      <c r="G65" s="92">
        <v>9</v>
      </c>
      <c r="H65" s="211">
        <f t="shared" si="14"/>
        <v>3.1111111111111112</v>
      </c>
      <c r="I65" s="199">
        <f t="shared" si="15"/>
        <v>0</v>
      </c>
      <c r="J65" s="211">
        <f t="shared" si="16"/>
        <v>3.1111111111111112</v>
      </c>
      <c r="K65" s="212">
        <f t="shared" si="17"/>
        <v>4</v>
      </c>
      <c r="L65" s="37"/>
      <c r="M65" s="189" t="s">
        <v>151</v>
      </c>
      <c r="N65" s="92"/>
      <c r="O65" s="92">
        <v>20</v>
      </c>
      <c r="P65" s="92" t="s">
        <v>202</v>
      </c>
      <c r="Q65" s="100" t="s">
        <v>189</v>
      </c>
      <c r="R65" s="187"/>
      <c r="S65" s="100" t="s">
        <v>193</v>
      </c>
      <c r="T65" s="213"/>
      <c r="U65" s="212" t="s">
        <v>198</v>
      </c>
      <c r="V65" s="37"/>
      <c r="W65" s="201"/>
      <c r="X65" s="188"/>
      <c r="Y65" s="188"/>
      <c r="Z65" s="177"/>
      <c r="AA65" s="177"/>
      <c r="AB65" s="177"/>
      <c r="AC65" s="188"/>
      <c r="AD65" s="177"/>
      <c r="AE65" s="177"/>
      <c r="AF65" s="177"/>
      <c r="AG65" s="188"/>
      <c r="AH65" s="180"/>
      <c r="AI65" s="175" t="s">
        <v>209</v>
      </c>
      <c r="AJ65" s="177"/>
      <c r="AK65" s="177"/>
      <c r="AL65" s="178"/>
      <c r="AM65" s="216">
        <f>PRODUCT(AM64/AL64)</f>
        <v>2.6428571428571428</v>
      </c>
      <c r="AN65" s="216">
        <f>PRODUCT(AN64/AL64)</f>
        <v>0</v>
      </c>
      <c r="AO65" s="177"/>
      <c r="AP65" s="92"/>
      <c r="AQ65" s="180"/>
      <c r="AR65" s="23"/>
      <c r="AS65" s="23"/>
    </row>
    <row r="66" spans="1:45" ht="15" customHeight="1" x14ac:dyDescent="0.25">
      <c r="A66" s="2"/>
      <c r="B66" s="198">
        <v>2017</v>
      </c>
      <c r="C66" s="92" t="s">
        <v>107</v>
      </c>
      <c r="D66" s="177" t="s">
        <v>78</v>
      </c>
      <c r="E66" s="92"/>
      <c r="F66" s="92">
        <v>25</v>
      </c>
      <c r="G66" s="92"/>
      <c r="H66" s="199"/>
      <c r="I66" s="199"/>
      <c r="J66" s="199"/>
      <c r="K66" s="200"/>
      <c r="L66" s="37"/>
      <c r="M66" s="189" t="s">
        <v>152</v>
      </c>
      <c r="N66" s="92"/>
      <c r="O66" s="92">
        <v>21</v>
      </c>
      <c r="P66" s="92" t="s">
        <v>203</v>
      </c>
      <c r="Q66" s="92" t="s">
        <v>190</v>
      </c>
      <c r="R66" s="187"/>
      <c r="S66" s="92" t="s">
        <v>194</v>
      </c>
      <c r="T66" s="209"/>
      <c r="U66" s="200" t="s">
        <v>199</v>
      </c>
      <c r="V66" s="37"/>
      <c r="W66" s="201"/>
      <c r="X66" s="188"/>
      <c r="Y66" s="188"/>
      <c r="Z66" s="177"/>
      <c r="AA66" s="177"/>
      <c r="AB66" s="177"/>
      <c r="AC66" s="188"/>
      <c r="AD66" s="177"/>
      <c r="AE66" s="177"/>
      <c r="AF66" s="177"/>
      <c r="AG66" s="188"/>
      <c r="AH66" s="180"/>
      <c r="AI66" s="175"/>
      <c r="AJ66" s="177"/>
      <c r="AK66" s="177"/>
      <c r="AL66" s="178"/>
      <c r="AM66" s="178"/>
      <c r="AN66" s="178"/>
      <c r="AO66" s="177"/>
      <c r="AP66" s="92"/>
      <c r="AQ66" s="180"/>
      <c r="AR66" s="23"/>
      <c r="AS66" s="23"/>
    </row>
    <row r="67" spans="1:45" ht="15" customHeight="1" x14ac:dyDescent="0.25">
      <c r="A67" s="2"/>
      <c r="B67" s="198">
        <v>2018</v>
      </c>
      <c r="C67" s="92" t="s">
        <v>77</v>
      </c>
      <c r="D67" s="177" t="s">
        <v>120</v>
      </c>
      <c r="E67" s="92"/>
      <c r="F67" s="92">
        <v>26</v>
      </c>
      <c r="G67" s="92">
        <v>2</v>
      </c>
      <c r="H67" s="199">
        <f t="shared" ref="H67" si="18">PRODUCT((V18+W18)/U18)</f>
        <v>0</v>
      </c>
      <c r="I67" s="199">
        <f t="shared" ref="I67" si="19">PRODUCT(X18/U18)</f>
        <v>0</v>
      </c>
      <c r="J67" s="199">
        <f t="shared" ref="J67" si="20">PRODUCT(V18+W18+X18)/U18</f>
        <v>0</v>
      </c>
      <c r="K67" s="200">
        <f t="shared" ref="K67" si="21">PRODUCT(Y18/U18)</f>
        <v>2</v>
      </c>
      <c r="L67" s="37"/>
      <c r="M67" s="189" t="s">
        <v>153</v>
      </c>
      <c r="N67" s="92"/>
      <c r="O67" s="92"/>
      <c r="P67" s="100" t="s">
        <v>204</v>
      </c>
      <c r="Q67" s="92" t="s">
        <v>191</v>
      </c>
      <c r="R67" s="187"/>
      <c r="S67" s="92" t="s">
        <v>195</v>
      </c>
      <c r="T67" s="209"/>
      <c r="U67" s="200" t="s">
        <v>163</v>
      </c>
      <c r="V67" s="37"/>
      <c r="W67" s="201"/>
      <c r="X67" s="188"/>
      <c r="Y67" s="188"/>
      <c r="Z67" s="177"/>
      <c r="AA67" s="177"/>
      <c r="AB67" s="177"/>
      <c r="AC67" s="188"/>
      <c r="AD67" s="177"/>
      <c r="AE67" s="177"/>
      <c r="AF67" s="177"/>
      <c r="AG67" s="188"/>
      <c r="AH67" s="180"/>
      <c r="AI67" s="177" t="s">
        <v>208</v>
      </c>
      <c r="AJ67" s="177"/>
      <c r="AK67" s="177"/>
      <c r="AL67" s="178">
        <v>2</v>
      </c>
      <c r="AM67" s="178">
        <v>0</v>
      </c>
      <c r="AN67" s="178">
        <v>0</v>
      </c>
      <c r="AO67" s="177"/>
      <c r="AP67" s="226">
        <f>PRODUCT(AL67/AL70)</f>
        <v>0.125</v>
      </c>
      <c r="AQ67" s="180"/>
      <c r="AR67" s="23"/>
      <c r="AS67" s="23"/>
    </row>
    <row r="68" spans="1:45" ht="15" customHeight="1" x14ac:dyDescent="0.25">
      <c r="A68" s="2"/>
      <c r="B68" s="198">
        <v>2019</v>
      </c>
      <c r="C68" s="92" t="s">
        <v>115</v>
      </c>
      <c r="D68" s="177" t="s">
        <v>78</v>
      </c>
      <c r="E68" s="92"/>
      <c r="F68" s="92">
        <v>27</v>
      </c>
      <c r="G68" s="92"/>
      <c r="H68" s="199"/>
      <c r="I68" s="199"/>
      <c r="J68" s="199"/>
      <c r="K68" s="200"/>
      <c r="L68" s="37"/>
      <c r="M68" s="189" t="s">
        <v>154</v>
      </c>
      <c r="N68" s="92"/>
      <c r="O68" s="92"/>
      <c r="P68" s="92" t="s">
        <v>205</v>
      </c>
      <c r="Q68" s="92" t="s">
        <v>133</v>
      </c>
      <c r="R68" s="187"/>
      <c r="S68" s="92" t="s">
        <v>196</v>
      </c>
      <c r="T68" s="209"/>
      <c r="U68" s="200" t="s">
        <v>200</v>
      </c>
      <c r="V68" s="37"/>
      <c r="W68" s="201"/>
      <c r="X68" s="188"/>
      <c r="Y68" s="188"/>
      <c r="Z68" s="177"/>
      <c r="AA68" s="177"/>
      <c r="AB68" s="177"/>
      <c r="AC68" s="188"/>
      <c r="AD68" s="177"/>
      <c r="AE68" s="177"/>
      <c r="AF68" s="177"/>
      <c r="AG68" s="188"/>
      <c r="AH68" s="180"/>
      <c r="AI68" s="175" t="s">
        <v>209</v>
      </c>
      <c r="AJ68" s="177"/>
      <c r="AK68" s="177"/>
      <c r="AL68" s="178"/>
      <c r="AM68" s="216">
        <f>PRODUCT(AM67/AL67)</f>
        <v>0</v>
      </c>
      <c r="AN68" s="216">
        <f>PRODUCT(AN67/AL67)</f>
        <v>0</v>
      </c>
      <c r="AO68" s="177"/>
      <c r="AP68" s="92"/>
      <c r="AQ68" s="180"/>
      <c r="AR68" s="23"/>
      <c r="AS68" s="23"/>
    </row>
    <row r="69" spans="1:45" ht="15" customHeight="1" x14ac:dyDescent="0.25">
      <c r="A69" s="2"/>
      <c r="B69" s="198">
        <v>2020</v>
      </c>
      <c r="C69" s="92" t="s">
        <v>226</v>
      </c>
      <c r="D69" s="177" t="s">
        <v>78</v>
      </c>
      <c r="E69" s="92"/>
      <c r="F69" s="92">
        <v>28</v>
      </c>
      <c r="G69" s="92"/>
      <c r="H69" s="199"/>
      <c r="I69" s="199"/>
      <c r="J69" s="199"/>
      <c r="K69" s="200"/>
      <c r="L69" s="37"/>
      <c r="M69" s="189" t="s">
        <v>235</v>
      </c>
      <c r="N69" s="92"/>
      <c r="O69" s="92"/>
      <c r="P69" s="92"/>
      <c r="Q69" s="92"/>
      <c r="R69" s="187"/>
      <c r="S69" s="92"/>
      <c r="T69" s="209"/>
      <c r="U69" s="200"/>
      <c r="V69" s="37"/>
      <c r="W69" s="201"/>
      <c r="X69" s="188"/>
      <c r="Y69" s="188"/>
      <c r="Z69" s="177"/>
      <c r="AA69" s="177"/>
      <c r="AB69" s="177"/>
      <c r="AC69" s="188"/>
      <c r="AD69" s="177"/>
      <c r="AE69" s="177"/>
      <c r="AF69" s="177"/>
      <c r="AG69" s="188"/>
      <c r="AH69" s="180"/>
      <c r="AI69" s="175"/>
      <c r="AJ69" s="177"/>
      <c r="AK69" s="177"/>
      <c r="AL69" s="178"/>
      <c r="AM69" s="178"/>
      <c r="AN69" s="178"/>
      <c r="AO69" s="177"/>
      <c r="AP69" s="177"/>
      <c r="AQ69" s="180"/>
      <c r="AR69" s="23"/>
      <c r="AS69" s="23"/>
    </row>
    <row r="70" spans="1:45" ht="15" customHeight="1" x14ac:dyDescent="0.25">
      <c r="A70" s="2"/>
      <c r="B70" s="198"/>
      <c r="C70" s="92"/>
      <c r="D70" s="177"/>
      <c r="E70" s="92"/>
      <c r="F70" s="92"/>
      <c r="G70" s="92"/>
      <c r="H70" s="199"/>
      <c r="I70" s="199"/>
      <c r="J70" s="199"/>
      <c r="K70" s="200"/>
      <c r="L70" s="37"/>
      <c r="M70" s="189"/>
      <c r="N70" s="92"/>
      <c r="O70" s="92"/>
      <c r="P70" s="92"/>
      <c r="Q70" s="92"/>
      <c r="R70" s="187"/>
      <c r="S70" s="92"/>
      <c r="T70" s="209"/>
      <c r="U70" s="200"/>
      <c r="V70" s="37"/>
      <c r="W70" s="201"/>
      <c r="X70" s="188"/>
      <c r="Y70" s="188"/>
      <c r="Z70" s="177"/>
      <c r="AA70" s="177"/>
      <c r="AB70" s="177"/>
      <c r="AC70" s="188"/>
      <c r="AD70" s="177"/>
      <c r="AE70" s="177"/>
      <c r="AF70" s="177"/>
      <c r="AG70" s="188"/>
      <c r="AH70" s="180"/>
      <c r="AI70" s="175" t="s">
        <v>7</v>
      </c>
      <c r="AJ70" s="177"/>
      <c r="AK70" s="177"/>
      <c r="AL70" s="178">
        <f>PRODUCT(AL64+AL67)</f>
        <v>16</v>
      </c>
      <c r="AM70" s="178">
        <f>PRODUCT(AM64+AM67)</f>
        <v>37</v>
      </c>
      <c r="AN70" s="178">
        <f>PRODUCT(AN64+AN67)</f>
        <v>0</v>
      </c>
      <c r="AO70" s="177"/>
      <c r="AP70" s="177"/>
      <c r="AQ70" s="180"/>
      <c r="AR70" s="23"/>
      <c r="AS70" s="23"/>
    </row>
    <row r="71" spans="1:45" ht="15" customHeight="1" x14ac:dyDescent="0.25">
      <c r="A71" s="2"/>
      <c r="B71" s="198"/>
      <c r="C71" s="92"/>
      <c r="D71" s="177"/>
      <c r="E71" s="92"/>
      <c r="F71" s="92"/>
      <c r="G71" s="92"/>
      <c r="H71" s="199"/>
      <c r="I71" s="199"/>
      <c r="J71" s="199"/>
      <c r="K71" s="200"/>
      <c r="L71" s="37"/>
      <c r="M71" s="189"/>
      <c r="N71" s="92"/>
      <c r="O71" s="92"/>
      <c r="P71" s="92"/>
      <c r="Q71" s="92"/>
      <c r="R71" s="187"/>
      <c r="S71" s="92"/>
      <c r="T71" s="209"/>
      <c r="U71" s="200"/>
      <c r="V71" s="37"/>
      <c r="W71" s="201"/>
      <c r="X71" s="188"/>
      <c r="Y71" s="188"/>
      <c r="Z71" s="177"/>
      <c r="AA71" s="177"/>
      <c r="AB71" s="177"/>
      <c r="AC71" s="188"/>
      <c r="AD71" s="177"/>
      <c r="AE71" s="177"/>
      <c r="AF71" s="177"/>
      <c r="AG71" s="188"/>
      <c r="AH71" s="180"/>
      <c r="AI71" s="175" t="s">
        <v>209</v>
      </c>
      <c r="AJ71" s="177"/>
      <c r="AK71" s="177"/>
      <c r="AL71" s="178"/>
      <c r="AM71" s="216">
        <f>PRODUCT(AM70/AL70)</f>
        <v>2.3125</v>
      </c>
      <c r="AN71" s="216">
        <f>PRODUCT(AN70/AL70)</f>
        <v>0</v>
      </c>
      <c r="AO71" s="177"/>
      <c r="AP71" s="177"/>
      <c r="AQ71" s="180"/>
      <c r="AR71" s="23"/>
      <c r="AS71" s="23"/>
    </row>
    <row r="72" spans="1:45" s="8" customFormat="1" ht="15" customHeight="1" x14ac:dyDescent="0.25">
      <c r="A72" s="22"/>
      <c r="B72" s="181"/>
      <c r="C72" s="183"/>
      <c r="D72" s="183"/>
      <c r="E72" s="183"/>
      <c r="F72" s="183"/>
      <c r="G72" s="183"/>
      <c r="H72" s="203"/>
      <c r="I72" s="203"/>
      <c r="J72" s="203"/>
      <c r="K72" s="204"/>
      <c r="L72" s="37"/>
      <c r="M72" s="181"/>
      <c r="N72" s="183"/>
      <c r="O72" s="183"/>
      <c r="P72" s="183"/>
      <c r="Q72" s="183"/>
      <c r="R72" s="183"/>
      <c r="S72" s="183"/>
      <c r="T72" s="183"/>
      <c r="U72" s="204"/>
      <c r="V72" s="37"/>
      <c r="W72" s="181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6"/>
      <c r="AI72" s="183"/>
      <c r="AJ72" s="183"/>
      <c r="AK72" s="183"/>
      <c r="AL72" s="183"/>
      <c r="AM72" s="183"/>
      <c r="AN72" s="183"/>
      <c r="AO72" s="183"/>
      <c r="AP72" s="183"/>
      <c r="AQ72" s="186"/>
      <c r="AR72" s="34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23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8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8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8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8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8"/>
    </row>
    <row r="133" spans="1:45" s="8" customFormat="1" ht="15" customHeight="1" x14ac:dyDescent="0.3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</row>
    <row r="134" spans="1:45" s="8" customFormat="1" ht="15" customHeight="1" x14ac:dyDescent="0.3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</row>
    <row r="135" spans="1:45" s="8" customFormat="1" ht="15" customHeight="1" x14ac:dyDescent="0.3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</row>
    <row r="136" spans="1:45" s="8" customFormat="1" ht="15" customHeight="1" x14ac:dyDescent="0.3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</row>
    <row r="137" spans="1:45" s="8" customFormat="1" ht="15" customHeight="1" x14ac:dyDescent="0.3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</row>
    <row r="138" spans="1:45" s="8" customFormat="1" ht="15" customHeight="1" x14ac:dyDescent="0.3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</row>
    <row r="139" spans="1:45" s="8" customFormat="1" ht="15" customHeight="1" x14ac:dyDescent="0.3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</row>
    <row r="140" spans="1:45" s="8" customFormat="1" ht="15" customHeight="1" x14ac:dyDescent="0.3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</row>
    <row r="141" spans="1:45" s="8" customFormat="1" ht="15" customHeight="1" x14ac:dyDescent="0.3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</row>
    <row r="142" spans="1:45" s="8" customFormat="1" ht="15" customHeight="1" x14ac:dyDescent="0.3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</row>
    <row r="143" spans="1:45" s="8" customFormat="1" ht="15" customHeight="1" x14ac:dyDescent="0.3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</row>
    <row r="144" spans="1:45" s="8" customFormat="1" ht="15" customHeight="1" x14ac:dyDescent="0.3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</row>
    <row r="145" spans="1:44" s="8" customFormat="1" ht="15" customHeight="1" x14ac:dyDescent="0.3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</row>
    <row r="146" spans="1:44" s="8" customFormat="1" ht="15" customHeight="1" x14ac:dyDescent="0.3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</row>
    <row r="147" spans="1:44" s="8" customFormat="1" ht="15" customHeight="1" x14ac:dyDescent="0.3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</row>
    <row r="148" spans="1:44" s="8" customFormat="1" ht="15" customHeight="1" x14ac:dyDescent="0.3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</row>
    <row r="149" spans="1:44" s="8" customFormat="1" ht="15" customHeight="1" x14ac:dyDescent="0.3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</row>
    <row r="150" spans="1:44" s="8" customFormat="1" ht="15" customHeight="1" x14ac:dyDescent="0.3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</row>
    <row r="151" spans="1:44" s="8" customFormat="1" ht="15" customHeight="1" x14ac:dyDescent="0.3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</row>
    <row r="152" spans="1:44" s="8" customFormat="1" ht="15" customHeight="1" x14ac:dyDescent="0.3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</row>
    <row r="153" spans="1:44" s="8" customFormat="1" ht="15" customHeight="1" x14ac:dyDescent="0.3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</row>
    <row r="154" spans="1:44" s="8" customFormat="1" ht="15" customHeight="1" x14ac:dyDescent="0.3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</row>
    <row r="155" spans="1:44" s="8" customFormat="1" ht="15" customHeight="1" x14ac:dyDescent="0.3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</row>
    <row r="156" spans="1:44" s="8" customFormat="1" ht="15" customHeight="1" x14ac:dyDescent="0.3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</row>
    <row r="157" spans="1:44" s="8" customFormat="1" ht="15" customHeight="1" x14ac:dyDescent="0.3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</row>
    <row r="158" spans="1:44" s="8" customFormat="1" ht="15" customHeight="1" x14ac:dyDescent="0.3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</row>
    <row r="159" spans="1:44" s="8" customFormat="1" ht="15" customHeight="1" x14ac:dyDescent="0.3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</row>
    <row r="160" spans="1:44" s="8" customFormat="1" ht="15" customHeight="1" x14ac:dyDescent="0.3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</row>
    <row r="161" spans="1:44" s="8" customFormat="1" ht="15" customHeight="1" x14ac:dyDescent="0.3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</row>
    <row r="162" spans="1:44" s="8" customFormat="1" ht="15" customHeight="1" x14ac:dyDescent="0.3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</row>
    <row r="163" spans="1:44" s="8" customFormat="1" ht="15" customHeight="1" x14ac:dyDescent="0.3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</row>
    <row r="164" spans="1:44" s="8" customFormat="1" ht="15" customHeight="1" x14ac:dyDescent="0.3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</row>
    <row r="165" spans="1:44" s="8" customFormat="1" ht="15" customHeight="1" x14ac:dyDescent="0.3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</row>
    <row r="166" spans="1:44" s="8" customFormat="1" ht="15" customHeight="1" x14ac:dyDescent="0.3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</row>
    <row r="167" spans="1:44" s="8" customFormat="1" ht="15" customHeight="1" x14ac:dyDescent="0.3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</row>
    <row r="168" spans="1:44" s="8" customFormat="1" ht="15" customHeight="1" x14ac:dyDescent="0.3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</row>
    <row r="169" spans="1:44" s="8" customFormat="1" ht="15" customHeight="1" x14ac:dyDescent="0.3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</row>
    <row r="170" spans="1:44" s="8" customFormat="1" ht="15" customHeight="1" x14ac:dyDescent="0.3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</row>
    <row r="171" spans="1:44" s="8" customFormat="1" ht="15" customHeight="1" x14ac:dyDescent="0.3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</row>
    <row r="172" spans="1:44" s="8" customFormat="1" ht="15" customHeight="1" x14ac:dyDescent="0.3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</row>
    <row r="173" spans="1:44" s="8" customFormat="1" ht="15" customHeight="1" x14ac:dyDescent="0.3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</row>
    <row r="174" spans="1:44" s="8" customFormat="1" ht="15" customHeight="1" x14ac:dyDescent="0.3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</row>
    <row r="175" spans="1:44" s="8" customFormat="1" ht="15" customHeight="1" x14ac:dyDescent="0.3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</row>
    <row r="176" spans="1:44" s="8" customFormat="1" ht="15" customHeight="1" x14ac:dyDescent="0.3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</row>
    <row r="177" spans="1:44" s="8" customFormat="1" ht="15" customHeight="1" x14ac:dyDescent="0.3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</row>
    <row r="178" spans="1:44" s="8" customFormat="1" ht="15" customHeight="1" x14ac:dyDescent="0.3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</row>
    <row r="179" spans="1:44" s="8" customFormat="1" ht="15" customHeight="1" x14ac:dyDescent="0.3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</row>
    <row r="180" spans="1:44" s="8" customFormat="1" ht="15" customHeight="1" x14ac:dyDescent="0.3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</row>
    <row r="181" spans="1:44" s="8" customFormat="1" ht="15" customHeight="1" x14ac:dyDescent="0.3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</row>
    <row r="182" spans="1:44" s="8" customFormat="1" ht="15" customHeight="1" x14ac:dyDescent="0.3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</row>
    <row r="183" spans="1:44" s="8" customFormat="1" ht="15" customHeight="1" x14ac:dyDescent="0.3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</row>
    <row r="184" spans="1:44" s="8" customFormat="1" ht="15" customHeight="1" x14ac:dyDescent="0.3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</row>
    <row r="185" spans="1:44" s="8" customFormat="1" ht="15" customHeight="1" x14ac:dyDescent="0.3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</row>
    <row r="186" spans="1:44" s="8" customFormat="1" ht="15" customHeight="1" x14ac:dyDescent="0.3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</row>
    <row r="187" spans="1:44" s="8" customFormat="1" ht="15" customHeight="1" x14ac:dyDescent="0.3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</row>
    <row r="188" spans="1:44" s="8" customFormat="1" ht="15" customHeight="1" x14ac:dyDescent="0.3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</row>
    <row r="189" spans="1:44" s="8" customFormat="1" ht="15" customHeight="1" x14ac:dyDescent="0.3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</row>
    <row r="190" spans="1:44" ht="15" customHeight="1" x14ac:dyDescent="0.3">
      <c r="AG190" s="23"/>
      <c r="AH190" s="56"/>
      <c r="AI190" s="34"/>
      <c r="AJ190" s="34"/>
    </row>
    <row r="191" spans="1:44" ht="15" customHeight="1" x14ac:dyDescent="0.3">
      <c r="AG191" s="23"/>
      <c r="AH191" s="56"/>
      <c r="AI191" s="34"/>
      <c r="AJ191" s="34"/>
    </row>
    <row r="192" spans="1:44" ht="15" customHeight="1" x14ac:dyDescent="0.3">
      <c r="AG192" s="23"/>
      <c r="AH192" s="56"/>
      <c r="AI192" s="34"/>
      <c r="AJ192" s="34"/>
    </row>
    <row r="193" spans="2:43" ht="15" customHeight="1" x14ac:dyDescent="0.3">
      <c r="AG193" s="23"/>
      <c r="AH193" s="56"/>
      <c r="AI193" s="34"/>
      <c r="AJ193" s="34"/>
    </row>
    <row r="194" spans="2:43" ht="15" customHeight="1" x14ac:dyDescent="0.3">
      <c r="AG194" s="23"/>
      <c r="AH194" s="56"/>
      <c r="AI194" s="34"/>
      <c r="AJ194" s="34"/>
    </row>
    <row r="195" spans="2:43" ht="15" customHeight="1" x14ac:dyDescent="0.3">
      <c r="AG195" s="23"/>
      <c r="AH195" s="56"/>
      <c r="AI195" s="34"/>
      <c r="AJ195" s="34"/>
    </row>
    <row r="196" spans="2:43" ht="15" customHeight="1" x14ac:dyDescent="0.3">
      <c r="AG196" s="23"/>
      <c r="AH196" s="56"/>
      <c r="AI196" s="34"/>
      <c r="AJ196" s="34"/>
    </row>
    <row r="205" spans="2:43" ht="1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2:43" ht="1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</sheetData>
  <sortState xmlns:xlrd2="http://schemas.microsoft.com/office/spreadsheetml/2017/richdata2" ref="B19:A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4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29" customWidth="1"/>
    <col min="13" max="13" width="6.33203125" style="29" customWidth="1"/>
    <col min="14" max="14" width="6.109375" style="29" customWidth="1"/>
    <col min="15" max="15" width="6.33203125" style="29" customWidth="1"/>
    <col min="16" max="16" width="0.6640625" style="29" customWidth="1"/>
    <col min="17" max="21" width="5.44140625" customWidth="1"/>
    <col min="22" max="22" width="8.33203125" customWidth="1"/>
    <col min="23" max="23" width="0.6640625" customWidth="1"/>
    <col min="24" max="24" width="6.5546875" customWidth="1"/>
    <col min="25" max="25" width="6" customWidth="1"/>
    <col min="26" max="26" width="8.6640625" customWidth="1"/>
    <col min="27" max="31" width="5.44140625" customWidth="1"/>
    <col min="32" max="32" width="8.6640625" customWidth="1"/>
    <col min="33" max="33" width="0.6640625" customWidth="1"/>
    <col min="34" max="37" width="5.6640625" style="29" customWidth="1"/>
    <col min="38" max="38" width="0.6640625" style="29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34"/>
      <c r="B1" s="25" t="s">
        <v>72</v>
      </c>
      <c r="C1" s="10"/>
      <c r="D1" s="11"/>
      <c r="E1" s="105" t="s">
        <v>73</v>
      </c>
      <c r="F1" s="105"/>
      <c r="G1" s="66"/>
      <c r="H1" s="66"/>
      <c r="I1" s="6"/>
      <c r="J1" s="5"/>
      <c r="K1" s="91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05"/>
      <c r="AB1" s="105"/>
      <c r="AC1" s="66"/>
      <c r="AD1" s="66"/>
      <c r="AE1" s="6"/>
      <c r="AF1" s="5"/>
      <c r="AG1" s="91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x14ac:dyDescent="0.25">
      <c r="A2" s="34"/>
      <c r="B2" s="144" t="s">
        <v>61</v>
      </c>
      <c r="C2" s="63"/>
      <c r="D2" s="145"/>
      <c r="E2" s="12" t="s">
        <v>12</v>
      </c>
      <c r="F2" s="13"/>
      <c r="G2" s="13"/>
      <c r="H2" s="13"/>
      <c r="I2" s="19"/>
      <c r="J2" s="14"/>
      <c r="K2" s="146"/>
      <c r="L2" s="21" t="s">
        <v>123</v>
      </c>
      <c r="M2" s="13"/>
      <c r="N2" s="13"/>
      <c r="O2" s="20"/>
      <c r="P2" s="18"/>
      <c r="Q2" s="21" t="s">
        <v>124</v>
      </c>
      <c r="R2" s="13"/>
      <c r="S2" s="13"/>
      <c r="T2" s="13"/>
      <c r="U2" s="19"/>
      <c r="V2" s="20"/>
      <c r="W2" s="18"/>
      <c r="X2" s="147" t="s">
        <v>125</v>
      </c>
      <c r="Y2" s="148"/>
      <c r="Z2" s="149"/>
      <c r="AA2" s="12" t="s">
        <v>12</v>
      </c>
      <c r="AB2" s="13"/>
      <c r="AC2" s="13"/>
      <c r="AD2" s="13"/>
      <c r="AE2" s="19"/>
      <c r="AF2" s="14"/>
      <c r="AG2" s="146"/>
      <c r="AH2" s="21" t="s">
        <v>126</v>
      </c>
      <c r="AI2" s="13"/>
      <c r="AJ2" s="13"/>
      <c r="AK2" s="20"/>
      <c r="AL2" s="18"/>
      <c r="AM2" s="21" t="s">
        <v>124</v>
      </c>
      <c r="AN2" s="13"/>
      <c r="AO2" s="13"/>
      <c r="AP2" s="13"/>
      <c r="AQ2" s="19"/>
      <c r="AR2" s="20"/>
      <c r="AS2" s="15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x14ac:dyDescent="0.25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50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5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50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5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74"/>
      <c r="M4" s="17"/>
      <c r="N4" s="17"/>
      <c r="O4" s="17"/>
      <c r="P4" s="23"/>
      <c r="Q4" s="24"/>
      <c r="R4" s="24"/>
      <c r="S4" s="26"/>
      <c r="T4" s="24"/>
      <c r="U4" s="24"/>
      <c r="V4" s="151"/>
      <c r="W4" s="29"/>
      <c r="X4" s="24">
        <v>2007</v>
      </c>
      <c r="Y4" s="24" t="s">
        <v>74</v>
      </c>
      <c r="Z4" s="25" t="s">
        <v>79</v>
      </c>
      <c r="AA4" s="24">
        <v>6</v>
      </c>
      <c r="AB4" s="24">
        <v>0</v>
      </c>
      <c r="AC4" s="24">
        <v>3</v>
      </c>
      <c r="AD4" s="24">
        <v>0</v>
      </c>
      <c r="AE4" s="24">
        <v>7</v>
      </c>
      <c r="AF4" s="31">
        <v>0.24129999999999999</v>
      </c>
      <c r="AG4" s="168">
        <v>29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52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74"/>
      <c r="M5" s="17"/>
      <c r="N5" s="17"/>
      <c r="O5" s="17"/>
      <c r="P5" s="23"/>
      <c r="Q5" s="24"/>
      <c r="R5" s="24"/>
      <c r="S5" s="26"/>
      <c r="T5" s="24"/>
      <c r="U5" s="24"/>
      <c r="V5" s="151"/>
      <c r="W5" s="29"/>
      <c r="X5" s="24">
        <v>2008</v>
      </c>
      <c r="Y5" s="24" t="s">
        <v>57</v>
      </c>
      <c r="Z5" s="25" t="s">
        <v>79</v>
      </c>
      <c r="AA5" s="24">
        <v>9</v>
      </c>
      <c r="AB5" s="24">
        <v>0</v>
      </c>
      <c r="AC5" s="24">
        <v>19</v>
      </c>
      <c r="AD5" s="24">
        <v>4</v>
      </c>
      <c r="AE5" s="24">
        <v>38</v>
      </c>
      <c r="AF5" s="31">
        <v>0.65510000000000002</v>
      </c>
      <c r="AG5" s="168">
        <v>58</v>
      </c>
      <c r="AH5" s="17" t="s">
        <v>71</v>
      </c>
      <c r="AI5" s="17"/>
      <c r="AJ5" s="17"/>
      <c r="AK5" s="17"/>
      <c r="AL5" s="23"/>
      <c r="AM5" s="24"/>
      <c r="AN5" s="24"/>
      <c r="AO5" s="24"/>
      <c r="AP5" s="24"/>
      <c r="AQ5" s="24"/>
      <c r="AR5" s="152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2009</v>
      </c>
      <c r="C6" s="28" t="s">
        <v>74</v>
      </c>
      <c r="D6" s="25" t="s">
        <v>78</v>
      </c>
      <c r="E6" s="24">
        <v>8</v>
      </c>
      <c r="F6" s="24">
        <v>0</v>
      </c>
      <c r="G6" s="24">
        <v>6</v>
      </c>
      <c r="H6" s="26">
        <v>0</v>
      </c>
      <c r="I6" s="24">
        <v>13</v>
      </c>
      <c r="J6" s="27">
        <v>0.39400000000000002</v>
      </c>
      <c r="K6" s="29">
        <v>33</v>
      </c>
      <c r="L6" s="74"/>
      <c r="M6" s="17"/>
      <c r="N6" s="17"/>
      <c r="O6" s="17"/>
      <c r="P6" s="23"/>
      <c r="Q6" s="24"/>
      <c r="R6" s="24"/>
      <c r="S6" s="26"/>
      <c r="T6" s="24"/>
      <c r="U6" s="24"/>
      <c r="V6" s="151"/>
      <c r="W6" s="29"/>
      <c r="X6" s="24">
        <v>2009</v>
      </c>
      <c r="Y6" s="24" t="s">
        <v>77</v>
      </c>
      <c r="Z6" s="25" t="s">
        <v>79</v>
      </c>
      <c r="AA6" s="24">
        <v>13</v>
      </c>
      <c r="AB6" s="24">
        <v>0</v>
      </c>
      <c r="AC6" s="24">
        <v>10</v>
      </c>
      <c r="AD6" s="24">
        <v>12</v>
      </c>
      <c r="AE6" s="24">
        <v>52</v>
      </c>
      <c r="AF6" s="31">
        <v>0.61170000000000002</v>
      </c>
      <c r="AG6" s="168">
        <v>85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52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2010</v>
      </c>
      <c r="C7" s="28" t="s">
        <v>74</v>
      </c>
      <c r="D7" s="25" t="s">
        <v>78</v>
      </c>
      <c r="E7" s="24">
        <v>22</v>
      </c>
      <c r="F7" s="24">
        <v>0</v>
      </c>
      <c r="G7" s="24">
        <v>36</v>
      </c>
      <c r="H7" s="26">
        <v>3</v>
      </c>
      <c r="I7" s="24">
        <v>62</v>
      </c>
      <c r="J7" s="27">
        <v>0.46600000000000003</v>
      </c>
      <c r="K7" s="29">
        <v>133</v>
      </c>
      <c r="L7" s="74"/>
      <c r="M7" s="17"/>
      <c r="N7" s="17"/>
      <c r="O7" s="17"/>
      <c r="P7" s="23"/>
      <c r="Q7" s="24">
        <v>2</v>
      </c>
      <c r="R7" s="24">
        <v>0</v>
      </c>
      <c r="S7" s="26">
        <v>1</v>
      </c>
      <c r="T7" s="24">
        <v>0</v>
      </c>
      <c r="U7" s="24">
        <v>4</v>
      </c>
      <c r="V7" s="151">
        <v>0.44400000000000001</v>
      </c>
      <c r="W7" s="29">
        <v>9</v>
      </c>
      <c r="X7" s="24">
        <v>2010</v>
      </c>
      <c r="Y7" s="24" t="s">
        <v>70</v>
      </c>
      <c r="Z7" s="25" t="s">
        <v>79</v>
      </c>
      <c r="AA7" s="24">
        <v>9</v>
      </c>
      <c r="AB7" s="24">
        <v>0</v>
      </c>
      <c r="AC7" s="24">
        <v>19</v>
      </c>
      <c r="AD7" s="24">
        <v>7</v>
      </c>
      <c r="AE7" s="24">
        <v>42</v>
      </c>
      <c r="AF7" s="31">
        <v>0.57530000000000003</v>
      </c>
      <c r="AG7" s="168">
        <v>73</v>
      </c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52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2011</v>
      </c>
      <c r="C8" s="28" t="s">
        <v>63</v>
      </c>
      <c r="D8" s="25" t="s">
        <v>78</v>
      </c>
      <c r="E8" s="24">
        <v>22</v>
      </c>
      <c r="F8" s="24">
        <v>1</v>
      </c>
      <c r="G8" s="24">
        <v>50</v>
      </c>
      <c r="H8" s="26">
        <v>3</v>
      </c>
      <c r="I8" s="24">
        <v>78</v>
      </c>
      <c r="J8" s="27">
        <v>0.46700000000000003</v>
      </c>
      <c r="K8" s="29">
        <v>167</v>
      </c>
      <c r="L8" s="169" t="s">
        <v>63</v>
      </c>
      <c r="M8" s="17"/>
      <c r="N8" s="17" t="s">
        <v>57</v>
      </c>
      <c r="O8" s="17"/>
      <c r="P8" s="23"/>
      <c r="Q8" s="24">
        <v>5</v>
      </c>
      <c r="R8" s="24">
        <v>1</v>
      </c>
      <c r="S8" s="26">
        <v>7</v>
      </c>
      <c r="T8" s="24">
        <v>2</v>
      </c>
      <c r="U8" s="24">
        <v>14</v>
      </c>
      <c r="V8" s="151">
        <v>0.378</v>
      </c>
      <c r="W8" s="29">
        <v>37</v>
      </c>
      <c r="X8" s="24">
        <v>2011</v>
      </c>
      <c r="Y8" s="24" t="s">
        <v>77</v>
      </c>
      <c r="Z8" s="25" t="s">
        <v>79</v>
      </c>
      <c r="AA8" s="24">
        <v>7</v>
      </c>
      <c r="AB8" s="24">
        <v>0</v>
      </c>
      <c r="AC8" s="24">
        <v>15</v>
      </c>
      <c r="AD8" s="24">
        <v>5</v>
      </c>
      <c r="AE8" s="24">
        <v>35</v>
      </c>
      <c r="AF8" s="31">
        <v>0.63629999999999998</v>
      </c>
      <c r="AG8" s="168">
        <v>55</v>
      </c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52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2012</v>
      </c>
      <c r="C9" s="28" t="s">
        <v>80</v>
      </c>
      <c r="D9" s="25" t="s">
        <v>78</v>
      </c>
      <c r="E9" s="24">
        <v>21</v>
      </c>
      <c r="F9" s="24">
        <v>0</v>
      </c>
      <c r="G9" s="24">
        <v>49</v>
      </c>
      <c r="H9" s="26">
        <v>2</v>
      </c>
      <c r="I9" s="24">
        <v>76</v>
      </c>
      <c r="J9" s="27">
        <v>0.48399999999999999</v>
      </c>
      <c r="K9" s="29">
        <v>157</v>
      </c>
      <c r="L9" s="74" t="s">
        <v>57</v>
      </c>
      <c r="M9" s="17"/>
      <c r="N9" s="17" t="s">
        <v>70</v>
      </c>
      <c r="O9" s="17"/>
      <c r="P9" s="23"/>
      <c r="Q9" s="24">
        <v>4</v>
      </c>
      <c r="R9" s="24">
        <v>0</v>
      </c>
      <c r="S9" s="26">
        <v>12</v>
      </c>
      <c r="T9" s="24">
        <v>0</v>
      </c>
      <c r="U9" s="24">
        <v>18</v>
      </c>
      <c r="V9" s="151">
        <v>0.5</v>
      </c>
      <c r="W9" s="29">
        <v>36</v>
      </c>
      <c r="X9" s="24">
        <v>2012</v>
      </c>
      <c r="Y9" s="24" t="s">
        <v>77</v>
      </c>
      <c r="Z9" s="25" t="s">
        <v>79</v>
      </c>
      <c r="AA9" s="24">
        <v>4</v>
      </c>
      <c r="AB9" s="24">
        <v>0</v>
      </c>
      <c r="AC9" s="24">
        <v>6</v>
      </c>
      <c r="AD9" s="24">
        <v>0</v>
      </c>
      <c r="AE9" s="24">
        <v>20</v>
      </c>
      <c r="AF9" s="31">
        <v>0.71419999999999995</v>
      </c>
      <c r="AG9" s="168">
        <v>28</v>
      </c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52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>
        <v>2013</v>
      </c>
      <c r="C10" s="28" t="s">
        <v>80</v>
      </c>
      <c r="D10" s="25" t="s">
        <v>78</v>
      </c>
      <c r="E10" s="24">
        <v>21</v>
      </c>
      <c r="F10" s="24">
        <v>0</v>
      </c>
      <c r="G10" s="24">
        <v>50</v>
      </c>
      <c r="H10" s="26">
        <v>3</v>
      </c>
      <c r="I10" s="24">
        <v>66</v>
      </c>
      <c r="J10" s="27">
        <v>0.45800000000000002</v>
      </c>
      <c r="K10" s="29">
        <v>144</v>
      </c>
      <c r="L10" s="74" t="s">
        <v>74</v>
      </c>
      <c r="M10" s="17"/>
      <c r="N10" s="17" t="s">
        <v>77</v>
      </c>
      <c r="O10" s="17"/>
      <c r="P10" s="23"/>
      <c r="Q10" s="24"/>
      <c r="R10" s="24"/>
      <c r="S10" s="26"/>
      <c r="T10" s="24"/>
      <c r="U10" s="24"/>
      <c r="V10" s="151"/>
      <c r="W10" s="29"/>
      <c r="X10" s="24">
        <v>2013</v>
      </c>
      <c r="Y10" s="24" t="s">
        <v>80</v>
      </c>
      <c r="Z10" s="25" t="s">
        <v>79</v>
      </c>
      <c r="AA10" s="24">
        <v>4</v>
      </c>
      <c r="AB10" s="24">
        <v>1</v>
      </c>
      <c r="AC10" s="24">
        <v>21</v>
      </c>
      <c r="AD10" s="24">
        <v>3</v>
      </c>
      <c r="AE10" s="24">
        <v>34</v>
      </c>
      <c r="AF10" s="31">
        <v>0.85</v>
      </c>
      <c r="AG10" s="168">
        <v>40</v>
      </c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52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68" t="s">
        <v>127</v>
      </c>
      <c r="C11" s="72"/>
      <c r="D11" s="71"/>
      <c r="E11" s="70">
        <f>SUM(E4:E10)</f>
        <v>94</v>
      </c>
      <c r="F11" s="70">
        <f>SUM(F4:F10)</f>
        <v>1</v>
      </c>
      <c r="G11" s="70">
        <f>SUM(G4:G10)</f>
        <v>191</v>
      </c>
      <c r="H11" s="70">
        <f>SUM(H4:H10)</f>
        <v>11</v>
      </c>
      <c r="I11" s="70">
        <f>SUM(I4:I10)</f>
        <v>295</v>
      </c>
      <c r="J11" s="153">
        <f>PRODUCT(I11/K11)</f>
        <v>0.46529968454258674</v>
      </c>
      <c r="K11" s="146">
        <f>SUM(K4:K10)</f>
        <v>634</v>
      </c>
      <c r="L11" s="21"/>
      <c r="M11" s="19"/>
      <c r="N11" s="79"/>
      <c r="O11" s="80"/>
      <c r="P11" s="23"/>
      <c r="Q11" s="70">
        <f>SUM(Q4:Q10)</f>
        <v>11</v>
      </c>
      <c r="R11" s="70">
        <f>SUM(R4:R10)</f>
        <v>1</v>
      </c>
      <c r="S11" s="70">
        <f>SUM(S4:S10)</f>
        <v>20</v>
      </c>
      <c r="T11" s="70">
        <f>SUM(T4:T10)</f>
        <v>2</v>
      </c>
      <c r="U11" s="70">
        <f>SUM(U4:U10)</f>
        <v>36</v>
      </c>
      <c r="V11" s="153">
        <f>PRODUCT(U11/W11)</f>
        <v>0.43902439024390244</v>
      </c>
      <c r="W11" s="146">
        <f>SUM(W4:W10)</f>
        <v>82</v>
      </c>
      <c r="X11" s="15" t="s">
        <v>127</v>
      </c>
      <c r="Y11" s="16"/>
      <c r="Z11" s="14"/>
      <c r="AA11" s="70">
        <f>SUM(AA4:AA10)</f>
        <v>52</v>
      </c>
      <c r="AB11" s="70">
        <f>SUM(AB4:AB10)</f>
        <v>1</v>
      </c>
      <c r="AC11" s="70">
        <f>SUM(AC4:AC10)</f>
        <v>93</v>
      </c>
      <c r="AD11" s="70">
        <f>SUM(AD4:AD10)</f>
        <v>31</v>
      </c>
      <c r="AE11" s="70">
        <f>SUM(AE4:AE10)</f>
        <v>228</v>
      </c>
      <c r="AF11" s="153">
        <f>PRODUCT(AE11/AG11)</f>
        <v>0.61956521739130432</v>
      </c>
      <c r="AG11" s="146">
        <f>SUM(AG4:AG10)</f>
        <v>368</v>
      </c>
      <c r="AH11" s="21"/>
      <c r="AI11" s="19"/>
      <c r="AJ11" s="79"/>
      <c r="AK11" s="80"/>
      <c r="AL11" s="23"/>
      <c r="AM11" s="70">
        <f>SUM(AM4:AM10)</f>
        <v>0</v>
      </c>
      <c r="AN11" s="70">
        <f>SUM(AN4:AN10)</f>
        <v>0</v>
      </c>
      <c r="AO11" s="70">
        <f>SUM(AO4:AO10)</f>
        <v>0</v>
      </c>
      <c r="AP11" s="70">
        <f>SUM(AP4:AP10)</f>
        <v>0</v>
      </c>
      <c r="AQ11" s="70">
        <f>SUM(AQ4:AQ10)</f>
        <v>0</v>
      </c>
      <c r="AR11" s="153">
        <v>0</v>
      </c>
      <c r="AS11" s="150">
        <f>SUM(AS4:AS10)</f>
        <v>0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9"/>
      <c r="L12" s="23"/>
      <c r="M12" s="23"/>
      <c r="N12" s="23"/>
      <c r="O12" s="23"/>
      <c r="P12" s="34"/>
      <c r="Q12" s="34"/>
      <c r="R12" s="37"/>
      <c r="S12" s="34"/>
      <c r="T12" s="34"/>
      <c r="U12" s="23"/>
      <c r="V12" s="23"/>
      <c r="W12" s="29"/>
      <c r="X12" s="34"/>
      <c r="Y12" s="34"/>
      <c r="Z12" s="34"/>
      <c r="AA12" s="34"/>
      <c r="AB12" s="34"/>
      <c r="AC12" s="34"/>
      <c r="AD12" s="34"/>
      <c r="AE12" s="34"/>
      <c r="AF12" s="35"/>
      <c r="AG12" s="29"/>
      <c r="AH12" s="23"/>
      <c r="AI12" s="23"/>
      <c r="AJ12" s="23"/>
      <c r="AK12" s="23"/>
      <c r="AL12" s="34"/>
      <c r="AM12" s="34"/>
      <c r="AN12" s="37"/>
      <c r="AO12" s="34"/>
      <c r="AP12" s="34"/>
      <c r="AQ12" s="23"/>
      <c r="AR12" s="23"/>
      <c r="AS12" s="29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4" t="s">
        <v>128</v>
      </c>
      <c r="C13" s="155"/>
      <c r="D13" s="15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3"/>
      <c r="L13" s="17" t="s">
        <v>26</v>
      </c>
      <c r="M13" s="17" t="s">
        <v>27</v>
      </c>
      <c r="N13" s="17" t="s">
        <v>129</v>
      </c>
      <c r="O13" s="17" t="s">
        <v>130</v>
      </c>
      <c r="Q13" s="37"/>
      <c r="R13" s="37" t="s">
        <v>66</v>
      </c>
      <c r="S13" s="37"/>
      <c r="T13" s="34" t="s">
        <v>104</v>
      </c>
      <c r="U13" s="23"/>
      <c r="V13" s="29"/>
      <c r="W13" s="29"/>
      <c r="X13" s="102"/>
      <c r="Y13" s="102"/>
      <c r="Z13" s="102"/>
      <c r="AA13" s="102"/>
      <c r="AB13" s="102"/>
      <c r="AC13" s="37"/>
      <c r="AD13" s="37"/>
      <c r="AE13" s="37"/>
      <c r="AF13" s="34"/>
      <c r="AG13" s="34"/>
      <c r="AH13" s="34"/>
      <c r="AI13" s="34"/>
      <c r="AJ13" s="34"/>
      <c r="AK13" s="34"/>
      <c r="AM13" s="29"/>
      <c r="AN13" s="102"/>
      <c r="AO13" s="102"/>
      <c r="AP13" s="102"/>
      <c r="AQ13" s="102"/>
      <c r="AR13" s="102"/>
      <c r="AS13" s="102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40" t="s">
        <v>11</v>
      </c>
      <c r="C14" s="11"/>
      <c r="D14" s="42"/>
      <c r="E14" s="157">
        <v>218</v>
      </c>
      <c r="F14" s="157">
        <v>10</v>
      </c>
      <c r="G14" s="157">
        <v>457</v>
      </c>
      <c r="H14" s="157">
        <v>25</v>
      </c>
      <c r="I14" s="157">
        <v>742</v>
      </c>
      <c r="J14" s="158">
        <v>0.46300000000000002</v>
      </c>
      <c r="K14" s="34">
        <f>PRODUCT(I14/J14)</f>
        <v>1602.5917926565874</v>
      </c>
      <c r="L14" s="159">
        <f>PRODUCT((F14+G14)/E14)</f>
        <v>2.1422018348623855</v>
      </c>
      <c r="M14" s="159">
        <f>PRODUCT(H14/E14)</f>
        <v>0.11467889908256881</v>
      </c>
      <c r="N14" s="159">
        <f>PRODUCT((F14+G14+H14)/E14)</f>
        <v>2.2568807339449539</v>
      </c>
      <c r="O14" s="159">
        <f>PRODUCT(I14/E14)</f>
        <v>3.403669724770642</v>
      </c>
      <c r="Q14" s="37"/>
      <c r="R14" s="37"/>
      <c r="S14" s="37"/>
      <c r="T14" s="34" t="s">
        <v>105</v>
      </c>
      <c r="U14" s="34"/>
      <c r="V14" s="34"/>
      <c r="W14" s="34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7"/>
      <c r="AO14" s="37"/>
      <c r="AP14" s="37"/>
      <c r="AQ14" s="37"/>
      <c r="AR14" s="37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60" t="s">
        <v>61</v>
      </c>
      <c r="C15" s="161"/>
      <c r="D15" s="162"/>
      <c r="E15" s="157">
        <f>PRODUCT(E11+Q11)</f>
        <v>105</v>
      </c>
      <c r="F15" s="157">
        <f>PRODUCT(F11+R11)</f>
        <v>2</v>
      </c>
      <c r="G15" s="157">
        <f>PRODUCT(G11+S11)</f>
        <v>211</v>
      </c>
      <c r="H15" s="157">
        <f>PRODUCT(H11+T11)</f>
        <v>13</v>
      </c>
      <c r="I15" s="157">
        <f>PRODUCT(I11+U11)</f>
        <v>331</v>
      </c>
      <c r="J15" s="158">
        <f>PRODUCT(I15/K15)</f>
        <v>0.46229050279329609</v>
      </c>
      <c r="K15" s="34">
        <f>PRODUCT(K11+W11)</f>
        <v>716</v>
      </c>
      <c r="L15" s="159">
        <f>PRODUCT((F15+G15)/E15)</f>
        <v>2.0285714285714285</v>
      </c>
      <c r="M15" s="159">
        <f>PRODUCT(H15/E15)</f>
        <v>0.12380952380952381</v>
      </c>
      <c r="N15" s="159">
        <f>PRODUCT((F15+G15+H15)/E15)</f>
        <v>2.1523809523809523</v>
      </c>
      <c r="O15" s="159">
        <f>PRODUCT(I15/E15)</f>
        <v>3.1523809523809523</v>
      </c>
      <c r="Q15" s="37"/>
      <c r="R15" s="37"/>
      <c r="S15" s="37"/>
      <c r="T15" s="34" t="s">
        <v>106</v>
      </c>
      <c r="U15" s="34"/>
      <c r="V15" s="34"/>
      <c r="W15" s="34"/>
      <c r="X15" s="34"/>
      <c r="Y15" s="34"/>
      <c r="Z15" s="34"/>
      <c r="AA15" s="34"/>
      <c r="AB15" s="34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08" t="s">
        <v>125</v>
      </c>
      <c r="C16" s="163"/>
      <c r="D16" s="164"/>
      <c r="E16" s="157">
        <f>PRODUCT(AA11+AM11)</f>
        <v>52</v>
      </c>
      <c r="F16" s="157">
        <f>PRODUCT(AB11+AN11)</f>
        <v>1</v>
      </c>
      <c r="G16" s="157">
        <f>PRODUCT(AC11+AO11)</f>
        <v>93</v>
      </c>
      <c r="H16" s="157">
        <f>PRODUCT(AD11+AP11)</f>
        <v>31</v>
      </c>
      <c r="I16" s="157">
        <f>PRODUCT(AE11+AQ11)</f>
        <v>228</v>
      </c>
      <c r="J16" s="158">
        <f>PRODUCT(I16/K16)</f>
        <v>0.61956521739130432</v>
      </c>
      <c r="K16" s="23">
        <f>PRODUCT(AG11+AS11)</f>
        <v>368</v>
      </c>
      <c r="L16" s="159">
        <f>PRODUCT((F16+G16)/E16)</f>
        <v>1.8076923076923077</v>
      </c>
      <c r="M16" s="159">
        <f>PRODUCT(H16/E16)</f>
        <v>0.59615384615384615</v>
      </c>
      <c r="N16" s="159">
        <f>PRODUCT((F16+G16+H16)/E16)</f>
        <v>2.4038461538461537</v>
      </c>
      <c r="O16" s="159">
        <f>PRODUCT(I16/E16)</f>
        <v>4.384615384615385</v>
      </c>
      <c r="Q16" s="37"/>
      <c r="R16" s="37"/>
      <c r="S16" s="34"/>
      <c r="T16" s="34" t="s">
        <v>121</v>
      </c>
      <c r="U16" s="23"/>
      <c r="V16" s="23"/>
      <c r="W16" s="34"/>
      <c r="X16" s="34"/>
      <c r="Y16" s="34"/>
      <c r="Z16" s="34"/>
      <c r="AA16" s="34"/>
      <c r="AB16" s="34"/>
      <c r="AC16" s="37"/>
      <c r="AD16" s="37"/>
      <c r="AE16" s="37"/>
      <c r="AF16" s="37"/>
      <c r="AG16" s="37"/>
      <c r="AH16" s="37"/>
      <c r="AI16" s="37"/>
      <c r="AJ16" s="37"/>
      <c r="AK16" s="34"/>
      <c r="AL16" s="23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65" t="s">
        <v>127</v>
      </c>
      <c r="C17" s="166"/>
      <c r="D17" s="167"/>
      <c r="E17" s="157">
        <f>SUM(E14:E16)</f>
        <v>375</v>
      </c>
      <c r="F17" s="157">
        <f t="shared" ref="F17:I17" si="0">SUM(F14:F16)</f>
        <v>13</v>
      </c>
      <c r="G17" s="157">
        <f t="shared" si="0"/>
        <v>761</v>
      </c>
      <c r="H17" s="157">
        <f t="shared" si="0"/>
        <v>69</v>
      </c>
      <c r="I17" s="157">
        <f t="shared" si="0"/>
        <v>1301</v>
      </c>
      <c r="J17" s="158">
        <f>PRODUCT(I17/K17)</f>
        <v>0.48425667180108889</v>
      </c>
      <c r="K17" s="34">
        <f>SUM(K14:K16)</f>
        <v>2686.5917926565871</v>
      </c>
      <c r="L17" s="159">
        <f>PRODUCT((F17+G17)/E17)</f>
        <v>2.0640000000000001</v>
      </c>
      <c r="M17" s="159">
        <f>PRODUCT(H17/E17)</f>
        <v>0.184</v>
      </c>
      <c r="N17" s="159">
        <f>PRODUCT((F17+G17+H17)/E17)</f>
        <v>2.2480000000000002</v>
      </c>
      <c r="O17" s="159">
        <f>PRODUCT(I17/E17)</f>
        <v>3.4693333333333332</v>
      </c>
      <c r="Q17" s="23"/>
      <c r="R17" s="23"/>
      <c r="S17" s="23"/>
      <c r="T17" s="23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34"/>
      <c r="C18" s="34"/>
      <c r="D18" s="34"/>
      <c r="E18" s="23"/>
      <c r="F18" s="23"/>
      <c r="G18" s="23"/>
      <c r="H18" s="23"/>
      <c r="I18" s="23"/>
      <c r="J18" s="34"/>
      <c r="K18" s="34"/>
      <c r="L18" s="23"/>
      <c r="M18" s="23"/>
      <c r="N18" s="23"/>
      <c r="O18" s="23"/>
      <c r="P18" s="34"/>
      <c r="Q18" s="34"/>
      <c r="R18" s="34"/>
      <c r="S18" s="34"/>
      <c r="T18" s="23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x14ac:dyDescent="0.25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x14ac:dyDescent="0.25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x14ac:dyDescent="0.25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x14ac:dyDescent="0.25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x14ac:dyDescent="0.25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x14ac:dyDescent="0.25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x14ac:dyDescent="0.25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x14ac:dyDescent="0.25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x14ac:dyDescent="0.25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x14ac:dyDescent="0.25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x14ac:dyDescent="0.25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x14ac:dyDescent="0.25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x14ac:dyDescent="0.25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x14ac:dyDescent="0.25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x14ac:dyDescent="0.25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x14ac:dyDescent="0.25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x14ac:dyDescent="0.25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x14ac:dyDescent="0.25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x14ac:dyDescent="0.25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x14ac:dyDescent="0.25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x14ac:dyDescent="0.25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x14ac:dyDescent="0.25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x14ac:dyDescent="0.25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x14ac:dyDescent="0.25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x14ac:dyDescent="0.25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x14ac:dyDescent="0.25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x14ac:dyDescent="0.25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x14ac:dyDescent="0.25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x14ac:dyDescent="0.25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x14ac:dyDescent="0.25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x14ac:dyDescent="0.25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x14ac:dyDescent="0.25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x14ac:dyDescent="0.25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x14ac:dyDescent="0.25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x14ac:dyDescent="0.25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x14ac:dyDescent="0.25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x14ac:dyDescent="0.25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x14ac:dyDescent="0.25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x14ac:dyDescent="0.25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x14ac:dyDescent="0.25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x14ac:dyDescent="0.25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x14ac:dyDescent="0.25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x14ac:dyDescent="0.25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x14ac:dyDescent="0.25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x14ac:dyDescent="0.25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x14ac:dyDescent="0.25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x14ac:dyDescent="0.25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x14ac:dyDescent="0.25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x14ac:dyDescent="0.25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x14ac:dyDescent="0.25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x14ac:dyDescent="0.25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x14ac:dyDescent="0.25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x14ac:dyDescent="0.25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x14ac:dyDescent="0.25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x14ac:dyDescent="0.25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x14ac:dyDescent="0.25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x14ac:dyDescent="0.25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x14ac:dyDescent="0.25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x14ac:dyDescent="0.25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x14ac:dyDescent="0.25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x14ac:dyDescent="0.25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x14ac:dyDescent="0.25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x14ac:dyDescent="0.25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x14ac:dyDescent="0.25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x14ac:dyDescent="0.25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x14ac:dyDescent="0.25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x14ac:dyDescent="0.25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x14ac:dyDescent="0.25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x14ac:dyDescent="0.25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x14ac:dyDescent="0.25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x14ac:dyDescent="0.25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x14ac:dyDescent="0.25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x14ac:dyDescent="0.25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x14ac:dyDescent="0.25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x14ac:dyDescent="0.25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x14ac:dyDescent="0.25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x14ac:dyDescent="0.25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x14ac:dyDescent="0.25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x14ac:dyDescent="0.25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x14ac:dyDescent="0.25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x14ac:dyDescent="0.25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x14ac:dyDescent="0.25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x14ac:dyDescent="0.25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x14ac:dyDescent="0.25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x14ac:dyDescent="0.25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x14ac:dyDescent="0.25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x14ac:dyDescent="0.25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x14ac:dyDescent="0.25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x14ac:dyDescent="0.25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x14ac:dyDescent="0.25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x14ac:dyDescent="0.25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x14ac:dyDescent="0.25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x14ac:dyDescent="0.25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x14ac:dyDescent="0.25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x14ac:dyDescent="0.25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x14ac:dyDescent="0.25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x14ac:dyDescent="0.25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x14ac:dyDescent="0.25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x14ac:dyDescent="0.25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x14ac:dyDescent="0.25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x14ac:dyDescent="0.25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x14ac:dyDescent="0.25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x14ac:dyDescent="0.25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x14ac:dyDescent="0.25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x14ac:dyDescent="0.25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x14ac:dyDescent="0.25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x14ac:dyDescent="0.25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x14ac:dyDescent="0.25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x14ac:dyDescent="0.25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x14ac:dyDescent="0.25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x14ac:dyDescent="0.25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x14ac:dyDescent="0.25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x14ac:dyDescent="0.25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x14ac:dyDescent="0.25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x14ac:dyDescent="0.25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x14ac:dyDescent="0.25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x14ac:dyDescent="0.25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x14ac:dyDescent="0.25">
      <c r="A173" s="34"/>
      <c r="B173" s="34"/>
      <c r="C173" s="34"/>
      <c r="D173" s="34"/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x14ac:dyDescent="0.25">
      <c r="A174" s="34"/>
      <c r="B174" s="34"/>
      <c r="C174" s="34"/>
      <c r="D174" s="34"/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7"/>
      <c r="AH174" s="37"/>
      <c r="AI174" s="37"/>
      <c r="AJ174" s="37"/>
      <c r="AK174" s="34"/>
      <c r="AL174" s="23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x14ac:dyDescent="0.25">
      <c r="L175"/>
      <c r="M175"/>
      <c r="N175"/>
      <c r="O175"/>
      <c r="P175"/>
      <c r="Q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7"/>
      <c r="AH175" s="37"/>
      <c r="AI175" s="37"/>
      <c r="AJ175" s="37"/>
      <c r="AK175" s="34"/>
      <c r="AL175" s="23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x14ac:dyDescent="0.25">
      <c r="L176"/>
      <c r="M176"/>
      <c r="N176"/>
      <c r="O176"/>
      <c r="P176"/>
      <c r="Q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7"/>
      <c r="AH176" s="37"/>
      <c r="AI176" s="37"/>
      <c r="AJ176" s="37"/>
      <c r="AK176" s="34"/>
      <c r="AL176" s="23"/>
    </row>
    <row r="177" spans="12:38" x14ac:dyDescent="0.25">
      <c r="L177"/>
      <c r="M177"/>
      <c r="N177"/>
      <c r="O177"/>
      <c r="P177"/>
      <c r="Q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7"/>
      <c r="AH177" s="37"/>
      <c r="AI177" s="37"/>
      <c r="AJ177" s="37"/>
      <c r="AK177" s="34"/>
      <c r="AL177" s="23"/>
    </row>
    <row r="178" spans="12:38" x14ac:dyDescent="0.25">
      <c r="L178"/>
      <c r="M178"/>
      <c r="N178"/>
      <c r="O178"/>
      <c r="P178"/>
      <c r="Q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7"/>
      <c r="AH178" s="37"/>
      <c r="AI178" s="37"/>
      <c r="AJ178" s="37"/>
      <c r="AK178" s="34"/>
      <c r="AL178" s="23"/>
    </row>
    <row r="179" spans="12:38" x14ac:dyDescent="0.25">
      <c r="L179" s="23"/>
      <c r="M179" s="23"/>
      <c r="N179" s="23"/>
      <c r="O179" s="23"/>
      <c r="P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7"/>
      <c r="AH179" s="37"/>
      <c r="AI179" s="37"/>
      <c r="AJ179" s="37"/>
      <c r="AK179" s="34"/>
      <c r="AL179" s="23"/>
    </row>
    <row r="180" spans="12:38" x14ac:dyDescent="0.25">
      <c r="L180" s="23"/>
      <c r="M180" s="23"/>
      <c r="N180" s="23"/>
      <c r="O180" s="23"/>
      <c r="P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7"/>
      <c r="AH180" s="37"/>
      <c r="AI180" s="37"/>
      <c r="AJ180" s="37"/>
      <c r="AK180" s="34"/>
      <c r="AL180" s="23"/>
    </row>
    <row r="181" spans="12:38" x14ac:dyDescent="0.25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7"/>
      <c r="AH181" s="37"/>
      <c r="AI181" s="37"/>
      <c r="AJ181" s="37"/>
      <c r="AK181" s="34"/>
      <c r="AL181" s="23"/>
    </row>
    <row r="182" spans="12:38" x14ac:dyDescent="0.25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7"/>
      <c r="AH182" s="37"/>
      <c r="AI182" s="37"/>
      <c r="AJ182" s="37"/>
      <c r="AK182" s="23"/>
      <c r="AL182" s="23"/>
    </row>
    <row r="183" spans="12:38" x14ac:dyDescent="0.25">
      <c r="R183" s="29"/>
      <c r="S183" s="29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7"/>
      <c r="AH183" s="37"/>
      <c r="AI183" s="37"/>
      <c r="AJ183" s="37"/>
    </row>
    <row r="184" spans="12:38" x14ac:dyDescent="0.25">
      <c r="R184" s="29"/>
      <c r="S184" s="29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7"/>
      <c r="AH184" s="37"/>
      <c r="AI184" s="37"/>
      <c r="AJ184" s="37"/>
    </row>
    <row r="185" spans="12:38" x14ac:dyDescent="0.25"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7"/>
      <c r="AH185" s="37"/>
      <c r="AI185" s="37"/>
      <c r="AJ185" s="37"/>
    </row>
    <row r="186" spans="12:38" x14ac:dyDescent="0.25">
      <c r="L186"/>
      <c r="M186"/>
      <c r="N186"/>
      <c r="O186"/>
      <c r="P186"/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x14ac:dyDescent="0.25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78"/>
  <sheetViews>
    <sheetView zoomScale="97" zoomScaleNormal="97" workbookViewId="0"/>
  </sheetViews>
  <sheetFormatPr defaultRowHeight="13.8" x14ac:dyDescent="0.25"/>
  <cols>
    <col min="1" max="1" width="0.6640625" style="8" customWidth="1"/>
    <col min="2" max="2" width="27.88671875" style="58" customWidth="1"/>
    <col min="3" max="3" width="21.5546875" style="59" customWidth="1"/>
    <col min="4" max="4" width="10.5546875" style="75" customWidth="1"/>
    <col min="5" max="5" width="9.33203125" style="75" customWidth="1"/>
    <col min="6" max="6" width="0.6640625" style="29" customWidth="1"/>
    <col min="7" max="11" width="5.33203125" style="59" customWidth="1"/>
    <col min="12" max="12" width="6.44140625" style="59" customWidth="1"/>
    <col min="13" max="16" width="5.33203125" style="59" customWidth="1"/>
    <col min="17" max="21" width="6.6640625" style="137" customWidth="1"/>
    <col min="22" max="22" width="10" style="59" customWidth="1"/>
    <col min="23" max="23" width="22.109375" style="75" customWidth="1"/>
    <col min="24" max="24" width="9.6640625" style="59" customWidth="1"/>
    <col min="25" max="30" width="9.109375" style="3"/>
  </cols>
  <sheetData>
    <row r="1" spans="1:30" ht="17.399999999999999" x14ac:dyDescent="0.3">
      <c r="A1" s="7"/>
      <c r="B1" s="77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0"/>
      <c r="R1" s="130"/>
      <c r="S1" s="130"/>
      <c r="T1" s="130"/>
      <c r="U1" s="130"/>
      <c r="V1" s="63"/>
      <c r="W1" s="64"/>
      <c r="X1" s="60"/>
      <c r="Y1" s="65"/>
      <c r="Z1" s="65"/>
      <c r="AA1" s="65"/>
      <c r="AB1" s="65"/>
      <c r="AC1" s="65"/>
      <c r="AD1" s="65"/>
    </row>
    <row r="2" spans="1:30" x14ac:dyDescent="0.25">
      <c r="A2" s="7"/>
      <c r="B2" s="9" t="s">
        <v>72</v>
      </c>
      <c r="C2" s="105" t="s">
        <v>73</v>
      </c>
      <c r="D2" s="66"/>
      <c r="E2" s="6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1"/>
      <c r="R2" s="131"/>
      <c r="S2" s="131"/>
      <c r="T2" s="131"/>
      <c r="U2" s="131"/>
      <c r="V2" s="10"/>
      <c r="W2" s="66"/>
      <c r="X2" s="26"/>
      <c r="Y2" s="65"/>
      <c r="Z2" s="65"/>
      <c r="AA2" s="65"/>
      <c r="AB2" s="65"/>
      <c r="AC2" s="65"/>
      <c r="AD2" s="65"/>
    </row>
    <row r="3" spans="1:30" x14ac:dyDescent="0.25">
      <c r="A3" s="7"/>
      <c r="B3" s="67" t="s">
        <v>67</v>
      </c>
      <c r="C3" s="21" t="s">
        <v>34</v>
      </c>
      <c r="D3" s="68" t="s">
        <v>35</v>
      </c>
      <c r="E3" s="69" t="s">
        <v>1</v>
      </c>
      <c r="F3" s="23"/>
      <c r="G3" s="70" t="s">
        <v>36</v>
      </c>
      <c r="H3" s="71" t="s">
        <v>37</v>
      </c>
      <c r="I3" s="71" t="s">
        <v>31</v>
      </c>
      <c r="J3" s="16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32" t="s">
        <v>16</v>
      </c>
      <c r="R3" s="132">
        <v>1</v>
      </c>
      <c r="S3" s="132">
        <v>2</v>
      </c>
      <c r="T3" s="132">
        <v>3</v>
      </c>
      <c r="U3" s="132" t="s">
        <v>43</v>
      </c>
      <c r="V3" s="16" t="s">
        <v>21</v>
      </c>
      <c r="W3" s="15" t="s">
        <v>44</v>
      </c>
      <c r="X3" s="15" t="s">
        <v>45</v>
      </c>
      <c r="Y3" s="65"/>
      <c r="Z3" s="65"/>
      <c r="AA3" s="65"/>
      <c r="AB3" s="65"/>
      <c r="AC3" s="65"/>
      <c r="AD3" s="65"/>
    </row>
    <row r="4" spans="1:30" x14ac:dyDescent="0.25">
      <c r="A4" s="7"/>
      <c r="B4" s="113" t="s">
        <v>88</v>
      </c>
      <c r="C4" s="114" t="s">
        <v>89</v>
      </c>
      <c r="D4" s="115" t="s">
        <v>90</v>
      </c>
      <c r="E4" s="116" t="s">
        <v>81</v>
      </c>
      <c r="F4" s="34"/>
      <c r="G4" s="117"/>
      <c r="H4" s="117"/>
      <c r="I4" s="118">
        <v>1</v>
      </c>
      <c r="J4" s="119"/>
      <c r="K4" s="119" t="s">
        <v>97</v>
      </c>
      <c r="L4" s="119"/>
      <c r="M4" s="119">
        <v>1</v>
      </c>
      <c r="N4" s="119"/>
      <c r="O4" s="117"/>
      <c r="P4" s="118"/>
      <c r="Q4" s="121" t="s">
        <v>69</v>
      </c>
      <c r="R4" s="133"/>
      <c r="S4" s="133" t="s">
        <v>69</v>
      </c>
      <c r="T4" s="133"/>
      <c r="U4" s="133"/>
      <c r="V4" s="120">
        <v>0</v>
      </c>
      <c r="W4" s="114" t="s">
        <v>91</v>
      </c>
      <c r="X4" s="121" t="s">
        <v>92</v>
      </c>
      <c r="Y4" s="65"/>
      <c r="Z4" s="65"/>
      <c r="AA4" s="65"/>
      <c r="AB4" s="65"/>
      <c r="AC4" s="65"/>
      <c r="AD4" s="65"/>
    </row>
    <row r="5" spans="1:30" ht="14.4" x14ac:dyDescent="0.3">
      <c r="A5" s="22"/>
      <c r="B5" s="123" t="s">
        <v>46</v>
      </c>
      <c r="C5" s="99" t="s">
        <v>93</v>
      </c>
      <c r="D5" s="93"/>
      <c r="E5" s="61"/>
      <c r="F5" s="62"/>
      <c r="G5" s="124"/>
      <c r="H5" s="100"/>
      <c r="I5" s="101"/>
      <c r="J5" s="100"/>
      <c r="K5" s="125"/>
      <c r="L5" s="100"/>
      <c r="M5" s="125"/>
      <c r="N5" s="125"/>
      <c r="O5" s="125"/>
      <c r="P5" s="125"/>
      <c r="Q5" s="134"/>
      <c r="R5" s="134"/>
      <c r="S5" s="134"/>
      <c r="T5" s="134"/>
      <c r="U5" s="134"/>
      <c r="V5" s="76"/>
      <c r="W5" s="125"/>
      <c r="X5" s="86"/>
      <c r="Y5" s="65"/>
      <c r="Z5" s="65"/>
      <c r="AA5" s="65"/>
      <c r="AB5" s="65"/>
      <c r="AC5" s="65"/>
      <c r="AD5" s="65"/>
    </row>
    <row r="6" spans="1:30" x14ac:dyDescent="0.25">
      <c r="A6" s="34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35"/>
      <c r="R6" s="135"/>
      <c r="S6" s="135"/>
      <c r="T6" s="135"/>
      <c r="U6" s="135"/>
      <c r="V6" s="127"/>
      <c r="W6" s="127"/>
      <c r="X6" s="128"/>
      <c r="Y6" s="34"/>
      <c r="Z6" s="34"/>
      <c r="AA6" s="34"/>
      <c r="AB6" s="65"/>
      <c r="AC6" s="65"/>
      <c r="AD6" s="65"/>
    </row>
    <row r="7" spans="1:30" x14ac:dyDescent="0.25">
      <c r="A7" s="7"/>
      <c r="B7" s="67" t="s">
        <v>94</v>
      </c>
      <c r="C7" s="21" t="s">
        <v>34</v>
      </c>
      <c r="D7" s="68" t="s">
        <v>35</v>
      </c>
      <c r="E7" s="69" t="s">
        <v>1</v>
      </c>
      <c r="F7" s="23"/>
      <c r="G7" s="70" t="s">
        <v>36</v>
      </c>
      <c r="H7" s="71" t="s">
        <v>37</v>
      </c>
      <c r="I7" s="71" t="s">
        <v>31</v>
      </c>
      <c r="J7" s="16" t="s">
        <v>38</v>
      </c>
      <c r="K7" s="72" t="s">
        <v>39</v>
      </c>
      <c r="L7" s="72" t="s">
        <v>40</v>
      </c>
      <c r="M7" s="70" t="s">
        <v>41</v>
      </c>
      <c r="N7" s="70" t="s">
        <v>30</v>
      </c>
      <c r="O7" s="71" t="s">
        <v>42</v>
      </c>
      <c r="P7" s="70" t="s">
        <v>37</v>
      </c>
      <c r="Q7" s="132" t="s">
        <v>16</v>
      </c>
      <c r="R7" s="132">
        <v>1</v>
      </c>
      <c r="S7" s="132">
        <v>2</v>
      </c>
      <c r="T7" s="132">
        <v>3</v>
      </c>
      <c r="U7" s="132" t="s">
        <v>43</v>
      </c>
      <c r="V7" s="16" t="s">
        <v>21</v>
      </c>
      <c r="W7" s="15" t="s">
        <v>44</v>
      </c>
      <c r="X7" s="15" t="s">
        <v>45</v>
      </c>
      <c r="Y7" s="65"/>
      <c r="Z7" s="65"/>
      <c r="AA7" s="65"/>
      <c r="AB7" s="65"/>
      <c r="AC7" s="65"/>
      <c r="AD7" s="65"/>
    </row>
    <row r="8" spans="1:30" x14ac:dyDescent="0.25">
      <c r="A8" s="22"/>
      <c r="B8" s="95" t="s">
        <v>95</v>
      </c>
      <c r="C8" s="96" t="s">
        <v>96</v>
      </c>
      <c r="D8" s="84" t="s">
        <v>60</v>
      </c>
      <c r="E8" s="129" t="s">
        <v>78</v>
      </c>
      <c r="F8" s="122"/>
      <c r="G8" s="73"/>
      <c r="H8" s="97"/>
      <c r="I8" s="73">
        <v>1</v>
      </c>
      <c r="J8" s="87"/>
      <c r="K8" s="87" t="s">
        <v>97</v>
      </c>
      <c r="L8" s="87"/>
      <c r="M8" s="87">
        <v>1</v>
      </c>
      <c r="N8" s="73"/>
      <c r="O8" s="97">
        <v>2</v>
      </c>
      <c r="P8" s="73">
        <v>1</v>
      </c>
      <c r="Q8" s="104" t="s">
        <v>99</v>
      </c>
      <c r="R8" s="104" t="s">
        <v>68</v>
      </c>
      <c r="S8" s="104"/>
      <c r="T8" s="104" t="s">
        <v>100</v>
      </c>
      <c r="U8" s="104" t="s">
        <v>101</v>
      </c>
      <c r="V8" s="98">
        <v>0.55600000000000005</v>
      </c>
      <c r="W8" s="95" t="s">
        <v>98</v>
      </c>
      <c r="X8" s="73">
        <v>2086</v>
      </c>
      <c r="Y8" s="65"/>
      <c r="Z8" s="65"/>
      <c r="AA8" s="65"/>
      <c r="AB8" s="65"/>
      <c r="AC8" s="65"/>
      <c r="AD8" s="65"/>
    </row>
    <row r="9" spans="1:30" x14ac:dyDescent="0.25">
      <c r="A9" s="34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35"/>
      <c r="R9" s="135"/>
      <c r="S9" s="135"/>
      <c r="T9" s="135"/>
      <c r="U9" s="135"/>
      <c r="V9" s="127"/>
      <c r="W9" s="127"/>
      <c r="X9" s="128"/>
      <c r="Y9" s="34"/>
      <c r="Z9" s="34"/>
      <c r="AA9" s="34"/>
      <c r="AB9" s="65"/>
      <c r="AC9" s="65"/>
      <c r="AD9" s="65"/>
    </row>
    <row r="10" spans="1:30" x14ac:dyDescent="0.25">
      <c r="A10" s="22"/>
      <c r="B10" s="57"/>
      <c r="C10" s="34"/>
      <c r="D10" s="57"/>
      <c r="E10" s="94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136"/>
      <c r="R10" s="136"/>
      <c r="S10" s="136"/>
      <c r="T10" s="136"/>
      <c r="U10" s="136"/>
      <c r="V10" s="34"/>
      <c r="W10" s="57"/>
      <c r="X10" s="34"/>
      <c r="Y10" s="65"/>
      <c r="Z10" s="65"/>
      <c r="AA10" s="65"/>
      <c r="AB10" s="65"/>
      <c r="AC10" s="65"/>
      <c r="AD10" s="65"/>
    </row>
    <row r="11" spans="1:30" x14ac:dyDescent="0.25">
      <c r="A11" s="22"/>
      <c r="B11" s="57"/>
      <c r="C11" s="34"/>
      <c r="D11" s="57"/>
      <c r="E11" s="94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136"/>
      <c r="R11" s="136"/>
      <c r="S11" s="136"/>
      <c r="T11" s="136"/>
      <c r="U11" s="136"/>
      <c r="V11" s="34"/>
      <c r="W11" s="57"/>
      <c r="X11" s="34"/>
      <c r="Y11" s="65"/>
      <c r="Z11" s="65"/>
      <c r="AA11" s="65"/>
      <c r="AB11" s="65"/>
      <c r="AC11" s="65"/>
      <c r="AD11" s="65"/>
    </row>
    <row r="12" spans="1:30" x14ac:dyDescent="0.25">
      <c r="A12" s="22"/>
      <c r="B12" s="57"/>
      <c r="C12" s="34"/>
      <c r="D12" s="57"/>
      <c r="E12" s="94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136"/>
      <c r="R12" s="136"/>
      <c r="S12" s="136"/>
      <c r="T12" s="136"/>
      <c r="U12" s="136"/>
      <c r="V12" s="34"/>
      <c r="W12" s="57"/>
      <c r="X12" s="34"/>
      <c r="Y12" s="65"/>
      <c r="Z12" s="65"/>
      <c r="AA12" s="65"/>
      <c r="AB12" s="65"/>
      <c r="AC12" s="65"/>
      <c r="AD12" s="65"/>
    </row>
    <row r="13" spans="1:30" x14ac:dyDescent="0.25">
      <c r="A13" s="22"/>
      <c r="B13" s="57"/>
      <c r="C13" s="34"/>
      <c r="D13" s="57"/>
      <c r="E13" s="94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136"/>
      <c r="R13" s="136"/>
      <c r="S13" s="136"/>
      <c r="T13" s="136"/>
      <c r="U13" s="136"/>
      <c r="V13" s="34"/>
      <c r="W13" s="57"/>
      <c r="X13" s="34"/>
      <c r="Y13" s="65"/>
      <c r="Z13" s="65"/>
      <c r="AA13" s="65"/>
      <c r="AB13" s="65"/>
      <c r="AC13" s="65"/>
      <c r="AD13" s="65"/>
    </row>
    <row r="14" spans="1:30" x14ac:dyDescent="0.25">
      <c r="A14" s="22"/>
      <c r="B14" s="57"/>
      <c r="C14" s="34"/>
      <c r="D14" s="57"/>
      <c r="E14" s="94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136"/>
      <c r="R14" s="136"/>
      <c r="S14" s="136"/>
      <c r="T14" s="136"/>
      <c r="U14" s="136"/>
      <c r="V14" s="34"/>
      <c r="W14" s="57"/>
      <c r="X14" s="34"/>
      <c r="Y14" s="65"/>
      <c r="Z14" s="65"/>
      <c r="AA14" s="65"/>
      <c r="AB14" s="65"/>
      <c r="AC14" s="65"/>
      <c r="AD14" s="65"/>
    </row>
    <row r="15" spans="1:30" x14ac:dyDescent="0.25">
      <c r="A15" s="22"/>
      <c r="B15" s="57"/>
      <c r="C15" s="34"/>
      <c r="D15" s="57"/>
      <c r="E15" s="94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136"/>
      <c r="R15" s="136"/>
      <c r="S15" s="136"/>
      <c r="T15" s="136"/>
      <c r="U15" s="136"/>
      <c r="V15" s="34"/>
      <c r="W15" s="57"/>
      <c r="X15" s="34"/>
      <c r="Y15" s="65"/>
      <c r="Z15" s="65"/>
      <c r="AA15" s="65"/>
      <c r="AB15" s="65"/>
      <c r="AC15" s="65"/>
      <c r="AD15" s="65"/>
    </row>
    <row r="16" spans="1:30" x14ac:dyDescent="0.25">
      <c r="A16" s="22"/>
      <c r="B16" s="57"/>
      <c r="C16" s="34"/>
      <c r="D16" s="57"/>
      <c r="E16" s="94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136"/>
      <c r="R16" s="136"/>
      <c r="S16" s="136"/>
      <c r="T16" s="136"/>
      <c r="U16" s="136"/>
      <c r="V16" s="34"/>
      <c r="W16" s="57"/>
      <c r="X16" s="34"/>
      <c r="Y16" s="65"/>
      <c r="Z16" s="65"/>
      <c r="AA16" s="65"/>
      <c r="AB16" s="65"/>
      <c r="AC16" s="65"/>
      <c r="AD16" s="65"/>
    </row>
    <row r="17" spans="1:30" x14ac:dyDescent="0.25">
      <c r="A17" s="22"/>
      <c r="B17" s="57"/>
      <c r="C17" s="34"/>
      <c r="D17" s="57"/>
      <c r="E17" s="94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136"/>
      <c r="R17" s="136"/>
      <c r="S17" s="136"/>
      <c r="T17" s="136"/>
      <c r="U17" s="136"/>
      <c r="V17" s="34"/>
      <c r="W17" s="57"/>
      <c r="X17" s="34"/>
      <c r="Y17" s="65"/>
      <c r="Z17" s="65"/>
      <c r="AA17" s="65"/>
      <c r="AB17" s="65"/>
      <c r="AC17" s="65"/>
      <c r="AD17" s="65"/>
    </row>
    <row r="18" spans="1:30" x14ac:dyDescent="0.25">
      <c r="A18" s="22"/>
      <c r="B18" s="57"/>
      <c r="C18" s="34"/>
      <c r="D18" s="57"/>
      <c r="E18" s="94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136"/>
      <c r="R18" s="136"/>
      <c r="S18" s="136"/>
      <c r="T18" s="136"/>
      <c r="U18" s="136"/>
      <c r="V18" s="34"/>
      <c r="W18" s="57"/>
      <c r="X18" s="34"/>
      <c r="Y18" s="65"/>
      <c r="Z18" s="65"/>
      <c r="AA18" s="65"/>
      <c r="AB18" s="65"/>
      <c r="AC18" s="65"/>
      <c r="AD18" s="65"/>
    </row>
    <row r="19" spans="1:30" x14ac:dyDescent="0.25">
      <c r="A19" s="22"/>
      <c r="B19" s="57"/>
      <c r="C19" s="34"/>
      <c r="D19" s="57"/>
      <c r="E19" s="94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136"/>
      <c r="R19" s="136"/>
      <c r="S19" s="136"/>
      <c r="T19" s="136"/>
      <c r="U19" s="136"/>
      <c r="V19" s="34"/>
      <c r="W19" s="57"/>
      <c r="X19" s="34"/>
      <c r="Y19" s="65"/>
      <c r="Z19" s="65"/>
      <c r="AA19" s="65"/>
      <c r="AB19" s="65"/>
      <c r="AC19" s="65"/>
      <c r="AD19" s="65"/>
    </row>
    <row r="20" spans="1:30" x14ac:dyDescent="0.25">
      <c r="A20" s="22"/>
      <c r="B20" s="57"/>
      <c r="C20" s="34"/>
      <c r="D20" s="57"/>
      <c r="E20" s="94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136"/>
      <c r="R20" s="136"/>
      <c r="S20" s="136"/>
      <c r="T20" s="136"/>
      <c r="U20" s="136"/>
      <c r="V20" s="34"/>
      <c r="W20" s="57"/>
      <c r="X20" s="34"/>
      <c r="Y20" s="65"/>
      <c r="Z20" s="65"/>
      <c r="AA20" s="65"/>
      <c r="AB20" s="65"/>
      <c r="AC20" s="65"/>
      <c r="AD20" s="65"/>
    </row>
    <row r="21" spans="1:30" x14ac:dyDescent="0.25">
      <c r="A21" s="22"/>
      <c r="B21" s="57"/>
      <c r="C21" s="34"/>
      <c r="D21" s="57"/>
      <c r="E21" s="94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136"/>
      <c r="R21" s="136"/>
      <c r="S21" s="136"/>
      <c r="T21" s="136"/>
      <c r="U21" s="136"/>
      <c r="V21" s="34"/>
      <c r="W21" s="57"/>
      <c r="X21" s="34"/>
      <c r="Y21" s="65"/>
      <c r="Z21" s="65"/>
      <c r="AA21" s="65"/>
      <c r="AB21" s="65"/>
      <c r="AC21" s="65"/>
      <c r="AD21" s="65"/>
    </row>
    <row r="22" spans="1:30" x14ac:dyDescent="0.25">
      <c r="A22" s="22"/>
      <c r="B22" s="57"/>
      <c r="C22" s="34"/>
      <c r="D22" s="57"/>
      <c r="E22" s="94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136"/>
      <c r="R22" s="136"/>
      <c r="S22" s="136"/>
      <c r="T22" s="136"/>
      <c r="U22" s="136"/>
      <c r="V22" s="34"/>
      <c r="W22" s="57"/>
      <c r="X22" s="34"/>
      <c r="Y22" s="65"/>
      <c r="Z22" s="65"/>
      <c r="AA22" s="65"/>
      <c r="AB22" s="65"/>
      <c r="AC22" s="65"/>
      <c r="AD22" s="65"/>
    </row>
    <row r="23" spans="1:30" x14ac:dyDescent="0.25">
      <c r="A23" s="22"/>
      <c r="B23" s="57"/>
      <c r="C23" s="34"/>
      <c r="D23" s="57"/>
      <c r="E23" s="94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136"/>
      <c r="R23" s="136"/>
      <c r="S23" s="136"/>
      <c r="T23" s="136"/>
      <c r="U23" s="136"/>
      <c r="V23" s="34"/>
      <c r="W23" s="57"/>
      <c r="X23" s="34"/>
      <c r="Y23" s="65"/>
      <c r="Z23" s="65"/>
      <c r="AA23" s="65"/>
      <c r="AB23" s="65"/>
      <c r="AC23" s="65"/>
      <c r="AD23" s="65"/>
    </row>
    <row r="24" spans="1:30" x14ac:dyDescent="0.25">
      <c r="A24" s="22"/>
      <c r="B24" s="57"/>
      <c r="C24" s="34"/>
      <c r="D24" s="57"/>
      <c r="E24" s="94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136"/>
      <c r="R24" s="136"/>
      <c r="S24" s="136"/>
      <c r="T24" s="136"/>
      <c r="U24" s="136"/>
      <c r="V24" s="34"/>
      <c r="W24" s="57"/>
      <c r="X24" s="34"/>
      <c r="Y24" s="65"/>
      <c r="Z24" s="65"/>
      <c r="AA24" s="65"/>
      <c r="AB24" s="65"/>
      <c r="AC24" s="65"/>
      <c r="AD24" s="65"/>
    </row>
    <row r="25" spans="1:30" x14ac:dyDescent="0.25">
      <c r="A25" s="22"/>
      <c r="B25" s="57"/>
      <c r="C25" s="34"/>
      <c r="D25" s="57"/>
      <c r="E25" s="94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136"/>
      <c r="R25" s="136"/>
      <c r="S25" s="136"/>
      <c r="T25" s="136"/>
      <c r="U25" s="136"/>
      <c r="V25" s="34"/>
      <c r="W25" s="57"/>
      <c r="X25" s="34"/>
      <c r="Y25" s="65"/>
      <c r="Z25" s="65"/>
      <c r="AA25" s="65"/>
      <c r="AB25" s="65"/>
      <c r="AC25" s="65"/>
      <c r="AD25" s="65"/>
    </row>
    <row r="26" spans="1:30" x14ac:dyDescent="0.25">
      <c r="A26" s="22"/>
      <c r="B26" s="57"/>
      <c r="C26" s="34"/>
      <c r="D26" s="57"/>
      <c r="E26" s="94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136"/>
      <c r="R26" s="136"/>
      <c r="S26" s="136"/>
      <c r="T26" s="136"/>
      <c r="U26" s="136"/>
      <c r="V26" s="34"/>
      <c r="W26" s="57"/>
      <c r="X26" s="34"/>
      <c r="Y26" s="65"/>
      <c r="Z26" s="65"/>
      <c r="AA26" s="65"/>
      <c r="AB26" s="65"/>
      <c r="AC26" s="65"/>
      <c r="AD26" s="65"/>
    </row>
    <row r="27" spans="1:30" x14ac:dyDescent="0.25">
      <c r="A27" s="22"/>
      <c r="B27" s="57"/>
      <c r="C27" s="34"/>
      <c r="D27" s="57"/>
      <c r="E27" s="94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136"/>
      <c r="R27" s="136"/>
      <c r="S27" s="136"/>
      <c r="T27" s="136"/>
      <c r="U27" s="136"/>
      <c r="V27" s="34"/>
      <c r="W27" s="57"/>
      <c r="X27" s="34"/>
      <c r="Y27" s="65"/>
      <c r="Z27" s="65"/>
      <c r="AA27" s="65"/>
      <c r="AB27" s="65"/>
      <c r="AC27" s="65"/>
      <c r="AD27" s="65"/>
    </row>
    <row r="28" spans="1:30" x14ac:dyDescent="0.25">
      <c r="A28" s="22"/>
      <c r="B28" s="57"/>
      <c r="C28" s="34"/>
      <c r="D28" s="57"/>
      <c r="E28" s="94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36"/>
      <c r="R28" s="136"/>
      <c r="S28" s="136"/>
      <c r="T28" s="136"/>
      <c r="U28" s="136"/>
      <c r="V28" s="34"/>
      <c r="W28" s="57"/>
      <c r="X28" s="34"/>
      <c r="Y28" s="65"/>
      <c r="Z28" s="65"/>
      <c r="AA28" s="65"/>
      <c r="AB28" s="65"/>
      <c r="AC28" s="65"/>
      <c r="AD28" s="65"/>
    </row>
    <row r="29" spans="1:30" x14ac:dyDescent="0.25">
      <c r="A29" s="22"/>
      <c r="B29" s="57"/>
      <c r="C29" s="34"/>
      <c r="D29" s="57"/>
      <c r="E29" s="94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36"/>
      <c r="R29" s="136"/>
      <c r="S29" s="136"/>
      <c r="T29" s="136"/>
      <c r="U29" s="136"/>
      <c r="V29" s="34"/>
      <c r="W29" s="57"/>
      <c r="X29" s="34"/>
      <c r="Y29" s="65"/>
      <c r="Z29" s="65"/>
      <c r="AA29" s="65"/>
      <c r="AB29" s="65"/>
      <c r="AC29" s="65"/>
      <c r="AD29" s="65"/>
    </row>
    <row r="30" spans="1:30" x14ac:dyDescent="0.25">
      <c r="A30" s="22"/>
      <c r="B30" s="57"/>
      <c r="C30" s="34"/>
      <c r="D30" s="57"/>
      <c r="E30" s="94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36"/>
      <c r="R30" s="136"/>
      <c r="S30" s="136"/>
      <c r="T30" s="136"/>
      <c r="U30" s="136"/>
      <c r="V30" s="34"/>
      <c r="W30" s="57"/>
      <c r="X30" s="34"/>
      <c r="Y30" s="65"/>
      <c r="Z30" s="65"/>
      <c r="AA30" s="65"/>
      <c r="AB30" s="65"/>
      <c r="AC30" s="65"/>
      <c r="AD30" s="65"/>
    </row>
    <row r="31" spans="1:30" x14ac:dyDescent="0.25">
      <c r="A31" s="22"/>
      <c r="B31" s="57"/>
      <c r="C31" s="34"/>
      <c r="D31" s="57"/>
      <c r="E31" s="94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36"/>
      <c r="R31" s="136"/>
      <c r="S31" s="136"/>
      <c r="T31" s="136"/>
      <c r="U31" s="136"/>
      <c r="V31" s="34"/>
      <c r="W31" s="57"/>
      <c r="X31" s="34"/>
      <c r="Y31" s="65"/>
      <c r="Z31" s="65"/>
      <c r="AA31" s="65"/>
      <c r="AB31" s="65"/>
      <c r="AC31" s="65"/>
      <c r="AD31" s="65"/>
    </row>
    <row r="32" spans="1:30" x14ac:dyDescent="0.25">
      <c r="A32" s="22"/>
      <c r="B32" s="57"/>
      <c r="C32" s="34"/>
      <c r="D32" s="57"/>
      <c r="E32" s="94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36"/>
      <c r="R32" s="136"/>
      <c r="S32" s="136"/>
      <c r="T32" s="136"/>
      <c r="U32" s="136"/>
      <c r="V32" s="34"/>
      <c r="W32" s="57"/>
      <c r="X32" s="34"/>
      <c r="Y32" s="65"/>
      <c r="Z32" s="65"/>
      <c r="AA32" s="65"/>
      <c r="AB32" s="65"/>
      <c r="AC32" s="65"/>
      <c r="AD32" s="65"/>
    </row>
    <row r="33" spans="1:30" x14ac:dyDescent="0.25">
      <c r="A33" s="22"/>
      <c r="B33" s="57"/>
      <c r="C33" s="34"/>
      <c r="D33" s="57"/>
      <c r="E33" s="94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36"/>
      <c r="R33" s="136"/>
      <c r="S33" s="136"/>
      <c r="T33" s="136"/>
      <c r="U33" s="136"/>
      <c r="V33" s="34"/>
      <c r="W33" s="57"/>
      <c r="X33" s="34"/>
      <c r="Y33" s="65"/>
      <c r="Z33" s="65"/>
      <c r="AA33" s="65"/>
      <c r="AB33" s="65"/>
      <c r="AC33" s="65"/>
      <c r="AD33" s="65"/>
    </row>
    <row r="34" spans="1:30" x14ac:dyDescent="0.25">
      <c r="A34" s="22"/>
      <c r="B34" s="57"/>
      <c r="C34" s="34"/>
      <c r="D34" s="57"/>
      <c r="E34" s="94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36"/>
      <c r="R34" s="136"/>
      <c r="S34" s="136"/>
      <c r="T34" s="136"/>
      <c r="U34" s="136"/>
      <c r="V34" s="34"/>
      <c r="W34" s="57"/>
      <c r="X34" s="34"/>
      <c r="Y34" s="65"/>
      <c r="Z34" s="65"/>
      <c r="AA34" s="65"/>
      <c r="AB34" s="65"/>
      <c r="AC34" s="65"/>
      <c r="AD34" s="65"/>
    </row>
    <row r="35" spans="1:30" x14ac:dyDescent="0.25">
      <c r="A35" s="22"/>
      <c r="B35" s="57"/>
      <c r="C35" s="34"/>
      <c r="D35" s="57"/>
      <c r="E35" s="94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36"/>
      <c r="R35" s="136"/>
      <c r="S35" s="136"/>
      <c r="T35" s="136"/>
      <c r="U35" s="136"/>
      <c r="V35" s="34"/>
      <c r="W35" s="57"/>
      <c r="X35" s="34"/>
      <c r="Y35" s="65"/>
      <c r="Z35" s="65"/>
      <c r="AA35" s="65"/>
      <c r="AB35" s="65"/>
      <c r="AC35" s="65"/>
      <c r="AD35" s="65"/>
    </row>
    <row r="36" spans="1:30" x14ac:dyDescent="0.25">
      <c r="A36" s="22"/>
      <c r="B36" s="57"/>
      <c r="C36" s="34"/>
      <c r="D36" s="57"/>
      <c r="E36" s="94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36"/>
      <c r="R36" s="136"/>
      <c r="S36" s="136"/>
      <c r="T36" s="136"/>
      <c r="U36" s="136"/>
      <c r="V36" s="34"/>
      <c r="W36" s="57"/>
      <c r="X36" s="34"/>
      <c r="Y36" s="65"/>
      <c r="Z36" s="65"/>
      <c r="AA36" s="65"/>
      <c r="AB36" s="65"/>
      <c r="AC36" s="65"/>
      <c r="AD36" s="65"/>
    </row>
    <row r="37" spans="1:30" x14ac:dyDescent="0.25">
      <c r="A37" s="22"/>
      <c r="B37" s="57"/>
      <c r="C37" s="34"/>
      <c r="D37" s="57"/>
      <c r="E37" s="94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36"/>
      <c r="R37" s="136"/>
      <c r="S37" s="136"/>
      <c r="T37" s="136"/>
      <c r="U37" s="136"/>
      <c r="V37" s="34"/>
      <c r="W37" s="57"/>
      <c r="X37" s="34"/>
      <c r="Y37" s="65"/>
      <c r="Z37" s="65"/>
      <c r="AA37" s="65"/>
      <c r="AB37" s="65"/>
      <c r="AC37" s="65"/>
      <c r="AD37" s="65"/>
    </row>
    <row r="38" spans="1:30" x14ac:dyDescent="0.25">
      <c r="A38" s="22"/>
      <c r="B38" s="57"/>
      <c r="C38" s="34"/>
      <c r="D38" s="57"/>
      <c r="E38" s="94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36"/>
      <c r="R38" s="136"/>
      <c r="S38" s="136"/>
      <c r="T38" s="136"/>
      <c r="U38" s="136"/>
      <c r="V38" s="34"/>
      <c r="W38" s="57"/>
      <c r="X38" s="34"/>
      <c r="Y38" s="65"/>
      <c r="Z38" s="65"/>
      <c r="AA38" s="65"/>
      <c r="AB38" s="65"/>
      <c r="AC38" s="65"/>
      <c r="AD38" s="65"/>
    </row>
    <row r="39" spans="1:30" x14ac:dyDescent="0.25">
      <c r="A39" s="22"/>
      <c r="B39" s="57"/>
      <c r="C39" s="34"/>
      <c r="D39" s="57"/>
      <c r="E39" s="94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36"/>
      <c r="R39" s="136"/>
      <c r="S39" s="136"/>
      <c r="T39" s="136"/>
      <c r="U39" s="136"/>
      <c r="V39" s="34"/>
      <c r="W39" s="57"/>
      <c r="X39" s="34"/>
      <c r="Y39" s="65"/>
      <c r="Z39" s="65"/>
      <c r="AA39" s="65"/>
      <c r="AB39" s="65"/>
      <c r="AC39" s="65"/>
      <c r="AD39" s="65"/>
    </row>
    <row r="40" spans="1:30" x14ac:dyDescent="0.25">
      <c r="A40" s="22"/>
      <c r="B40" s="57"/>
      <c r="C40" s="34"/>
      <c r="D40" s="57"/>
      <c r="E40" s="94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136"/>
      <c r="R40" s="136"/>
      <c r="S40" s="136"/>
      <c r="T40" s="136"/>
      <c r="U40" s="136"/>
      <c r="V40" s="34"/>
      <c r="W40" s="57"/>
      <c r="X40" s="34"/>
      <c r="Y40" s="65"/>
      <c r="Z40" s="65"/>
      <c r="AA40" s="65"/>
      <c r="AB40" s="65"/>
      <c r="AC40" s="65"/>
      <c r="AD40" s="65"/>
    </row>
    <row r="41" spans="1:30" x14ac:dyDescent="0.25">
      <c r="A41" s="22"/>
      <c r="B41" s="57"/>
      <c r="C41" s="34"/>
      <c r="D41" s="57"/>
      <c r="E41" s="94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136"/>
      <c r="R41" s="136"/>
      <c r="S41" s="136"/>
      <c r="T41" s="136"/>
      <c r="U41" s="136"/>
      <c r="V41" s="34"/>
      <c r="W41" s="57"/>
      <c r="X41" s="34"/>
      <c r="Y41" s="65"/>
      <c r="Z41" s="65"/>
      <c r="AA41" s="65"/>
      <c r="AB41" s="65"/>
      <c r="AC41" s="65"/>
      <c r="AD41" s="65"/>
    </row>
    <row r="42" spans="1:30" x14ac:dyDescent="0.25">
      <c r="A42" s="22"/>
      <c r="B42" s="57"/>
      <c r="C42" s="34"/>
      <c r="D42" s="57"/>
      <c r="E42" s="94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136"/>
      <c r="R42" s="136"/>
      <c r="S42" s="136"/>
      <c r="T42" s="136"/>
      <c r="U42" s="136"/>
      <c r="V42" s="34"/>
      <c r="W42" s="57"/>
      <c r="X42" s="34"/>
      <c r="Y42" s="65"/>
      <c r="Z42" s="65"/>
      <c r="AA42" s="65"/>
      <c r="AB42" s="65"/>
      <c r="AC42" s="65"/>
      <c r="AD42" s="65"/>
    </row>
    <row r="43" spans="1:30" x14ac:dyDescent="0.25">
      <c r="A43" s="22"/>
      <c r="B43" s="57"/>
      <c r="C43" s="34"/>
      <c r="D43" s="57"/>
      <c r="E43" s="94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136"/>
      <c r="R43" s="136"/>
      <c r="S43" s="136"/>
      <c r="T43" s="136"/>
      <c r="U43" s="136"/>
      <c r="V43" s="34"/>
      <c r="W43" s="57"/>
      <c r="X43" s="34"/>
      <c r="Y43" s="65"/>
      <c r="Z43" s="65"/>
      <c r="AA43" s="65"/>
      <c r="AB43" s="65"/>
      <c r="AC43" s="65"/>
      <c r="AD43" s="65"/>
    </row>
    <row r="44" spans="1:30" x14ac:dyDescent="0.25">
      <c r="A44" s="22"/>
      <c r="B44" s="57"/>
      <c r="C44" s="34"/>
      <c r="D44" s="57"/>
      <c r="E44" s="94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136"/>
      <c r="R44" s="136"/>
      <c r="S44" s="136"/>
      <c r="T44" s="136"/>
      <c r="U44" s="136"/>
      <c r="V44" s="34"/>
      <c r="W44" s="57"/>
      <c r="X44" s="34"/>
      <c r="Y44" s="65"/>
      <c r="Z44" s="65"/>
      <c r="AA44" s="65"/>
      <c r="AB44" s="65"/>
      <c r="AC44" s="65"/>
      <c r="AD44" s="65"/>
    </row>
    <row r="45" spans="1:30" x14ac:dyDescent="0.25">
      <c r="A45" s="22"/>
      <c r="B45" s="57"/>
      <c r="C45" s="34"/>
      <c r="D45" s="57"/>
      <c r="E45" s="94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136"/>
      <c r="R45" s="136"/>
      <c r="S45" s="136"/>
      <c r="T45" s="136"/>
      <c r="U45" s="136"/>
      <c r="V45" s="34"/>
      <c r="W45" s="57"/>
      <c r="X45" s="34"/>
      <c r="Y45" s="65"/>
      <c r="Z45" s="65"/>
      <c r="AA45" s="65"/>
      <c r="AB45" s="65"/>
      <c r="AC45" s="65"/>
      <c r="AD45" s="65"/>
    </row>
    <row r="46" spans="1:30" x14ac:dyDescent="0.25">
      <c r="A46" s="22"/>
      <c r="B46" s="57"/>
      <c r="C46" s="34"/>
      <c r="D46" s="57"/>
      <c r="E46" s="94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136"/>
      <c r="R46" s="136"/>
      <c r="S46" s="136"/>
      <c r="T46" s="136"/>
      <c r="U46" s="136"/>
      <c r="V46" s="34"/>
      <c r="W46" s="57"/>
      <c r="X46" s="34"/>
      <c r="Y46" s="65"/>
      <c r="Z46" s="65"/>
      <c r="AA46" s="65"/>
      <c r="AB46" s="65"/>
      <c r="AC46" s="65"/>
      <c r="AD46" s="65"/>
    </row>
    <row r="47" spans="1:30" x14ac:dyDescent="0.25">
      <c r="A47" s="22"/>
      <c r="B47" s="57"/>
      <c r="C47" s="34"/>
      <c r="D47" s="57"/>
      <c r="E47" s="94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136"/>
      <c r="R47" s="136"/>
      <c r="S47" s="136"/>
      <c r="T47" s="136"/>
      <c r="U47" s="136"/>
      <c r="V47" s="34"/>
      <c r="W47" s="57"/>
      <c r="X47" s="34"/>
      <c r="Y47" s="65"/>
      <c r="Z47" s="65"/>
      <c r="AA47" s="65"/>
      <c r="AB47" s="65"/>
      <c r="AC47" s="65"/>
      <c r="AD47" s="65"/>
    </row>
    <row r="48" spans="1:30" x14ac:dyDescent="0.25">
      <c r="A48" s="22"/>
      <c r="B48" s="57"/>
      <c r="C48" s="34"/>
      <c r="D48" s="57"/>
      <c r="E48" s="94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136"/>
      <c r="R48" s="136"/>
      <c r="S48" s="136"/>
      <c r="T48" s="136"/>
      <c r="U48" s="136"/>
      <c r="V48" s="34"/>
      <c r="W48" s="57"/>
      <c r="X48" s="34"/>
      <c r="Y48" s="65"/>
      <c r="Z48" s="65"/>
      <c r="AA48" s="65"/>
      <c r="AB48" s="65"/>
      <c r="AC48" s="65"/>
      <c r="AD48" s="65"/>
    </row>
    <row r="49" spans="1:30" x14ac:dyDescent="0.25">
      <c r="A49" s="22"/>
      <c r="B49" s="57"/>
      <c r="C49" s="34"/>
      <c r="D49" s="57"/>
      <c r="E49" s="94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136"/>
      <c r="R49" s="136"/>
      <c r="S49" s="136"/>
      <c r="T49" s="136"/>
      <c r="U49" s="136"/>
      <c r="V49" s="34"/>
      <c r="W49" s="57"/>
      <c r="X49" s="34"/>
      <c r="Y49" s="65"/>
      <c r="Z49" s="65"/>
      <c r="AA49" s="65"/>
      <c r="AB49" s="65"/>
      <c r="AC49" s="65"/>
      <c r="AD49" s="65"/>
    </row>
    <row r="50" spans="1:30" x14ac:dyDescent="0.25">
      <c r="A50" s="22"/>
      <c r="B50" s="57"/>
      <c r="C50" s="34"/>
      <c r="D50" s="57"/>
      <c r="E50" s="94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136"/>
      <c r="R50" s="136"/>
      <c r="S50" s="136"/>
      <c r="T50" s="136"/>
      <c r="U50" s="136"/>
      <c r="V50" s="34"/>
      <c r="W50" s="57"/>
      <c r="X50" s="34"/>
      <c r="Y50" s="65"/>
      <c r="Z50" s="65"/>
      <c r="AA50" s="65"/>
      <c r="AB50" s="65"/>
      <c r="AC50" s="65"/>
      <c r="AD50" s="65"/>
    </row>
    <row r="51" spans="1:30" x14ac:dyDescent="0.25">
      <c r="A51" s="22"/>
      <c r="B51" s="57"/>
      <c r="C51" s="34"/>
      <c r="D51" s="57"/>
      <c r="E51" s="94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136"/>
      <c r="R51" s="136"/>
      <c r="S51" s="136"/>
      <c r="T51" s="136"/>
      <c r="U51" s="136"/>
      <c r="V51" s="34"/>
      <c r="W51" s="57"/>
      <c r="X51" s="34"/>
      <c r="Y51" s="65"/>
      <c r="Z51" s="65"/>
      <c r="AA51" s="65"/>
      <c r="AB51" s="65"/>
      <c r="AC51" s="65"/>
      <c r="AD51" s="65"/>
    </row>
    <row r="52" spans="1:30" x14ac:dyDescent="0.25">
      <c r="A52" s="22"/>
      <c r="B52" s="57"/>
      <c r="C52" s="34"/>
      <c r="D52" s="57"/>
      <c r="E52" s="94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136"/>
      <c r="R52" s="136"/>
      <c r="S52" s="136"/>
      <c r="T52" s="136"/>
      <c r="U52" s="136"/>
      <c r="V52" s="34"/>
      <c r="W52" s="57"/>
      <c r="X52" s="34"/>
      <c r="Y52" s="65"/>
      <c r="Z52" s="65"/>
      <c r="AA52" s="65"/>
      <c r="AB52" s="65"/>
      <c r="AC52" s="65"/>
      <c r="AD52" s="65"/>
    </row>
    <row r="53" spans="1:30" x14ac:dyDescent="0.25">
      <c r="A53" s="22"/>
      <c r="B53" s="57"/>
      <c r="C53" s="34"/>
      <c r="D53" s="57"/>
      <c r="E53" s="94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136"/>
      <c r="R53" s="136"/>
      <c r="S53" s="136"/>
      <c r="T53" s="136"/>
      <c r="U53" s="136"/>
      <c r="V53" s="34"/>
      <c r="W53" s="57"/>
      <c r="X53" s="34"/>
      <c r="Y53" s="65"/>
      <c r="Z53" s="65"/>
      <c r="AA53" s="65"/>
      <c r="AB53" s="65"/>
      <c r="AC53" s="65"/>
      <c r="AD53" s="65"/>
    </row>
    <row r="54" spans="1:30" x14ac:dyDescent="0.25">
      <c r="A54" s="22"/>
      <c r="B54" s="57"/>
      <c r="C54" s="34"/>
      <c r="D54" s="57"/>
      <c r="E54" s="94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136"/>
      <c r="R54" s="136"/>
      <c r="S54" s="136"/>
      <c r="T54" s="136"/>
      <c r="U54" s="136"/>
      <c r="V54" s="34"/>
      <c r="W54" s="57"/>
      <c r="X54" s="34"/>
      <c r="Y54" s="65"/>
      <c r="Z54" s="65"/>
      <c r="AA54" s="65"/>
      <c r="AB54" s="65"/>
      <c r="AC54" s="65"/>
      <c r="AD54" s="65"/>
    </row>
    <row r="55" spans="1:30" x14ac:dyDescent="0.25">
      <c r="A55" s="22"/>
      <c r="B55" s="57"/>
      <c r="C55" s="34"/>
      <c r="D55" s="57"/>
      <c r="E55" s="94"/>
      <c r="G55" s="34"/>
      <c r="H55" s="37"/>
      <c r="I55" s="34"/>
      <c r="J55" s="23"/>
      <c r="K55" s="23"/>
      <c r="L55" s="23"/>
      <c r="M55" s="34"/>
      <c r="N55" s="34"/>
      <c r="O55" s="34"/>
      <c r="P55" s="34"/>
      <c r="Q55" s="136"/>
      <c r="R55" s="136"/>
      <c r="S55" s="136"/>
      <c r="T55" s="136"/>
      <c r="U55" s="136"/>
      <c r="V55" s="34"/>
      <c r="W55" s="57"/>
      <c r="X55" s="34"/>
      <c r="Y55" s="65"/>
      <c r="Z55" s="65"/>
      <c r="AA55" s="65"/>
      <c r="AB55" s="65"/>
      <c r="AC55" s="65"/>
      <c r="AD55" s="65"/>
    </row>
    <row r="56" spans="1:30" x14ac:dyDescent="0.25">
      <c r="A56" s="22"/>
      <c r="B56" s="57"/>
      <c r="C56" s="34"/>
      <c r="D56" s="57"/>
      <c r="E56" s="94"/>
      <c r="G56" s="34"/>
      <c r="H56" s="37"/>
      <c r="I56" s="34"/>
      <c r="J56" s="23"/>
      <c r="K56" s="23"/>
      <c r="L56" s="23"/>
      <c r="M56" s="34"/>
      <c r="N56" s="34"/>
      <c r="O56" s="34"/>
      <c r="P56" s="34"/>
      <c r="Q56" s="136"/>
      <c r="R56" s="136"/>
      <c r="S56" s="136"/>
      <c r="T56" s="136"/>
      <c r="U56" s="136"/>
      <c r="V56" s="34"/>
      <c r="W56" s="57"/>
      <c r="X56" s="34"/>
      <c r="Y56" s="65"/>
      <c r="Z56" s="65"/>
      <c r="AA56" s="65"/>
      <c r="AB56" s="65"/>
      <c r="AC56" s="65"/>
      <c r="AD56" s="65"/>
    </row>
    <row r="57" spans="1:30" x14ac:dyDescent="0.25">
      <c r="A57" s="22"/>
      <c r="B57" s="57"/>
      <c r="C57" s="34"/>
      <c r="D57" s="57"/>
      <c r="E57" s="94"/>
      <c r="G57" s="34"/>
      <c r="H57" s="37"/>
      <c r="I57" s="34"/>
      <c r="J57" s="23"/>
      <c r="K57" s="23"/>
      <c r="L57" s="23"/>
      <c r="M57" s="34"/>
      <c r="N57" s="34"/>
      <c r="O57" s="34"/>
      <c r="P57" s="34"/>
      <c r="Q57" s="136"/>
      <c r="R57" s="136"/>
      <c r="S57" s="136"/>
      <c r="T57" s="136"/>
      <c r="U57" s="136"/>
      <c r="V57" s="34"/>
      <c r="W57" s="57"/>
      <c r="X57" s="34"/>
      <c r="Y57" s="65"/>
      <c r="Z57" s="65"/>
      <c r="AA57" s="65"/>
      <c r="AB57" s="65"/>
      <c r="AC57" s="65"/>
      <c r="AD57" s="65"/>
    </row>
    <row r="58" spans="1:30" x14ac:dyDescent="0.25">
      <c r="A58" s="22"/>
      <c r="B58" s="57"/>
      <c r="C58" s="34"/>
      <c r="D58" s="57"/>
      <c r="E58" s="94"/>
      <c r="G58" s="34"/>
      <c r="H58" s="37"/>
      <c r="I58" s="34"/>
      <c r="J58" s="23"/>
      <c r="K58" s="23"/>
      <c r="L58" s="23"/>
      <c r="M58" s="34"/>
      <c r="N58" s="34"/>
      <c r="O58" s="34"/>
      <c r="P58" s="34"/>
      <c r="Q58" s="136"/>
      <c r="R58" s="136"/>
      <c r="S58" s="136"/>
      <c r="T58" s="136"/>
      <c r="U58" s="136"/>
      <c r="V58" s="34"/>
      <c r="W58" s="57"/>
      <c r="X58" s="34"/>
      <c r="Y58" s="65"/>
      <c r="Z58" s="65"/>
      <c r="AA58" s="65"/>
      <c r="AB58" s="65"/>
      <c r="AC58" s="65"/>
      <c r="AD58" s="65"/>
    </row>
    <row r="59" spans="1:30" x14ac:dyDescent="0.25">
      <c r="A59" s="22"/>
      <c r="B59" s="57"/>
      <c r="C59" s="34"/>
      <c r="D59" s="57"/>
      <c r="E59" s="94"/>
      <c r="G59" s="34"/>
      <c r="H59" s="37"/>
      <c r="I59" s="34"/>
      <c r="J59" s="23"/>
      <c r="K59" s="23"/>
      <c r="L59" s="23"/>
      <c r="M59" s="34"/>
      <c r="N59" s="34"/>
      <c r="O59" s="34"/>
      <c r="P59" s="34"/>
      <c r="Q59" s="136"/>
      <c r="R59" s="136"/>
      <c r="S59" s="136"/>
      <c r="T59" s="136"/>
      <c r="U59" s="136"/>
      <c r="V59" s="34"/>
      <c r="W59" s="57"/>
      <c r="X59" s="34"/>
      <c r="Y59" s="65"/>
      <c r="Z59" s="65"/>
      <c r="AA59" s="65"/>
      <c r="AB59" s="65"/>
      <c r="AC59" s="65"/>
      <c r="AD59" s="65"/>
    </row>
    <row r="60" spans="1:30" x14ac:dyDescent="0.25">
      <c r="A60" s="22"/>
      <c r="B60" s="57"/>
      <c r="C60" s="34"/>
      <c r="D60" s="57"/>
      <c r="E60" s="94"/>
      <c r="G60" s="34"/>
      <c r="H60" s="37"/>
      <c r="I60" s="34"/>
      <c r="J60" s="23"/>
      <c r="K60" s="23"/>
      <c r="L60" s="23"/>
      <c r="M60" s="34"/>
      <c r="N60" s="34"/>
      <c r="O60" s="34"/>
      <c r="P60" s="34"/>
      <c r="Q60" s="136"/>
      <c r="R60" s="136"/>
      <c r="S60" s="136"/>
      <c r="T60" s="136"/>
      <c r="U60" s="136"/>
      <c r="V60" s="34"/>
      <c r="W60" s="57"/>
      <c r="X60" s="34"/>
      <c r="Y60" s="65"/>
      <c r="Z60" s="65"/>
      <c r="AA60" s="65"/>
      <c r="AB60" s="65"/>
      <c r="AC60" s="65"/>
      <c r="AD60" s="65"/>
    </row>
    <row r="61" spans="1:30" x14ac:dyDescent="0.25">
      <c r="A61" s="22"/>
      <c r="B61" s="57"/>
      <c r="C61" s="34"/>
      <c r="D61" s="57"/>
      <c r="E61" s="94"/>
      <c r="G61" s="34"/>
      <c r="H61" s="37"/>
      <c r="I61" s="34"/>
      <c r="J61" s="23"/>
      <c r="K61" s="23"/>
      <c r="L61" s="23"/>
      <c r="M61" s="34"/>
      <c r="N61" s="34"/>
      <c r="O61" s="34"/>
      <c r="P61" s="34"/>
      <c r="Q61" s="136"/>
      <c r="R61" s="136"/>
      <c r="S61" s="136"/>
      <c r="T61" s="136"/>
      <c r="U61" s="136"/>
      <c r="V61" s="34"/>
      <c r="W61" s="57"/>
      <c r="X61" s="34"/>
      <c r="Y61" s="65"/>
      <c r="Z61" s="65"/>
      <c r="AA61" s="65"/>
      <c r="AB61" s="65"/>
      <c r="AC61" s="65"/>
      <c r="AD61" s="65"/>
    </row>
    <row r="62" spans="1:30" x14ac:dyDescent="0.25">
      <c r="A62" s="22"/>
      <c r="B62" s="57"/>
      <c r="C62" s="34"/>
      <c r="D62" s="57"/>
      <c r="E62" s="94"/>
      <c r="G62" s="34"/>
      <c r="H62" s="37"/>
      <c r="I62" s="34"/>
      <c r="J62" s="23"/>
      <c r="K62" s="23"/>
      <c r="L62" s="23"/>
      <c r="M62" s="34"/>
      <c r="N62" s="34"/>
      <c r="O62" s="34"/>
      <c r="P62" s="34"/>
      <c r="Q62" s="136"/>
      <c r="R62" s="136"/>
      <c r="S62" s="136"/>
      <c r="T62" s="136"/>
      <c r="U62" s="136"/>
      <c r="V62" s="34"/>
      <c r="W62" s="57"/>
      <c r="X62" s="34"/>
      <c r="Y62" s="65"/>
      <c r="Z62" s="65"/>
      <c r="AA62" s="65"/>
      <c r="AB62" s="65"/>
      <c r="AC62" s="65"/>
      <c r="AD62" s="65"/>
    </row>
    <row r="64" spans="1:30" ht="13.2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8"/>
      <c r="R64" s="138"/>
      <c r="S64" s="138"/>
      <c r="T64" s="138"/>
      <c r="U64" s="138"/>
      <c r="V64"/>
      <c r="W64"/>
      <c r="X64"/>
      <c r="Y64"/>
      <c r="Z64"/>
      <c r="AA64"/>
      <c r="AB64"/>
      <c r="AC64"/>
      <c r="AD64"/>
    </row>
    <row r="65" spans="1:30" ht="13.2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8"/>
      <c r="R65" s="138"/>
      <c r="S65" s="138"/>
      <c r="T65" s="138"/>
      <c r="U65" s="138"/>
      <c r="V65"/>
      <c r="W65"/>
      <c r="X65"/>
      <c r="Y65"/>
      <c r="Z65"/>
      <c r="AA65"/>
      <c r="AB65"/>
      <c r="AC65"/>
      <c r="AD65"/>
    </row>
    <row r="66" spans="1:30" ht="13.2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8"/>
      <c r="R66" s="138"/>
      <c r="S66" s="138"/>
      <c r="T66" s="138"/>
      <c r="U66" s="138"/>
      <c r="V66"/>
      <c r="W66"/>
      <c r="X66"/>
      <c r="Y66"/>
      <c r="Z66"/>
      <c r="AA66"/>
      <c r="AB66"/>
      <c r="AC66"/>
      <c r="AD66"/>
    </row>
    <row r="67" spans="1:30" ht="13.2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8"/>
      <c r="R67" s="138"/>
      <c r="S67" s="138"/>
      <c r="T67" s="138"/>
      <c r="U67" s="138"/>
      <c r="V67"/>
      <c r="W67"/>
      <c r="X67"/>
      <c r="Y67"/>
      <c r="Z67"/>
      <c r="AA67"/>
      <c r="AB67"/>
      <c r="AC67"/>
      <c r="AD67"/>
    </row>
    <row r="68" spans="1:30" ht="13.2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8"/>
      <c r="R68" s="138"/>
      <c r="S68" s="138"/>
      <c r="T68" s="138"/>
      <c r="U68" s="138"/>
      <c r="V68"/>
      <c r="W68"/>
      <c r="X68"/>
      <c r="Y68"/>
      <c r="Z68"/>
      <c r="AA68"/>
      <c r="AB68"/>
      <c r="AC68"/>
      <c r="AD68"/>
    </row>
    <row r="69" spans="1:30" ht="13.2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8"/>
      <c r="R69" s="138"/>
      <c r="S69" s="138"/>
      <c r="T69" s="138"/>
      <c r="U69" s="138"/>
      <c r="V69"/>
      <c r="W69"/>
      <c r="X69"/>
      <c r="Y69"/>
      <c r="Z69"/>
      <c r="AA69"/>
      <c r="AB69"/>
      <c r="AC69"/>
      <c r="AD69"/>
    </row>
    <row r="70" spans="1:30" ht="13.2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8"/>
      <c r="R70" s="138"/>
      <c r="S70" s="138"/>
      <c r="T70" s="138"/>
      <c r="U70" s="138"/>
      <c r="V70"/>
      <c r="W70"/>
      <c r="X70"/>
      <c r="Y70"/>
      <c r="Z70"/>
      <c r="AA70"/>
      <c r="AB70"/>
      <c r="AC70"/>
      <c r="AD70"/>
    </row>
    <row r="71" spans="1:30" ht="13.2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8"/>
      <c r="R71" s="138"/>
      <c r="S71" s="138"/>
      <c r="T71" s="138"/>
      <c r="U71" s="138"/>
      <c r="V71"/>
      <c r="W71"/>
      <c r="X71"/>
      <c r="Y71"/>
      <c r="Z71"/>
      <c r="AA71"/>
      <c r="AB71"/>
      <c r="AC71"/>
      <c r="AD71"/>
    </row>
    <row r="72" spans="1:30" ht="13.2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8"/>
      <c r="R72" s="138"/>
      <c r="S72" s="138"/>
      <c r="T72" s="138"/>
      <c r="U72" s="138"/>
      <c r="V72"/>
      <c r="W72"/>
      <c r="X72"/>
      <c r="Y72"/>
      <c r="Z72"/>
      <c r="AA72"/>
      <c r="AB72"/>
      <c r="AC72"/>
      <c r="AD72"/>
    </row>
    <row r="73" spans="1:30" ht="13.2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8"/>
      <c r="R73" s="138"/>
      <c r="S73" s="138"/>
      <c r="T73" s="138"/>
      <c r="U73" s="138"/>
      <c r="V73"/>
      <c r="W73"/>
      <c r="X73"/>
      <c r="Y73"/>
      <c r="Z73"/>
      <c r="AA73"/>
      <c r="AB73"/>
      <c r="AC73"/>
      <c r="AD73"/>
    </row>
    <row r="74" spans="1:30" ht="13.2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8"/>
      <c r="R74" s="138"/>
      <c r="S74" s="138"/>
      <c r="T74" s="138"/>
      <c r="U74" s="138"/>
      <c r="V74"/>
      <c r="W74"/>
      <c r="X74"/>
      <c r="Y74"/>
      <c r="Z74"/>
      <c r="AA74"/>
      <c r="AB74"/>
      <c r="AC74"/>
      <c r="AD74"/>
    </row>
    <row r="75" spans="1:30" ht="13.2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8"/>
      <c r="R75" s="138"/>
      <c r="S75" s="138"/>
      <c r="T75" s="138"/>
      <c r="U75" s="138"/>
      <c r="V75"/>
      <c r="W75"/>
      <c r="X75"/>
      <c r="Y75"/>
      <c r="Z75"/>
      <c r="AA75"/>
      <c r="AB75"/>
      <c r="AC75"/>
      <c r="AD75"/>
    </row>
    <row r="76" spans="1:30" ht="13.2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8"/>
      <c r="R76" s="138"/>
      <c r="S76" s="138"/>
      <c r="T76" s="138"/>
      <c r="U76" s="138"/>
      <c r="V76"/>
      <c r="W76"/>
      <c r="X76"/>
      <c r="Y76"/>
      <c r="Z76"/>
      <c r="AA76"/>
      <c r="AB76"/>
      <c r="AC76"/>
      <c r="AD76"/>
    </row>
    <row r="77" spans="1:30" ht="13.2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8"/>
      <c r="R77" s="138"/>
      <c r="S77" s="138"/>
      <c r="T77" s="138"/>
      <c r="U77" s="138"/>
      <c r="V77"/>
      <c r="W77"/>
      <c r="X77"/>
      <c r="Y77"/>
      <c r="Z77"/>
      <c r="AA77"/>
      <c r="AB77"/>
      <c r="AC77"/>
      <c r="AD77"/>
    </row>
    <row r="78" spans="1:30" ht="13.2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8"/>
      <c r="R78" s="138"/>
      <c r="S78" s="138"/>
      <c r="T78" s="138"/>
      <c r="U78" s="138"/>
      <c r="V78"/>
      <c r="W78"/>
      <c r="X78"/>
      <c r="Y78"/>
      <c r="Z78"/>
      <c r="AA78"/>
      <c r="AB78"/>
      <c r="AC78"/>
      <c r="AD78"/>
    </row>
    <row r="79" spans="1:30" ht="13.2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8"/>
      <c r="R79" s="138"/>
      <c r="S79" s="138"/>
      <c r="T79" s="138"/>
      <c r="U79" s="138"/>
      <c r="V79"/>
      <c r="W79"/>
      <c r="X79"/>
      <c r="Y79"/>
      <c r="Z79"/>
      <c r="AA79"/>
      <c r="AB79"/>
      <c r="AC79"/>
      <c r="AD79"/>
    </row>
    <row r="80" spans="1:30" ht="13.2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8"/>
      <c r="R80" s="138"/>
      <c r="S80" s="138"/>
      <c r="T80" s="138"/>
      <c r="U80" s="138"/>
      <c r="V80"/>
      <c r="W80"/>
      <c r="X80"/>
      <c r="Y80"/>
      <c r="Z80"/>
      <c r="AA80"/>
      <c r="AB80"/>
      <c r="AC80"/>
      <c r="AD80"/>
    </row>
    <row r="81" spans="1:30" ht="13.2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8"/>
      <c r="R81" s="138"/>
      <c r="S81" s="138"/>
      <c r="T81" s="138"/>
      <c r="U81" s="138"/>
      <c r="V81"/>
      <c r="W81"/>
      <c r="X81"/>
      <c r="Y81"/>
      <c r="Z81"/>
      <c r="AA81"/>
      <c r="AB81"/>
      <c r="AC81"/>
      <c r="AD81"/>
    </row>
    <row r="82" spans="1:30" ht="13.2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8"/>
      <c r="R82" s="138"/>
      <c r="S82" s="138"/>
      <c r="T82" s="138"/>
      <c r="U82" s="138"/>
      <c r="V82"/>
      <c r="W82"/>
      <c r="X82"/>
      <c r="Y82"/>
      <c r="Z82"/>
      <c r="AA82"/>
      <c r="AB82"/>
      <c r="AC82"/>
      <c r="AD82"/>
    </row>
    <row r="83" spans="1:30" ht="13.2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8"/>
      <c r="R83" s="138"/>
      <c r="S83" s="138"/>
      <c r="T83" s="138"/>
      <c r="U83" s="138"/>
      <c r="V83"/>
      <c r="W83"/>
      <c r="X83"/>
      <c r="Y83"/>
      <c r="Z83"/>
      <c r="AA83"/>
      <c r="AB83"/>
      <c r="AC83"/>
      <c r="AD83"/>
    </row>
    <row r="84" spans="1:30" ht="13.2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8"/>
      <c r="R84" s="138"/>
      <c r="S84" s="138"/>
      <c r="T84" s="138"/>
      <c r="U84" s="138"/>
      <c r="V84"/>
      <c r="W84"/>
      <c r="X84"/>
      <c r="Y84"/>
      <c r="Z84"/>
      <c r="AA84"/>
      <c r="AB84"/>
      <c r="AC84"/>
      <c r="AD84"/>
    </row>
    <row r="85" spans="1:30" ht="13.2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8"/>
      <c r="R85" s="138"/>
      <c r="S85" s="138"/>
      <c r="T85" s="138"/>
      <c r="U85" s="138"/>
      <c r="V85"/>
      <c r="W85"/>
      <c r="X85"/>
      <c r="Y85"/>
      <c r="Z85"/>
      <c r="AA85"/>
      <c r="AB85"/>
      <c r="AC85"/>
      <c r="AD85"/>
    </row>
    <row r="86" spans="1:30" ht="13.2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8"/>
      <c r="R86" s="138"/>
      <c r="S86" s="138"/>
      <c r="T86" s="138"/>
      <c r="U86" s="138"/>
      <c r="V86"/>
      <c r="W86"/>
      <c r="X86"/>
      <c r="Y86"/>
      <c r="Z86"/>
      <c r="AA86"/>
      <c r="AB86"/>
      <c r="AC86"/>
      <c r="AD86"/>
    </row>
    <row r="87" spans="1:30" ht="13.2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8"/>
      <c r="R87" s="138"/>
      <c r="S87" s="138"/>
      <c r="T87" s="138"/>
      <c r="U87" s="138"/>
      <c r="V87"/>
      <c r="W87"/>
      <c r="X87"/>
      <c r="Y87"/>
      <c r="Z87"/>
      <c r="AA87"/>
      <c r="AB87"/>
      <c r="AC87"/>
      <c r="AD87"/>
    </row>
    <row r="88" spans="1:30" ht="13.2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8"/>
      <c r="R88" s="138"/>
      <c r="S88" s="138"/>
      <c r="T88" s="138"/>
      <c r="U88" s="138"/>
      <c r="V88"/>
      <c r="W88"/>
      <c r="X88"/>
      <c r="Y88"/>
      <c r="Z88"/>
      <c r="AA88"/>
      <c r="AB88"/>
      <c r="AC88"/>
      <c r="AD88"/>
    </row>
    <row r="89" spans="1:30" ht="13.2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8"/>
      <c r="R89" s="138"/>
      <c r="S89" s="138"/>
      <c r="T89" s="138"/>
      <c r="U89" s="138"/>
      <c r="V89"/>
      <c r="W89"/>
      <c r="X89"/>
      <c r="Y89"/>
      <c r="Z89"/>
      <c r="AA89"/>
      <c r="AB89"/>
      <c r="AC89"/>
      <c r="AD89"/>
    </row>
    <row r="90" spans="1:30" ht="13.2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8"/>
      <c r="R90" s="138"/>
      <c r="S90" s="138"/>
      <c r="T90" s="138"/>
      <c r="U90" s="138"/>
      <c r="V90"/>
      <c r="W90"/>
      <c r="X90"/>
      <c r="Y90"/>
      <c r="Z90"/>
      <c r="AA90"/>
      <c r="AB90"/>
      <c r="AC90"/>
      <c r="AD90"/>
    </row>
    <row r="91" spans="1:30" ht="13.2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8"/>
      <c r="R91" s="138"/>
      <c r="S91" s="138"/>
      <c r="T91" s="138"/>
      <c r="U91" s="138"/>
      <c r="V91"/>
      <c r="W91"/>
      <c r="X91"/>
      <c r="Y91"/>
      <c r="Z91"/>
      <c r="AA91"/>
      <c r="AB91"/>
      <c r="AC91"/>
      <c r="AD91"/>
    </row>
    <row r="92" spans="1:30" ht="13.2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8"/>
      <c r="R92" s="138"/>
      <c r="S92" s="138"/>
      <c r="T92" s="138"/>
      <c r="U92" s="138"/>
      <c r="V92"/>
      <c r="W92"/>
      <c r="X92"/>
      <c r="Y92"/>
      <c r="Z92"/>
      <c r="AA92"/>
      <c r="AB92"/>
      <c r="AC92"/>
      <c r="AD92"/>
    </row>
    <row r="93" spans="1:30" ht="13.2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8"/>
      <c r="R93" s="138"/>
      <c r="S93" s="138"/>
      <c r="T93" s="138"/>
      <c r="U93" s="138"/>
      <c r="V93"/>
      <c r="W93"/>
      <c r="X93"/>
      <c r="Y93"/>
      <c r="Z93"/>
      <c r="AA93"/>
      <c r="AB93"/>
      <c r="AC93"/>
      <c r="AD93"/>
    </row>
    <row r="94" spans="1:30" ht="13.2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8"/>
      <c r="R94" s="138"/>
      <c r="S94" s="138"/>
      <c r="T94" s="138"/>
      <c r="U94" s="138"/>
      <c r="V94"/>
      <c r="W94"/>
      <c r="X94"/>
      <c r="Y94"/>
      <c r="Z94"/>
      <c r="AA94"/>
      <c r="AB94"/>
      <c r="AC94"/>
      <c r="AD94"/>
    </row>
    <row r="95" spans="1:30" ht="13.2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8"/>
      <c r="R95" s="138"/>
      <c r="S95" s="138"/>
      <c r="T95" s="138"/>
      <c r="U95" s="138"/>
      <c r="V95"/>
      <c r="W95"/>
      <c r="X95"/>
      <c r="Y95"/>
      <c r="Z95"/>
      <c r="AA95"/>
      <c r="AB95"/>
      <c r="AC95"/>
      <c r="AD95"/>
    </row>
    <row r="96" spans="1:30" ht="13.2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8"/>
      <c r="R96" s="138"/>
      <c r="S96" s="138"/>
      <c r="T96" s="138"/>
      <c r="U96" s="138"/>
      <c r="V96"/>
      <c r="W96"/>
      <c r="X96"/>
      <c r="Y96"/>
      <c r="Z96"/>
      <c r="AA96"/>
      <c r="AB96"/>
      <c r="AC96"/>
      <c r="AD96"/>
    </row>
    <row r="97" spans="1:30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8"/>
      <c r="R97" s="138"/>
      <c r="S97" s="138"/>
      <c r="T97" s="138"/>
      <c r="U97" s="138"/>
      <c r="V97"/>
      <c r="W97"/>
      <c r="X97"/>
      <c r="Y97"/>
      <c r="Z97"/>
      <c r="AA97"/>
      <c r="AB97"/>
      <c r="AC97"/>
      <c r="AD97"/>
    </row>
    <row r="98" spans="1:30" ht="13.2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8"/>
      <c r="R98" s="138"/>
      <c r="S98" s="138"/>
      <c r="T98" s="138"/>
      <c r="U98" s="138"/>
      <c r="V98"/>
      <c r="W98"/>
      <c r="X98"/>
      <c r="Y98"/>
      <c r="Z98"/>
      <c r="AA98"/>
      <c r="AB98"/>
      <c r="AC98"/>
      <c r="AD98"/>
    </row>
    <row r="99" spans="1:30" ht="13.2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8"/>
      <c r="R99" s="138"/>
      <c r="S99" s="138"/>
      <c r="T99" s="138"/>
      <c r="U99" s="138"/>
      <c r="V99"/>
      <c r="W99"/>
      <c r="X99"/>
      <c r="Y99"/>
      <c r="Z99"/>
      <c r="AA99"/>
      <c r="AB99"/>
      <c r="AC99"/>
      <c r="AD99"/>
    </row>
    <row r="100" spans="1:30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8"/>
      <c r="R100" s="138"/>
      <c r="S100" s="138"/>
      <c r="T100" s="138"/>
      <c r="U100" s="138"/>
      <c r="V100"/>
      <c r="W100"/>
      <c r="X100"/>
      <c r="Y100"/>
      <c r="Z100"/>
      <c r="AA100"/>
      <c r="AB100"/>
      <c r="AC100"/>
      <c r="AD100"/>
    </row>
    <row r="101" spans="1:30" ht="13.2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8"/>
      <c r="R101" s="138"/>
      <c r="S101" s="138"/>
      <c r="T101" s="138"/>
      <c r="U101" s="138"/>
      <c r="V101"/>
      <c r="W101"/>
      <c r="X101"/>
      <c r="Y101"/>
      <c r="Z101"/>
      <c r="AA101"/>
      <c r="AB101"/>
      <c r="AC101"/>
      <c r="AD101"/>
    </row>
    <row r="102" spans="1:30" ht="13.2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8"/>
      <c r="R102" s="138"/>
      <c r="S102" s="138"/>
      <c r="T102" s="138"/>
      <c r="U102" s="138"/>
      <c r="V102"/>
      <c r="W102"/>
      <c r="X102"/>
      <c r="Y102"/>
      <c r="Z102"/>
      <c r="AA102"/>
      <c r="AB102"/>
      <c r="AC102"/>
      <c r="AD102"/>
    </row>
    <row r="103" spans="1:30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8"/>
      <c r="R103" s="138"/>
      <c r="S103" s="138"/>
      <c r="T103" s="138"/>
      <c r="U103" s="138"/>
      <c r="V103"/>
      <c r="W103"/>
      <c r="X103"/>
      <c r="Y103"/>
      <c r="Z103"/>
      <c r="AA103"/>
      <c r="AB103"/>
      <c r="AC103"/>
      <c r="AD103"/>
    </row>
    <row r="104" spans="1:30" ht="13.2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8"/>
      <c r="R104" s="138"/>
      <c r="S104" s="138"/>
      <c r="T104" s="138"/>
      <c r="U104" s="138"/>
      <c r="V104"/>
      <c r="W104"/>
      <c r="X104"/>
      <c r="Y104"/>
      <c r="Z104"/>
      <c r="AA104"/>
      <c r="AB104"/>
      <c r="AC104"/>
      <c r="AD104"/>
    </row>
    <row r="105" spans="1:30" ht="13.2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8"/>
      <c r="R105" s="138"/>
      <c r="S105" s="138"/>
      <c r="T105" s="138"/>
      <c r="U105" s="138"/>
      <c r="V105"/>
      <c r="W105"/>
      <c r="X105"/>
      <c r="Y105"/>
      <c r="Z105"/>
      <c r="AA105"/>
      <c r="AB105"/>
      <c r="AC105"/>
      <c r="AD105"/>
    </row>
    <row r="106" spans="1:30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8"/>
      <c r="R106" s="138"/>
      <c r="S106" s="138"/>
      <c r="T106" s="138"/>
      <c r="U106" s="138"/>
      <c r="V106"/>
      <c r="W106"/>
      <c r="X106"/>
      <c r="Y106"/>
      <c r="Z106"/>
      <c r="AA106"/>
      <c r="AB106"/>
      <c r="AC106"/>
      <c r="AD106"/>
    </row>
    <row r="107" spans="1:30" ht="13.2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8"/>
      <c r="R107" s="138"/>
      <c r="S107" s="138"/>
      <c r="T107" s="138"/>
      <c r="U107" s="138"/>
      <c r="V107"/>
      <c r="W107"/>
      <c r="X107"/>
      <c r="Y107"/>
      <c r="Z107"/>
      <c r="AA107"/>
      <c r="AB107"/>
      <c r="AC107"/>
      <c r="AD107"/>
    </row>
    <row r="108" spans="1:30" ht="13.2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8"/>
      <c r="R108" s="138"/>
      <c r="S108" s="138"/>
      <c r="T108" s="138"/>
      <c r="U108" s="138"/>
      <c r="V108"/>
      <c r="W108"/>
      <c r="X108"/>
      <c r="Y108"/>
      <c r="Z108"/>
      <c r="AA108"/>
      <c r="AB108"/>
      <c r="AC108"/>
      <c r="AD108"/>
    </row>
    <row r="109" spans="1:30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8"/>
      <c r="R109" s="138"/>
      <c r="S109" s="138"/>
      <c r="T109" s="138"/>
      <c r="U109" s="138"/>
      <c r="V109"/>
      <c r="W109"/>
      <c r="X109"/>
      <c r="Y109"/>
      <c r="Z109"/>
      <c r="AA109"/>
      <c r="AB109"/>
      <c r="AC109"/>
      <c r="AD109"/>
    </row>
    <row r="110" spans="1:30" ht="13.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8"/>
      <c r="R110" s="138"/>
      <c r="S110" s="138"/>
      <c r="T110" s="138"/>
      <c r="U110" s="138"/>
      <c r="V110"/>
      <c r="W110"/>
      <c r="X110"/>
      <c r="Y110"/>
      <c r="Z110"/>
      <c r="AA110"/>
      <c r="AB110"/>
      <c r="AC110"/>
      <c r="AD110"/>
    </row>
    <row r="111" spans="1:30" ht="13.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8"/>
      <c r="R111" s="138"/>
      <c r="S111" s="138"/>
      <c r="T111" s="138"/>
      <c r="U111" s="138"/>
      <c r="V111"/>
      <c r="W111"/>
      <c r="X111"/>
      <c r="Y111"/>
      <c r="Z111"/>
      <c r="AA111"/>
      <c r="AB111"/>
      <c r="AC111"/>
      <c r="AD111"/>
    </row>
    <row r="112" spans="1:30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8"/>
      <c r="R112" s="138"/>
      <c r="S112" s="138"/>
      <c r="T112" s="138"/>
      <c r="U112" s="138"/>
      <c r="V112"/>
      <c r="W112"/>
      <c r="X112"/>
      <c r="Y112"/>
      <c r="Z112"/>
      <c r="AA112"/>
      <c r="AB112"/>
      <c r="AC112"/>
      <c r="AD112"/>
    </row>
    <row r="113" spans="1:30" ht="13.2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8"/>
      <c r="R113" s="138"/>
      <c r="S113" s="138"/>
      <c r="T113" s="138"/>
      <c r="U113" s="138"/>
      <c r="V113"/>
      <c r="W113"/>
      <c r="X113"/>
      <c r="Y113"/>
      <c r="Z113"/>
      <c r="AA113"/>
      <c r="AB113"/>
      <c r="AC113"/>
      <c r="AD113"/>
    </row>
    <row r="114" spans="1:30" ht="13.2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8"/>
      <c r="R114" s="138"/>
      <c r="S114" s="138"/>
      <c r="T114" s="138"/>
      <c r="U114" s="138"/>
      <c r="V114"/>
      <c r="W114"/>
      <c r="X114"/>
      <c r="Y114"/>
      <c r="Z114"/>
      <c r="AA114"/>
      <c r="AB114"/>
      <c r="AC114"/>
      <c r="AD114"/>
    </row>
    <row r="115" spans="1:30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8"/>
      <c r="R115" s="138"/>
      <c r="S115" s="138"/>
      <c r="T115" s="138"/>
      <c r="U115" s="138"/>
      <c r="V115"/>
      <c r="W115"/>
      <c r="X115"/>
      <c r="Y115"/>
      <c r="Z115"/>
      <c r="AA115"/>
      <c r="AB115"/>
      <c r="AC115"/>
      <c r="AD115"/>
    </row>
    <row r="116" spans="1:30" ht="13.2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8"/>
      <c r="R116" s="138"/>
      <c r="S116" s="138"/>
      <c r="T116" s="138"/>
      <c r="U116" s="138"/>
      <c r="V116"/>
      <c r="W116"/>
      <c r="X116"/>
      <c r="Y116"/>
      <c r="Z116"/>
      <c r="AA116"/>
      <c r="AB116"/>
      <c r="AC116"/>
      <c r="AD116"/>
    </row>
    <row r="117" spans="1:30" ht="13.2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8"/>
      <c r="R117" s="138"/>
      <c r="S117" s="138"/>
      <c r="T117" s="138"/>
      <c r="U117" s="138"/>
      <c r="V117"/>
      <c r="W117"/>
      <c r="X117"/>
      <c r="Y117"/>
      <c r="Z117"/>
      <c r="AA117"/>
      <c r="AB117"/>
      <c r="AC117"/>
      <c r="AD117"/>
    </row>
    <row r="118" spans="1:30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8"/>
      <c r="R118" s="138"/>
      <c r="S118" s="138"/>
      <c r="T118" s="138"/>
      <c r="U118" s="138"/>
      <c r="V118"/>
      <c r="W118"/>
      <c r="X118"/>
      <c r="Y118"/>
      <c r="Z118"/>
      <c r="AA118"/>
      <c r="AB118"/>
      <c r="AC118"/>
      <c r="AD118"/>
    </row>
    <row r="119" spans="1:30" ht="13.2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8"/>
      <c r="R119" s="138"/>
      <c r="S119" s="138"/>
      <c r="T119" s="138"/>
      <c r="U119" s="138"/>
      <c r="V119"/>
      <c r="W119"/>
      <c r="X119"/>
      <c r="Y119"/>
      <c r="Z119"/>
      <c r="AA119"/>
      <c r="AB119"/>
      <c r="AC119"/>
      <c r="AD119"/>
    </row>
    <row r="120" spans="1:30" ht="13.2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8"/>
      <c r="R120" s="138"/>
      <c r="S120" s="138"/>
      <c r="T120" s="138"/>
      <c r="U120" s="138"/>
      <c r="V120"/>
      <c r="W120"/>
      <c r="X120"/>
      <c r="Y120"/>
      <c r="Z120"/>
      <c r="AA120"/>
      <c r="AB120"/>
      <c r="AC120"/>
      <c r="AD120"/>
    </row>
    <row r="121" spans="1:30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8"/>
      <c r="R121" s="138"/>
      <c r="S121" s="138"/>
      <c r="T121" s="138"/>
      <c r="U121" s="138"/>
      <c r="V121"/>
      <c r="W121"/>
      <c r="X121"/>
      <c r="Y121"/>
      <c r="Z121"/>
      <c r="AA121"/>
      <c r="AB121"/>
      <c r="AC121"/>
      <c r="AD121"/>
    </row>
    <row r="122" spans="1:30" ht="13.2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8"/>
      <c r="R122" s="138"/>
      <c r="S122" s="138"/>
      <c r="T122" s="138"/>
      <c r="U122" s="138"/>
      <c r="V122"/>
      <c r="W122"/>
      <c r="X122"/>
      <c r="Y122"/>
      <c r="Z122"/>
      <c r="AA122"/>
      <c r="AB122"/>
      <c r="AC122"/>
      <c r="AD122"/>
    </row>
    <row r="123" spans="1:30" ht="13.2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8"/>
      <c r="R123" s="138"/>
      <c r="S123" s="138"/>
      <c r="T123" s="138"/>
      <c r="U123" s="138"/>
      <c r="V123"/>
      <c r="W123"/>
      <c r="X123"/>
      <c r="Y123"/>
      <c r="Z123"/>
      <c r="AA123"/>
      <c r="AB123"/>
      <c r="AC123"/>
      <c r="AD123"/>
    </row>
    <row r="124" spans="1:30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8"/>
      <c r="R124" s="138"/>
      <c r="S124" s="138"/>
      <c r="T124" s="138"/>
      <c r="U124" s="138"/>
      <c r="V124"/>
      <c r="W124"/>
      <c r="X124"/>
      <c r="Y124"/>
      <c r="Z124"/>
      <c r="AA124"/>
      <c r="AB124"/>
      <c r="AC124"/>
      <c r="AD124"/>
    </row>
    <row r="125" spans="1:30" ht="13.2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8"/>
      <c r="R125" s="138"/>
      <c r="S125" s="138"/>
      <c r="T125" s="138"/>
      <c r="U125" s="138"/>
      <c r="V125"/>
      <c r="W125"/>
      <c r="X125"/>
      <c r="Y125"/>
      <c r="Z125"/>
      <c r="AA125"/>
      <c r="AB125"/>
      <c r="AC125"/>
      <c r="AD125"/>
    </row>
    <row r="126" spans="1:30" ht="13.2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8"/>
      <c r="R126" s="138"/>
      <c r="S126" s="138"/>
      <c r="T126" s="138"/>
      <c r="U126" s="138"/>
      <c r="V126"/>
      <c r="W126"/>
      <c r="X126"/>
      <c r="Y126"/>
      <c r="Z126"/>
      <c r="AA126"/>
      <c r="AB126"/>
      <c r="AC126"/>
      <c r="AD126"/>
    </row>
    <row r="127" spans="1:30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8"/>
      <c r="R127" s="138"/>
      <c r="S127" s="138"/>
      <c r="T127" s="138"/>
      <c r="U127" s="138"/>
      <c r="V127"/>
      <c r="W127"/>
      <c r="X127"/>
      <c r="Y127"/>
      <c r="Z127"/>
      <c r="AA127"/>
      <c r="AB127"/>
      <c r="AC127"/>
      <c r="AD127"/>
    </row>
    <row r="128" spans="1:30" ht="13.2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8"/>
      <c r="R128" s="138"/>
      <c r="S128" s="138"/>
      <c r="T128" s="138"/>
      <c r="U128" s="138"/>
      <c r="V128"/>
      <c r="W128"/>
      <c r="X128"/>
      <c r="Y128"/>
      <c r="Z128"/>
      <c r="AA128"/>
      <c r="AB128"/>
      <c r="AC128"/>
      <c r="AD128"/>
    </row>
    <row r="129" spans="1:30" ht="13.2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8"/>
      <c r="R129" s="138"/>
      <c r="S129" s="138"/>
      <c r="T129" s="138"/>
      <c r="U129" s="138"/>
      <c r="V129"/>
      <c r="W129"/>
      <c r="X129"/>
      <c r="Y129"/>
      <c r="Z129"/>
      <c r="AA129"/>
      <c r="AB129"/>
      <c r="AC129"/>
      <c r="AD129"/>
    </row>
    <row r="130" spans="1:30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8"/>
      <c r="R130" s="138"/>
      <c r="S130" s="138"/>
      <c r="T130" s="138"/>
      <c r="U130" s="138"/>
      <c r="V130"/>
      <c r="W130"/>
      <c r="X130"/>
      <c r="Y130"/>
      <c r="Z130"/>
      <c r="AA130"/>
      <c r="AB130"/>
      <c r="AC130"/>
      <c r="AD130"/>
    </row>
    <row r="131" spans="1:30" ht="13.2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8"/>
      <c r="R131" s="138"/>
      <c r="S131" s="138"/>
      <c r="T131" s="138"/>
      <c r="U131" s="138"/>
      <c r="V131"/>
      <c r="W131"/>
      <c r="X131"/>
      <c r="Y131"/>
      <c r="Z131"/>
      <c r="AA131"/>
      <c r="AB131"/>
      <c r="AC131"/>
      <c r="AD131"/>
    </row>
    <row r="132" spans="1:30" ht="13.2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8"/>
      <c r="R132" s="138"/>
      <c r="S132" s="138"/>
      <c r="T132" s="138"/>
      <c r="U132" s="138"/>
      <c r="V132"/>
      <c r="W132"/>
      <c r="X132"/>
      <c r="Y132"/>
      <c r="Z132"/>
      <c r="AA132"/>
      <c r="AB132"/>
      <c r="AC132"/>
      <c r="AD132"/>
    </row>
    <row r="133" spans="1:30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8"/>
      <c r="R133" s="138"/>
      <c r="S133" s="138"/>
      <c r="T133" s="138"/>
      <c r="U133" s="138"/>
      <c r="V133"/>
      <c r="W133"/>
      <c r="X133"/>
      <c r="Y133"/>
      <c r="Z133"/>
      <c r="AA133"/>
      <c r="AB133"/>
      <c r="AC133"/>
      <c r="AD133"/>
    </row>
    <row r="134" spans="1:30" ht="13.2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8"/>
      <c r="R134" s="138"/>
      <c r="S134" s="138"/>
      <c r="T134" s="138"/>
      <c r="U134" s="138"/>
      <c r="V134"/>
      <c r="W134"/>
      <c r="X134"/>
      <c r="Y134"/>
      <c r="Z134"/>
      <c r="AA134"/>
      <c r="AB134"/>
      <c r="AC134"/>
      <c r="AD134"/>
    </row>
    <row r="135" spans="1:30" ht="13.2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8"/>
      <c r="R135" s="138"/>
      <c r="S135" s="138"/>
      <c r="T135" s="138"/>
      <c r="U135" s="138"/>
      <c r="V135"/>
      <c r="W135"/>
      <c r="X135"/>
      <c r="Y135"/>
      <c r="Z135"/>
      <c r="AA135"/>
      <c r="AB135"/>
      <c r="AC135"/>
      <c r="AD135"/>
    </row>
    <row r="136" spans="1:30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8"/>
      <c r="R136" s="138"/>
      <c r="S136" s="138"/>
      <c r="T136" s="138"/>
      <c r="U136" s="138"/>
      <c r="V136"/>
      <c r="W136"/>
      <c r="X136"/>
      <c r="Y136"/>
      <c r="Z136"/>
      <c r="AA136"/>
      <c r="AB136"/>
      <c r="AC136"/>
      <c r="AD136"/>
    </row>
    <row r="137" spans="1:30" ht="13.2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8"/>
      <c r="R137" s="138"/>
      <c r="S137" s="138"/>
      <c r="T137" s="138"/>
      <c r="U137" s="138"/>
      <c r="V137"/>
      <c r="W137"/>
      <c r="X137"/>
      <c r="Y137"/>
      <c r="Z137"/>
      <c r="AA137"/>
      <c r="AB137"/>
      <c r="AC137"/>
      <c r="AD137"/>
    </row>
    <row r="138" spans="1:30" ht="13.2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8"/>
      <c r="R138" s="138"/>
      <c r="S138" s="138"/>
      <c r="T138" s="138"/>
      <c r="U138" s="138"/>
      <c r="V138"/>
      <c r="W138"/>
      <c r="X138"/>
      <c r="Y138"/>
      <c r="Z138"/>
      <c r="AA138"/>
      <c r="AB138"/>
      <c r="AC138"/>
      <c r="AD138"/>
    </row>
    <row r="139" spans="1:30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8"/>
      <c r="R139" s="138"/>
      <c r="S139" s="138"/>
      <c r="T139" s="138"/>
      <c r="U139" s="138"/>
      <c r="V139"/>
      <c r="W139"/>
      <c r="X139"/>
      <c r="Y139"/>
      <c r="Z139"/>
      <c r="AA139"/>
      <c r="AB139"/>
      <c r="AC139"/>
      <c r="AD139"/>
    </row>
    <row r="140" spans="1:30" ht="13.2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8"/>
      <c r="R140" s="138"/>
      <c r="S140" s="138"/>
      <c r="T140" s="138"/>
      <c r="U140" s="138"/>
      <c r="V140"/>
      <c r="W140"/>
      <c r="X140"/>
      <c r="Y140"/>
      <c r="Z140"/>
      <c r="AA140"/>
      <c r="AB140"/>
      <c r="AC140"/>
      <c r="AD140"/>
    </row>
    <row r="141" spans="1:30" ht="13.2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8"/>
      <c r="R141" s="138"/>
      <c r="S141" s="138"/>
      <c r="T141" s="138"/>
      <c r="U141" s="138"/>
      <c r="V141"/>
      <c r="W141"/>
      <c r="X141"/>
      <c r="Y141"/>
      <c r="Z141"/>
      <c r="AA141"/>
      <c r="AB141"/>
      <c r="AC141"/>
      <c r="AD141"/>
    </row>
    <row r="142" spans="1:30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8"/>
      <c r="R142" s="138"/>
      <c r="S142" s="138"/>
      <c r="T142" s="138"/>
      <c r="U142" s="138"/>
      <c r="V142"/>
      <c r="W142"/>
      <c r="X142"/>
      <c r="Y142"/>
      <c r="Z142"/>
      <c r="AA142"/>
      <c r="AB142"/>
      <c r="AC142"/>
      <c r="AD142"/>
    </row>
    <row r="143" spans="1:30" ht="13.2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8"/>
      <c r="R143" s="138"/>
      <c r="S143" s="138"/>
      <c r="T143" s="138"/>
      <c r="U143" s="138"/>
      <c r="V143"/>
      <c r="W143"/>
      <c r="X143"/>
      <c r="Y143"/>
      <c r="Z143"/>
      <c r="AA143"/>
      <c r="AB143"/>
      <c r="AC143"/>
      <c r="AD143"/>
    </row>
    <row r="144" spans="1:30" ht="13.2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8"/>
      <c r="R144" s="138"/>
      <c r="S144" s="138"/>
      <c r="T144" s="138"/>
      <c r="U144" s="138"/>
      <c r="V144"/>
      <c r="W144"/>
      <c r="X144"/>
      <c r="Y144"/>
      <c r="Z144"/>
      <c r="AA144"/>
      <c r="AB144"/>
      <c r="AC144"/>
      <c r="AD144"/>
    </row>
    <row r="145" spans="1:30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8"/>
      <c r="R145" s="138"/>
      <c r="S145" s="138"/>
      <c r="T145" s="138"/>
      <c r="U145" s="138"/>
      <c r="V145"/>
      <c r="W145"/>
      <c r="X145"/>
      <c r="Y145"/>
      <c r="Z145"/>
      <c r="AA145"/>
      <c r="AB145"/>
      <c r="AC145"/>
      <c r="AD145"/>
    </row>
    <row r="146" spans="1:30" ht="13.2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8"/>
      <c r="R146" s="138"/>
      <c r="S146" s="138"/>
      <c r="T146" s="138"/>
      <c r="U146" s="138"/>
      <c r="V146"/>
      <c r="W146"/>
      <c r="X146"/>
      <c r="Y146"/>
      <c r="Z146"/>
      <c r="AA146"/>
      <c r="AB146"/>
      <c r="AC146"/>
      <c r="AD146"/>
    </row>
    <row r="147" spans="1:30" ht="13.2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8"/>
      <c r="R147" s="138"/>
      <c r="S147" s="138"/>
      <c r="T147" s="138"/>
      <c r="U147" s="138"/>
      <c r="V147"/>
      <c r="W147"/>
      <c r="X147"/>
      <c r="Y147"/>
      <c r="Z147"/>
      <c r="AA147"/>
      <c r="AB147"/>
      <c r="AC147"/>
      <c r="AD147"/>
    </row>
    <row r="148" spans="1:30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8"/>
      <c r="R148" s="138"/>
      <c r="S148" s="138"/>
      <c r="T148" s="138"/>
      <c r="U148" s="138"/>
      <c r="V148"/>
      <c r="W148"/>
      <c r="X148"/>
      <c r="Y148"/>
      <c r="Z148"/>
      <c r="AA148"/>
      <c r="AB148"/>
      <c r="AC148"/>
      <c r="AD148"/>
    </row>
    <row r="160" spans="1:30" ht="13.2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8"/>
      <c r="R160" s="138"/>
      <c r="S160" s="138"/>
      <c r="T160" s="138"/>
      <c r="U160" s="138"/>
      <c r="V160"/>
      <c r="W160"/>
      <c r="X160"/>
      <c r="Y160"/>
      <c r="Z160"/>
      <c r="AA160"/>
      <c r="AB160"/>
      <c r="AC160"/>
      <c r="AD160"/>
    </row>
    <row r="161" spans="1:30" ht="13.2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8"/>
      <c r="R161" s="138"/>
      <c r="S161" s="138"/>
      <c r="T161" s="138"/>
      <c r="U161" s="138"/>
      <c r="V161"/>
      <c r="W161"/>
      <c r="X161"/>
      <c r="Y161"/>
      <c r="Z161"/>
      <c r="AA161"/>
      <c r="AB161"/>
      <c r="AC161"/>
      <c r="AD161"/>
    </row>
    <row r="162" spans="1:30" ht="13.2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8"/>
      <c r="R162" s="138"/>
      <c r="S162" s="138"/>
      <c r="T162" s="138"/>
      <c r="U162" s="138"/>
      <c r="V162"/>
      <c r="W162"/>
      <c r="X162"/>
      <c r="Y162"/>
      <c r="Z162"/>
      <c r="AA162"/>
      <c r="AB162"/>
      <c r="AC162"/>
      <c r="AD162"/>
    </row>
    <row r="163" spans="1:30" ht="13.2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8"/>
      <c r="R163" s="138"/>
      <c r="S163" s="138"/>
      <c r="T163" s="138"/>
      <c r="U163" s="138"/>
      <c r="V163"/>
      <c r="W163"/>
      <c r="X163"/>
      <c r="Y163"/>
      <c r="Z163"/>
      <c r="AA163"/>
      <c r="AB163"/>
      <c r="AC163"/>
      <c r="AD163"/>
    </row>
    <row r="164" spans="1:30" ht="13.2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8"/>
      <c r="R164" s="138"/>
      <c r="S164" s="138"/>
      <c r="T164" s="138"/>
      <c r="U164" s="138"/>
      <c r="V164"/>
      <c r="W164"/>
      <c r="X164"/>
      <c r="Y164"/>
      <c r="Z164"/>
      <c r="AA164"/>
      <c r="AB164"/>
      <c r="AC164"/>
      <c r="AD164"/>
    </row>
    <row r="165" spans="1:30" ht="13.2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8"/>
      <c r="R165" s="138"/>
      <c r="S165" s="138"/>
      <c r="T165" s="138"/>
      <c r="U165" s="138"/>
      <c r="V165"/>
      <c r="W165"/>
      <c r="X165"/>
      <c r="Y165"/>
      <c r="Z165"/>
      <c r="AA165"/>
      <c r="AB165"/>
      <c r="AC165"/>
      <c r="AD165"/>
    </row>
    <row r="166" spans="1:30" ht="13.2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8"/>
      <c r="R166" s="138"/>
      <c r="S166" s="138"/>
      <c r="T166" s="138"/>
      <c r="U166" s="138"/>
      <c r="V166"/>
      <c r="W166"/>
      <c r="X166"/>
      <c r="Y166"/>
      <c r="Z166"/>
      <c r="AA166"/>
      <c r="AB166"/>
      <c r="AC166"/>
      <c r="AD166"/>
    </row>
    <row r="167" spans="1:30" ht="13.2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8"/>
      <c r="R167" s="138"/>
      <c r="S167" s="138"/>
      <c r="T167" s="138"/>
      <c r="U167" s="138"/>
      <c r="V167"/>
      <c r="W167"/>
      <c r="X167"/>
      <c r="Y167"/>
      <c r="Z167"/>
      <c r="AA167"/>
      <c r="AB167"/>
      <c r="AC167"/>
      <c r="AD167"/>
    </row>
    <row r="168" spans="1:30" ht="13.2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8"/>
      <c r="R168" s="138"/>
      <c r="S168" s="138"/>
      <c r="T168" s="138"/>
      <c r="U168" s="138"/>
      <c r="V168"/>
      <c r="W168"/>
      <c r="X168"/>
      <c r="Y168"/>
      <c r="Z168"/>
      <c r="AA168"/>
      <c r="AB168"/>
      <c r="AC168"/>
      <c r="AD168"/>
    </row>
    <row r="169" spans="1:30" ht="13.2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8"/>
      <c r="R169" s="138"/>
      <c r="S169" s="138"/>
      <c r="T169" s="138"/>
      <c r="U169" s="138"/>
      <c r="V169"/>
      <c r="W169"/>
      <c r="X169"/>
      <c r="Y169"/>
      <c r="Z169"/>
      <c r="AA169"/>
      <c r="AB169"/>
      <c r="AC169"/>
      <c r="AD169"/>
    </row>
    <row r="170" spans="1:30" ht="13.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8"/>
      <c r="R170" s="138"/>
      <c r="S170" s="138"/>
      <c r="T170" s="138"/>
      <c r="U170" s="138"/>
      <c r="V170"/>
      <c r="W170"/>
      <c r="X170"/>
      <c r="Y170"/>
      <c r="Z170"/>
      <c r="AA170"/>
      <c r="AB170"/>
      <c r="AC170"/>
      <c r="AD170"/>
    </row>
    <row r="171" spans="1:30" ht="13.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8"/>
      <c r="R171" s="138"/>
      <c r="S171" s="138"/>
      <c r="T171" s="138"/>
      <c r="U171" s="138"/>
      <c r="V171"/>
      <c r="W171"/>
      <c r="X171"/>
      <c r="Y171"/>
      <c r="Z171"/>
      <c r="AA171"/>
      <c r="AB171"/>
      <c r="AC171"/>
      <c r="AD171"/>
    </row>
    <row r="172" spans="1:30" ht="13.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8"/>
      <c r="R172" s="138"/>
      <c r="S172" s="138"/>
      <c r="T172" s="138"/>
      <c r="U172" s="138"/>
      <c r="V172"/>
      <c r="W172"/>
      <c r="X172"/>
      <c r="Y172"/>
      <c r="Z172"/>
      <c r="AA172"/>
      <c r="AB172"/>
      <c r="AC172"/>
      <c r="AD172"/>
    </row>
    <row r="173" spans="1:30" ht="13.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8"/>
      <c r="R173" s="138"/>
      <c r="S173" s="138"/>
      <c r="T173" s="138"/>
      <c r="U173" s="138"/>
      <c r="V173"/>
      <c r="W173"/>
      <c r="X173"/>
      <c r="Y173"/>
      <c r="Z173"/>
      <c r="AA173"/>
      <c r="AB173"/>
      <c r="AC173"/>
      <c r="AD173"/>
    </row>
    <row r="174" spans="1:30" ht="13.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8"/>
      <c r="R174" s="138"/>
      <c r="S174" s="138"/>
      <c r="T174" s="138"/>
      <c r="U174" s="138"/>
      <c r="V174"/>
      <c r="W174"/>
      <c r="X174"/>
      <c r="Y174"/>
      <c r="Z174"/>
      <c r="AA174"/>
      <c r="AB174"/>
      <c r="AC174"/>
      <c r="AD174"/>
    </row>
    <row r="175" spans="1:30" ht="13.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8"/>
      <c r="R175" s="138"/>
      <c r="S175" s="138"/>
      <c r="T175" s="138"/>
      <c r="U175" s="138"/>
      <c r="V175"/>
      <c r="W175"/>
      <c r="X175"/>
      <c r="Y175"/>
      <c r="Z175"/>
      <c r="AA175"/>
      <c r="AB175"/>
      <c r="AC175"/>
      <c r="AD175"/>
    </row>
    <row r="176" spans="1:30" ht="13.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8"/>
      <c r="R176" s="138"/>
      <c r="S176" s="138"/>
      <c r="T176" s="138"/>
      <c r="U176" s="138"/>
      <c r="V176"/>
      <c r="W176"/>
      <c r="X176"/>
      <c r="Y176"/>
      <c r="Z176"/>
      <c r="AA176"/>
      <c r="AB176"/>
      <c r="AC176"/>
      <c r="AD176"/>
    </row>
    <row r="177" spans="1:30" ht="13.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8"/>
      <c r="R177" s="138"/>
      <c r="S177" s="138"/>
      <c r="T177" s="138"/>
      <c r="U177" s="138"/>
      <c r="V177"/>
      <c r="W177"/>
      <c r="X177"/>
      <c r="Y177"/>
      <c r="Z177"/>
      <c r="AA177"/>
      <c r="AB177"/>
      <c r="AC177"/>
      <c r="AD177"/>
    </row>
    <row r="178" spans="1:30" ht="13.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8"/>
      <c r="R178" s="138"/>
      <c r="S178" s="138"/>
      <c r="T178" s="138"/>
      <c r="U178" s="138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2020-10-13T12:43:20Z</dcterms:modified>
</cp:coreProperties>
</file>