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87" i="1" l="1"/>
  <c r="J87" i="1"/>
  <c r="I87" i="1"/>
  <c r="H87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AN86" i="1" l="1"/>
  <c r="AM86" i="1"/>
  <c r="AL86" i="1"/>
  <c r="AP83" i="1" s="1"/>
  <c r="AN84" i="1"/>
  <c r="AM84" i="1"/>
  <c r="AN78" i="1"/>
  <c r="AM78" i="1"/>
  <c r="AN75" i="1"/>
  <c r="AM75" i="1"/>
  <c r="AP74" i="1"/>
  <c r="AN53" i="1"/>
  <c r="AM53" i="1"/>
  <c r="AL53" i="1"/>
  <c r="AP50" i="1" s="1"/>
  <c r="AN51" i="1"/>
  <c r="AL69" i="1" s="1"/>
  <c r="AN69" i="1" s="1"/>
  <c r="AM51" i="1"/>
  <c r="AL61" i="1" s="1"/>
  <c r="AN61" i="1" s="1"/>
  <c r="AN48" i="1"/>
  <c r="AL68" i="1" s="1"/>
  <c r="AM48" i="1"/>
  <c r="AL60" i="1" s="1"/>
  <c r="AN45" i="1"/>
  <c r="AL67" i="1" s="1"/>
  <c r="AM45" i="1"/>
  <c r="AL59" i="1" s="1"/>
  <c r="AN59" i="1" s="1"/>
  <c r="AN42" i="1"/>
  <c r="AL66" i="1" s="1"/>
  <c r="AM42" i="1"/>
  <c r="AL58" i="1" s="1"/>
  <c r="AN67" i="1" l="1"/>
  <c r="AN58" i="1"/>
  <c r="AP80" i="1"/>
  <c r="AM87" i="1"/>
  <c r="AN87" i="1"/>
  <c r="AN60" i="1"/>
  <c r="AP77" i="1"/>
  <c r="AN54" i="1"/>
  <c r="AL70" i="1" s="1"/>
  <c r="AN70" i="1" s="1"/>
  <c r="AN66" i="1"/>
  <c r="AN68" i="1"/>
  <c r="AM54" i="1"/>
  <c r="AL62" i="1" s="1"/>
  <c r="AN62" i="1" s="1"/>
  <c r="AP41" i="1"/>
  <c r="AP47" i="1"/>
  <c r="AP44" i="1"/>
  <c r="K86" i="1" l="1"/>
  <c r="J86" i="1"/>
  <c r="I86" i="1"/>
  <c r="H86" i="1"/>
  <c r="K83" i="1"/>
  <c r="J83" i="1"/>
  <c r="I83" i="1"/>
  <c r="H83" i="1"/>
  <c r="K82" i="1"/>
  <c r="J82" i="1"/>
  <c r="I82" i="1"/>
  <c r="H82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5" i="1"/>
  <c r="J75" i="1"/>
  <c r="I75" i="1"/>
  <c r="H75" i="1"/>
  <c r="K74" i="1"/>
  <c r="J74" i="1"/>
  <c r="I74" i="1"/>
  <c r="H74" i="1"/>
  <c r="K76" i="1"/>
  <c r="J76" i="1"/>
  <c r="I76" i="1"/>
  <c r="H76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V12" i="4" l="1"/>
  <c r="O15" i="4"/>
  <c r="N15" i="4"/>
  <c r="M15" i="4"/>
  <c r="L15" i="4"/>
  <c r="K15" i="4"/>
  <c r="AS12" i="4"/>
  <c r="AQ12" i="4"/>
  <c r="AP12" i="4"/>
  <c r="AO12" i="4"/>
  <c r="AN12" i="4"/>
  <c r="AM12" i="4"/>
  <c r="AG12" i="4"/>
  <c r="K17" i="4" s="1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I18" i="4" s="1"/>
  <c r="H12" i="4"/>
  <c r="H16" i="4" s="1"/>
  <c r="G12" i="4"/>
  <c r="G16" i="4" s="1"/>
  <c r="G18" i="4" s="1"/>
  <c r="F12" i="4"/>
  <c r="F16" i="4" s="1"/>
  <c r="E12" i="4"/>
  <c r="E16" i="4" s="1"/>
  <c r="E18" i="4" s="1"/>
  <c r="J12" i="4" l="1"/>
  <c r="M16" i="4"/>
  <c r="N16" i="4"/>
  <c r="L16" i="4"/>
  <c r="J16" i="4"/>
  <c r="O16" i="4"/>
  <c r="F17" i="4"/>
  <c r="N17" i="4" s="1"/>
  <c r="H17" i="4"/>
  <c r="M17" i="4" s="1"/>
  <c r="K18" i="4"/>
  <c r="J18" i="4" s="1"/>
  <c r="L17" i="4"/>
  <c r="H18" i="4"/>
  <c r="M18" i="4" s="1"/>
  <c r="O18" i="4"/>
  <c r="O17" i="4"/>
  <c r="J17" i="4"/>
  <c r="AF12" i="4"/>
  <c r="M32" i="1"/>
  <c r="L32" i="1"/>
  <c r="K32" i="1"/>
  <c r="AQ25" i="1"/>
  <c r="AP25" i="1"/>
  <c r="AO25" i="1"/>
  <c r="AN25" i="1"/>
  <c r="AM25" i="1"/>
  <c r="AL25" i="1"/>
  <c r="Y25" i="1"/>
  <c r="I31" i="1" s="1"/>
  <c r="X25" i="1"/>
  <c r="H31" i="1" s="1"/>
  <c r="W25" i="1"/>
  <c r="G31" i="1" s="1"/>
  <c r="V25" i="1"/>
  <c r="F31" i="1" s="1"/>
  <c r="U25" i="1"/>
  <c r="E31" i="1" s="1"/>
  <c r="M25" i="1"/>
  <c r="L25" i="1"/>
  <c r="K25" i="1"/>
  <c r="J25" i="1"/>
  <c r="I25" i="1"/>
  <c r="I30" i="1" s="1"/>
  <c r="H25" i="1"/>
  <c r="H30" i="1" s="1"/>
  <c r="G25" i="1"/>
  <c r="G30" i="1" s="1"/>
  <c r="F25" i="1"/>
  <c r="E25" i="1"/>
  <c r="E30" i="1" s="1"/>
  <c r="O18" i="1"/>
  <c r="O17" i="1"/>
  <c r="O16" i="1"/>
  <c r="O14" i="1"/>
  <c r="O13" i="1"/>
  <c r="O12" i="1"/>
  <c r="O11" i="1"/>
  <c r="O10" i="1"/>
  <c r="O25" i="1" l="1"/>
  <c r="N25" i="1" s="1"/>
  <c r="N30" i="1" s="1"/>
  <c r="F18" i="4"/>
  <c r="N18" i="4" s="1"/>
  <c r="K31" i="1"/>
  <c r="E33" i="1"/>
  <c r="G33" i="1"/>
  <c r="D27" i="1"/>
  <c r="O30" i="1"/>
  <c r="O33" i="1" s="1"/>
  <c r="O34" i="1" s="1"/>
  <c r="I33" i="1"/>
  <c r="M30" i="1"/>
  <c r="L30" i="1"/>
  <c r="H33" i="1"/>
  <c r="L33" i="1" s="1"/>
  <c r="N31" i="1"/>
  <c r="Z25" i="1" s="1"/>
  <c r="M31" i="1"/>
  <c r="L31" i="1"/>
  <c r="F30" i="1"/>
  <c r="L18" i="4" l="1"/>
  <c r="N33" i="1"/>
  <c r="M33" i="1"/>
  <c r="K30" i="1"/>
  <c r="F33" i="1"/>
  <c r="K33" i="1" s="1"/>
  <c r="W57" i="3" l="1"/>
</calcChain>
</file>

<file path=xl/sharedStrings.xml><?xml version="1.0" encoding="utf-8"?>
<sst xmlns="http://schemas.openxmlformats.org/spreadsheetml/2006/main" count="712" uniqueCount="358">
  <si>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</si>
  <si>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</si>
  <si>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</si>
  <si>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</si>
  <si>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</si>
  <si>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</si>
  <si>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</si>
  <si>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</si>
  <si>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</si>
  <si>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</si>
  <si>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</si>
  <si>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</si>
  <si>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</si>
  <si>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</si>
  <si>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</si>
  <si>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</si>
  <si>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</si>
  <si>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</si>
  <si>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</si>
  <si>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</si>
  <si>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</si>
  <si>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</si>
  <si>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</si>
  <si>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</si>
  <si>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</si>
  <si>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</si>
  <si>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</si>
  <si>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</si>
  <si>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</si>
  <si>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</si>
  <si>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</si>
  <si>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</si>
  <si>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</si>
  <si>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</si>
  <si>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Miikka Matikka</t>
  </si>
  <si>
    <t>3.</t>
  </si>
  <si>
    <t>IPV</t>
  </si>
  <si>
    <t>ykköspesis</t>
  </si>
  <si>
    <t>15.</t>
  </si>
  <si>
    <t>JäPe</t>
  </si>
  <si>
    <t>10.</t>
  </si>
  <si>
    <t>RiiPe</t>
  </si>
  <si>
    <t>1.</t>
  </si>
  <si>
    <t>Tahko</t>
  </si>
  <si>
    <t>7.</t>
  </si>
  <si>
    <t>8.</t>
  </si>
  <si>
    <t>5.</t>
  </si>
  <si>
    <t>11.09. 2004  IPV - ViVe  0-2  (0-4, 1-5)</t>
  </si>
  <si>
    <t>31.05. 2007  JoMa - Tahko  0-2  (3-4, 3-5)</t>
  </si>
  <si>
    <t>10.06. 2007  Lippo - Tahko  1-2  (2-6, 4-1, 0-1)</t>
  </si>
  <si>
    <t xml:space="preserve">  17 v   8 kk 30 pv</t>
  </si>
  <si>
    <t>2.  ottelu</t>
  </si>
  <si>
    <t xml:space="preserve">  20 v   5 kk 19 pv</t>
  </si>
  <si>
    <t>5.  ottelu</t>
  </si>
  <si>
    <t xml:space="preserve">  20 v   5 kk 29 pv</t>
  </si>
  <si>
    <t>suomensarja</t>
  </si>
  <si>
    <t>IPV  2</t>
  </si>
  <si>
    <t>12.</t>
  </si>
  <si>
    <t>Seurat</t>
  </si>
  <si>
    <t>JäPe = Järvenpään Pesis  (1998)</t>
  </si>
  <si>
    <t>Tahko = Hyvinkään Tahko  (1915)</t>
  </si>
  <si>
    <t>IPV = Imatran Pallo-Veikot  (1955),  kasvattajaseura</t>
  </si>
  <si>
    <t>12.12.1986   Imatra</t>
  </si>
  <si>
    <t>6.</t>
  </si>
  <si>
    <t>PuMu</t>
  </si>
  <si>
    <t>YKKÖSPESIS</t>
  </si>
  <si>
    <t>4.</t>
  </si>
  <si>
    <t>RiiPe  = Riihi-Pesis, Riihimäki  (1999)</t>
  </si>
  <si>
    <t>Kiri = Jyväskylän Kiri  (1930)</t>
  </si>
  <si>
    <t>Kiri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</si>
  <si>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</si>
  <si>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</si>
  <si>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</si>
  <si>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</si>
  <si>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</si>
  <si>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</si>
  <si>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</si>
  <si>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</si>
  <si>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</si>
  <si>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</si>
  <si>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</si>
  <si>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</si>
  <si>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</si>
  <si>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</si>
  <si>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</si>
  <si>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</si>
  <si>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Länsi</t>
  </si>
  <si>
    <t>Sami-Petteri Kivimäki</t>
  </si>
  <si>
    <t>2318</t>
  </si>
  <si>
    <t>3k</t>
  </si>
  <si>
    <t>I p</t>
  </si>
  <si>
    <t>23.07. 2005  Oulu</t>
  </si>
  <si>
    <t xml:space="preserve">  2-1  (0-2, 3-2, 0-0, 2-1)</t>
  </si>
  <si>
    <t>Juha Luhtavaara</t>
  </si>
  <si>
    <t>1462</t>
  </si>
  <si>
    <t>2k</t>
  </si>
  <si>
    <t>18.06. 2004  Hyvinkää</t>
  </si>
  <si>
    <t xml:space="preserve">  2-0  (3-0, 13-6)</t>
  </si>
  <si>
    <t>Itä</t>
  </si>
  <si>
    <t>Markku Kiiski</t>
  </si>
  <si>
    <t>630</t>
  </si>
  <si>
    <t>03.08. 2003  Sotkamo</t>
  </si>
  <si>
    <t xml:space="preserve">  0-2  (3-6, 2-3)</t>
  </si>
  <si>
    <t>Pasi Ahonen</t>
  </si>
  <si>
    <t>1178</t>
  </si>
  <si>
    <t>MIEHET</t>
  </si>
  <si>
    <t>28.06. 2015  Hyvinkää</t>
  </si>
  <si>
    <t>Mikko Huotari</t>
  </si>
  <si>
    <t>Ikä ensimmäisessä ottelussa</t>
  </si>
  <si>
    <t>28 v  6 kk  16 pv</t>
  </si>
  <si>
    <t>4409</t>
  </si>
  <si>
    <t xml:space="preserve"> ITÄ - LÄNSI - KORTTI</t>
  </si>
  <si>
    <t>Play off, voitot, voittoprosentti</t>
  </si>
  <si>
    <t>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</si>
  <si>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</si>
  <si>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</si>
  <si>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</si>
  <si>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</si>
  <si>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</si>
  <si>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</si>
  <si>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</si>
  <si>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</si>
  <si>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1/2</t>
  </si>
  <si>
    <t>0/0</t>
  </si>
  <si>
    <t>KAIKKIEN AIKOJEN TILASTOT, TOP-10</t>
  </si>
  <si>
    <t>PESISPÖRSSIRAJAT</t>
  </si>
  <si>
    <t>Lyöty</t>
  </si>
  <si>
    <t>Tuotu</t>
  </si>
  <si>
    <t>Jatkosarja  3.</t>
  </si>
  <si>
    <t>3-2  NJ</t>
  </si>
  <si>
    <t>3-1  SoJy</t>
  </si>
  <si>
    <t>Jatkosarja  7.</t>
  </si>
  <si>
    <t>1-4  PattU</t>
  </si>
  <si>
    <t>0-3  Lippo</t>
  </si>
  <si>
    <t>0-4  ViVe</t>
  </si>
  <si>
    <t>2-4  JoMa</t>
  </si>
  <si>
    <t>2-3  JoMa</t>
  </si>
  <si>
    <t>3-2  KPL</t>
  </si>
  <si>
    <t>0-3  ViVe</t>
  </si>
  <si>
    <t>0-2  JoMa</t>
  </si>
  <si>
    <t>Minipudotuspelit;  0-2  Tahko</t>
  </si>
  <si>
    <t>1/1</t>
  </si>
  <si>
    <t>9.</t>
  </si>
  <si>
    <t xml:space="preserve">  1-2  (1-2, 1-0, 0-1)</t>
  </si>
  <si>
    <t>2/5</t>
  </si>
  <si>
    <t>1/3</t>
  </si>
  <si>
    <t>2/6</t>
  </si>
  <si>
    <t>1/4</t>
  </si>
  <si>
    <t>3/10</t>
  </si>
  <si>
    <t>0/1</t>
  </si>
  <si>
    <t>2/2</t>
  </si>
  <si>
    <t>0/2</t>
  </si>
  <si>
    <t>0/3</t>
  </si>
  <si>
    <t>3/4</t>
  </si>
  <si>
    <t>6/10</t>
  </si>
  <si>
    <t>2/4</t>
  </si>
  <si>
    <t>2/3</t>
  </si>
  <si>
    <t>8/15</t>
  </si>
  <si>
    <t xml:space="preserve">       Runkosarja TOP-30</t>
  </si>
  <si>
    <t>22.</t>
  </si>
  <si>
    <t>18.</t>
  </si>
  <si>
    <t>11.</t>
  </si>
  <si>
    <t>Ylempi loppusarja TOP-10</t>
  </si>
  <si>
    <t xml:space="preserve"> Vuoden tulokas  2007</t>
  </si>
  <si>
    <t>26.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</si>
  <si>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</si>
  <si>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</si>
  <si>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</si>
  <si>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</si>
  <si>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</si>
  <si>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</si>
  <si>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</si>
  <si>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</si>
  <si>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PattU</t>
  </si>
  <si>
    <t>PattU = Pattijoen Urheilijat  (1928)</t>
  </si>
  <si>
    <t>90.</t>
  </si>
  <si>
    <t>0-3  SoJy</t>
  </si>
  <si>
    <t>72.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</si>
  <si>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</si>
  <si>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</si>
  <si>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</si>
  <si>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</si>
  <si>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</si>
  <si>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978.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</si>
  <si>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</si>
  <si>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</si>
  <si>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</si>
  <si>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</si>
  <si>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</si>
  <si>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</si>
  <si>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</si>
  <si>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1945 - 2011</t>
  </si>
  <si>
    <t>407.</t>
  </si>
  <si>
    <t>189.</t>
  </si>
  <si>
    <t>204.</t>
  </si>
  <si>
    <t xml:space="preserve"> 1945 - 2012</t>
  </si>
  <si>
    <t>175.</t>
  </si>
  <si>
    <t>190.</t>
  </si>
  <si>
    <t xml:space="preserve"> 1945 - 2013</t>
  </si>
  <si>
    <t>200.</t>
  </si>
  <si>
    <t xml:space="preserve"> 1945 - 2014</t>
  </si>
  <si>
    <t>195.</t>
  </si>
  <si>
    <t>176.</t>
  </si>
  <si>
    <t>145.</t>
  </si>
  <si>
    <t xml:space="preserve"> 1945 - 2015</t>
  </si>
  <si>
    <t>179.</t>
  </si>
  <si>
    <t xml:space="preserve"> 1945 - 2016</t>
  </si>
  <si>
    <t>127.</t>
  </si>
  <si>
    <t xml:space="preserve"> Etenijätilasto</t>
  </si>
  <si>
    <t xml:space="preserve"> 1945 - 2017</t>
  </si>
  <si>
    <t>99.</t>
  </si>
  <si>
    <t xml:space="preserve"> 1945 - 2018</t>
  </si>
  <si>
    <t xml:space="preserve"> Kärkilyöjätilasto</t>
  </si>
  <si>
    <t xml:space="preserve"> PLAY OFF,  KA / OTT</t>
  </si>
  <si>
    <t xml:space="preserve"> PLAY OFF, TASASATASET,  ka. / peli</t>
  </si>
  <si>
    <t xml:space="preserve"> 1979 - 2007</t>
  </si>
  <si>
    <t>331.</t>
  </si>
  <si>
    <t xml:space="preserve"> 1979 - 2008</t>
  </si>
  <si>
    <t>256.</t>
  </si>
  <si>
    <t xml:space="preserve"> 1979 - 2009</t>
  </si>
  <si>
    <t xml:space="preserve"> 1979 - 2010</t>
  </si>
  <si>
    <t>205.</t>
  </si>
  <si>
    <t xml:space="preserve"> 1979 - 2011</t>
  </si>
  <si>
    <t xml:space="preserve"> 1979 - 2012</t>
  </si>
  <si>
    <t>138.</t>
  </si>
  <si>
    <t xml:space="preserve"> 1979 - 2013</t>
  </si>
  <si>
    <t>118.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</si>
  <si>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</si>
  <si>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</si>
  <si>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</si>
  <si>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</si>
  <si>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</si>
  <si>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1945 - 2019</t>
  </si>
  <si>
    <t xml:space="preserve"> 1979 - 2019</t>
  </si>
  <si>
    <t>297.   26.07. 2015  KiPa - Kiri  1-0</t>
  </si>
  <si>
    <t>28 v   7 kk 14 pv</t>
  </si>
  <si>
    <t>139.   18.05. 2019  Tahko - PattU  2-0</t>
  </si>
  <si>
    <t>32 v   5 kk   6 pv</t>
  </si>
  <si>
    <t>171.   20.07. 2107  IPV - AA  2-1</t>
  </si>
  <si>
    <t>257. ottelu</t>
  </si>
  <si>
    <t>149.   27.06. 2017  KPL - IPV  2-0</t>
  </si>
  <si>
    <t>248. ottelu</t>
  </si>
  <si>
    <t>864.</t>
  </si>
  <si>
    <t>759.</t>
  </si>
  <si>
    <t>633.</t>
  </si>
  <si>
    <t>491.</t>
  </si>
  <si>
    <t>387.</t>
  </si>
  <si>
    <t>323.</t>
  </si>
  <si>
    <t>246.</t>
  </si>
  <si>
    <t>169.</t>
  </si>
  <si>
    <t>1017.</t>
  </si>
  <si>
    <t>959.</t>
  </si>
  <si>
    <t>786.</t>
  </si>
  <si>
    <t>745.</t>
  </si>
  <si>
    <t>740.</t>
  </si>
  <si>
    <t>750.</t>
  </si>
  <si>
    <t>612.</t>
  </si>
  <si>
    <t>559.</t>
  </si>
  <si>
    <t>539.</t>
  </si>
  <si>
    <t>522.</t>
  </si>
  <si>
    <t>457.</t>
  </si>
  <si>
    <t>446.</t>
  </si>
  <si>
    <t>414.</t>
  </si>
  <si>
    <t>1321.</t>
  </si>
  <si>
    <t>1110.</t>
  </si>
  <si>
    <t>560.</t>
  </si>
  <si>
    <t>519.</t>
  </si>
  <si>
    <t>417.</t>
  </si>
  <si>
    <t>354.</t>
  </si>
  <si>
    <t>192.</t>
  </si>
  <si>
    <t>112.</t>
  </si>
  <si>
    <t>1193.</t>
  </si>
  <si>
    <t>1091.</t>
  </si>
  <si>
    <t>905.</t>
  </si>
  <si>
    <t>789.</t>
  </si>
  <si>
    <t>668.</t>
  </si>
  <si>
    <t>637.</t>
  </si>
  <si>
    <t>515.</t>
  </si>
  <si>
    <t>463.</t>
  </si>
  <si>
    <t>380.</t>
  </si>
  <si>
    <t>254.</t>
  </si>
  <si>
    <t>225.</t>
  </si>
  <si>
    <t>208.</t>
  </si>
  <si>
    <t>1460.</t>
  </si>
  <si>
    <t>1074.</t>
  </si>
  <si>
    <t>871.</t>
  </si>
  <si>
    <t>675.</t>
  </si>
  <si>
    <t>554.</t>
  </si>
  <si>
    <t>546.</t>
  </si>
  <si>
    <t>445.</t>
  </si>
  <si>
    <t>352.</t>
  </si>
  <si>
    <t>275.</t>
  </si>
  <si>
    <t>221.</t>
  </si>
  <si>
    <t>178.</t>
  </si>
  <si>
    <t>139.</t>
  </si>
  <si>
    <t>177.</t>
  </si>
  <si>
    <t>181.</t>
  </si>
  <si>
    <t>173.</t>
  </si>
  <si>
    <t>182.</t>
  </si>
  <si>
    <t>186.</t>
  </si>
  <si>
    <t>197.</t>
  </si>
  <si>
    <t>203.</t>
  </si>
  <si>
    <t>213.</t>
  </si>
  <si>
    <t>196.</t>
  </si>
  <si>
    <t>198.</t>
  </si>
  <si>
    <t>135.</t>
  </si>
  <si>
    <t>151.</t>
  </si>
  <si>
    <t>216.</t>
  </si>
  <si>
    <t>214.</t>
  </si>
  <si>
    <t>211.</t>
  </si>
  <si>
    <t>185.</t>
  </si>
  <si>
    <t>339.</t>
  </si>
  <si>
    <t>313.</t>
  </si>
  <si>
    <t>281.</t>
  </si>
  <si>
    <t>264.</t>
  </si>
  <si>
    <t>238.</t>
  </si>
  <si>
    <t>228.</t>
  </si>
  <si>
    <t>210.</t>
  </si>
  <si>
    <t>171.</t>
  </si>
  <si>
    <t>174.</t>
  </si>
  <si>
    <t>159.</t>
  </si>
  <si>
    <t>279.</t>
  </si>
  <si>
    <t>207.</t>
  </si>
  <si>
    <t>188.</t>
  </si>
  <si>
    <t>137.</t>
  </si>
  <si>
    <t>141.</t>
  </si>
  <si>
    <t>143.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</si>
  <si>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</si>
  <si>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</si>
  <si>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</si>
  <si>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</si>
  <si>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</si>
  <si>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</si>
  <si>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</si>
  <si>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</si>
  <si>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</si>
  <si>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</si>
  <si>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Imatran Pallo-Veikot</t>
  </si>
  <si>
    <t>LYÖDYT, KA/OTT</t>
  </si>
  <si>
    <t>RS</t>
  </si>
  <si>
    <t>YLS</t>
  </si>
  <si>
    <t>ERO</t>
  </si>
  <si>
    <t>TUODUT, KA/OTT</t>
  </si>
  <si>
    <t>Hyvinkään Tahko</t>
  </si>
  <si>
    <t>Jyväskylän Kiri</t>
  </si>
  <si>
    <t>Pattijoen Urheilijat</t>
  </si>
  <si>
    <t>115.   12.07. 2009  Tahko - JoMa  2-0</t>
  </si>
  <si>
    <t>307.   15.08. 2010  Lippo - Tahko  1-0</t>
  </si>
  <si>
    <t>2/10</t>
  </si>
  <si>
    <t>PuMu = Helsingin Puna-Mustat  (1941)</t>
  </si>
  <si>
    <t>88.</t>
  </si>
  <si>
    <t>TOP-100    1945-2020</t>
  </si>
  <si>
    <t>87.</t>
  </si>
  <si>
    <t xml:space="preserve"> 1945 - 2020</t>
  </si>
  <si>
    <t>107.</t>
  </si>
  <si>
    <t>206.</t>
  </si>
  <si>
    <t xml:space="preserve"> 1979 - 2020</t>
  </si>
  <si>
    <t>590 873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</si>
</sst>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2" xfId="0" applyFont="1" applyFill="1" applyBorder="1" applyAlignment="1"/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left"/>
    </xf>
    <xf numFmtId="49" fontId="3" fillId="9" borderId="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4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1" xfId="0" applyFont="1" applyFill="1" applyBorder="1"/>
    <xf numFmtId="0" fontId="8" fillId="7" borderId="1" xfId="0" applyFont="1" applyFill="1" applyBorder="1"/>
    <xf numFmtId="0" fontId="0" fillId="2" borderId="0" xfId="0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8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3" xfId="1" applyNumberFormat="1" applyFont="1" applyFill="1" applyBorder="1" applyAlignment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0" fontId="3" fillId="4" borderId="5" xfId="0" applyFont="1" applyFill="1" applyBorder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7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1" xfId="0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3" borderId="0" xfId="0" applyNumberFormat="1" applyFont="1" applyFill="1" applyBorder="1" applyAlignment="1"/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2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2"/>
  <sheetViews>
    <sheetView tabSelected="1" zoomScale="83" zoomScaleNormal="83" workbookViewId="0"/>
  </sheetViews>
  <sheetFormatPr defaultRowHeight="15" customHeight="1" x14ac:dyDescent="0.25"/>
  <cols>
    <col min="1" max="1" width="0.7109375" style="115" customWidth="1"/>
    <col min="2" max="2" width="6.7109375" style="71" customWidth="1"/>
    <col min="3" max="3" width="6.140625" style="70" customWidth="1"/>
    <col min="4" max="4" width="9.42578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5" style="70" customWidth="1"/>
    <col min="34" max="36" width="12.28515625" style="70" customWidth="1"/>
    <col min="37" max="37" width="0.7109375" style="70" customWidth="1"/>
    <col min="38" max="40" width="6.7109375" style="70" customWidth="1"/>
    <col min="41" max="43" width="5.7109375" style="70" customWidth="1"/>
    <col min="44" max="44" width="51.42578125" style="115" customWidth="1"/>
    <col min="45" max="16384" width="9.140625" style="115"/>
  </cols>
  <sheetData>
    <row r="1" spans="1:44" ht="19.5" customHeight="1" x14ac:dyDescent="0.25">
      <c r="A1" s="150"/>
      <c r="B1" s="2" t="s">
        <v>34</v>
      </c>
      <c r="C1" s="3"/>
      <c r="D1" s="4"/>
      <c r="E1" s="5" t="s">
        <v>62</v>
      </c>
      <c r="F1" s="74"/>
      <c r="G1" s="3"/>
      <c r="H1" s="3"/>
      <c r="I1" s="3"/>
      <c r="J1" s="3"/>
      <c r="K1" s="2"/>
      <c r="L1" s="3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0"/>
    </row>
    <row r="2" spans="1:44" s="153" customFormat="1" ht="15" customHeight="1" x14ac:dyDescent="0.25">
      <c r="A2" s="15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158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162</v>
      </c>
      <c r="AC2" s="19"/>
      <c r="AD2" s="13"/>
      <c r="AE2" s="20"/>
      <c r="AF2" s="18"/>
      <c r="AG2" s="21" t="s">
        <v>112</v>
      </c>
      <c r="AH2" s="13"/>
      <c r="AI2" s="13"/>
      <c r="AJ2" s="14"/>
      <c r="AK2" s="18"/>
      <c r="AL2" s="21" t="s">
        <v>113</v>
      </c>
      <c r="AM2" s="19"/>
      <c r="AN2" s="13"/>
      <c r="AO2" s="152" t="s">
        <v>114</v>
      </c>
      <c r="AP2" s="13"/>
      <c r="AQ2" s="14"/>
      <c r="AR2" s="50"/>
    </row>
    <row r="3" spans="1:44" s="153" customFormat="1" ht="15" customHeight="1" x14ac:dyDescent="0.25">
      <c r="A3" s="15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115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115</v>
      </c>
      <c r="AE3" s="17" t="s">
        <v>17</v>
      </c>
      <c r="AF3" s="22"/>
      <c r="AG3" s="17" t="s">
        <v>116</v>
      </c>
      <c r="AH3" s="17" t="s">
        <v>117</v>
      </c>
      <c r="AI3" s="14" t="s">
        <v>118</v>
      </c>
      <c r="AJ3" s="17" t="s">
        <v>119</v>
      </c>
      <c r="AK3" s="22"/>
      <c r="AL3" s="17" t="s">
        <v>23</v>
      </c>
      <c r="AM3" s="17" t="s">
        <v>24</v>
      </c>
      <c r="AN3" s="14" t="s">
        <v>120</v>
      </c>
      <c r="AO3" s="14" t="s">
        <v>31</v>
      </c>
      <c r="AP3" s="16" t="s">
        <v>32</v>
      </c>
      <c r="AQ3" s="17" t="s">
        <v>33</v>
      </c>
      <c r="AR3" s="50"/>
    </row>
    <row r="4" spans="1:44" s="153" customFormat="1" ht="15" customHeight="1" x14ac:dyDescent="0.25">
      <c r="A4" s="151"/>
      <c r="B4" s="23">
        <v>2002</v>
      </c>
      <c r="C4" s="23" t="s">
        <v>44</v>
      </c>
      <c r="D4" s="24" t="s">
        <v>56</v>
      </c>
      <c r="E4" s="23"/>
      <c r="F4" s="25" t="s">
        <v>55</v>
      </c>
      <c r="G4" s="26"/>
      <c r="H4" s="27"/>
      <c r="I4" s="23"/>
      <c r="J4" s="23"/>
      <c r="K4" s="23"/>
      <c r="L4" s="23"/>
      <c r="M4" s="23"/>
      <c r="N4" s="28"/>
      <c r="O4" s="22"/>
      <c r="P4" s="17"/>
      <c r="Q4" s="17"/>
      <c r="R4" s="17"/>
      <c r="S4" s="17"/>
      <c r="T4" s="22"/>
      <c r="U4" s="29"/>
      <c r="V4" s="29"/>
      <c r="W4" s="30"/>
      <c r="X4" s="29"/>
      <c r="Y4" s="29"/>
      <c r="Z4" s="34"/>
      <c r="AA4" s="22">
        <v>0</v>
      </c>
      <c r="AB4" s="17"/>
      <c r="AC4" s="17"/>
      <c r="AD4" s="17"/>
      <c r="AE4" s="17"/>
      <c r="AF4" s="22"/>
      <c r="AG4" s="41"/>
      <c r="AH4" s="41"/>
      <c r="AI4" s="41"/>
      <c r="AJ4" s="41"/>
      <c r="AK4" s="22"/>
      <c r="AL4" s="29"/>
      <c r="AM4" s="29"/>
      <c r="AN4" s="29"/>
      <c r="AO4" s="30"/>
      <c r="AP4" s="32"/>
      <c r="AQ4" s="29"/>
      <c r="AR4" s="50"/>
    </row>
    <row r="5" spans="1:44" s="153" customFormat="1" ht="15" customHeight="1" x14ac:dyDescent="0.25">
      <c r="A5" s="151"/>
      <c r="B5" s="29">
        <v>2003</v>
      </c>
      <c r="C5" s="29"/>
      <c r="D5" s="33"/>
      <c r="E5" s="29"/>
      <c r="F5" s="29"/>
      <c r="G5" s="29"/>
      <c r="H5" s="30"/>
      <c r="I5" s="29"/>
      <c r="J5" s="29"/>
      <c r="K5" s="29"/>
      <c r="L5" s="29"/>
      <c r="M5" s="29"/>
      <c r="N5" s="34"/>
      <c r="O5" s="22"/>
      <c r="P5" s="17"/>
      <c r="Q5" s="17"/>
      <c r="R5" s="17"/>
      <c r="S5" s="17"/>
      <c r="T5" s="22"/>
      <c r="U5" s="29"/>
      <c r="V5" s="29"/>
      <c r="W5" s="30"/>
      <c r="X5" s="29"/>
      <c r="Y5" s="29"/>
      <c r="Z5" s="34"/>
      <c r="AA5" s="22">
        <v>0</v>
      </c>
      <c r="AB5" s="17"/>
      <c r="AC5" s="17"/>
      <c r="AD5" s="17"/>
      <c r="AE5" s="17"/>
      <c r="AF5" s="22"/>
      <c r="AG5" s="41"/>
      <c r="AH5" s="41"/>
      <c r="AI5" s="41"/>
      <c r="AJ5" s="41"/>
      <c r="AK5" s="22"/>
      <c r="AL5" s="29"/>
      <c r="AM5" s="29"/>
      <c r="AN5" s="29"/>
      <c r="AO5" s="30"/>
      <c r="AP5" s="32"/>
      <c r="AQ5" s="29"/>
      <c r="AR5" s="50"/>
    </row>
    <row r="6" spans="1:44" s="153" customFormat="1" ht="15" customHeight="1" x14ac:dyDescent="0.25">
      <c r="A6" s="151"/>
      <c r="B6" s="35">
        <v>2004</v>
      </c>
      <c r="C6" s="35" t="s">
        <v>35</v>
      </c>
      <c r="D6" s="36" t="s">
        <v>36</v>
      </c>
      <c r="E6" s="35"/>
      <c r="F6" s="37" t="s">
        <v>37</v>
      </c>
      <c r="G6" s="38"/>
      <c r="H6" s="39"/>
      <c r="I6" s="35"/>
      <c r="J6" s="35"/>
      <c r="K6" s="35"/>
      <c r="L6" s="35"/>
      <c r="M6" s="35"/>
      <c r="N6" s="40"/>
      <c r="O6" s="22"/>
      <c r="P6" s="17"/>
      <c r="Q6" s="17"/>
      <c r="R6" s="17"/>
      <c r="S6" s="17"/>
      <c r="T6" s="22"/>
      <c r="U6" s="41"/>
      <c r="V6" s="29"/>
      <c r="W6" s="29"/>
      <c r="X6" s="29"/>
      <c r="Y6" s="29"/>
      <c r="Z6" s="34"/>
      <c r="AA6" s="22">
        <v>0</v>
      </c>
      <c r="AB6" s="17"/>
      <c r="AC6" s="17"/>
      <c r="AD6" s="17"/>
      <c r="AE6" s="17"/>
      <c r="AF6" s="22"/>
      <c r="AG6" s="41"/>
      <c r="AH6" s="41"/>
      <c r="AI6" s="41"/>
      <c r="AJ6" s="41"/>
      <c r="AK6" s="22"/>
      <c r="AL6" s="29"/>
      <c r="AM6" s="29"/>
      <c r="AN6" s="29"/>
      <c r="AO6" s="30"/>
      <c r="AP6" s="32"/>
      <c r="AQ6" s="29"/>
      <c r="AR6" s="50"/>
    </row>
    <row r="7" spans="1:44" s="153" customFormat="1" ht="15" customHeight="1" x14ac:dyDescent="0.25">
      <c r="A7" s="151"/>
      <c r="B7" s="35">
        <v>2005</v>
      </c>
      <c r="C7" s="35" t="s">
        <v>38</v>
      </c>
      <c r="D7" s="36" t="s">
        <v>39</v>
      </c>
      <c r="E7" s="35"/>
      <c r="F7" s="37" t="s">
        <v>37</v>
      </c>
      <c r="G7" s="38"/>
      <c r="H7" s="39"/>
      <c r="I7" s="35"/>
      <c r="J7" s="35"/>
      <c r="K7" s="35"/>
      <c r="L7" s="35"/>
      <c r="M7" s="35"/>
      <c r="N7" s="40"/>
      <c r="O7" s="22"/>
      <c r="P7" s="17"/>
      <c r="Q7" s="17"/>
      <c r="R7" s="17"/>
      <c r="S7" s="17"/>
      <c r="T7" s="22"/>
      <c r="U7" s="41"/>
      <c r="V7" s="29"/>
      <c r="W7" s="29"/>
      <c r="X7" s="29"/>
      <c r="Y7" s="29"/>
      <c r="Z7" s="34"/>
      <c r="AA7" s="22"/>
      <c r="AB7" s="17"/>
      <c r="AC7" s="17"/>
      <c r="AD7" s="17"/>
      <c r="AE7" s="17"/>
      <c r="AF7" s="22"/>
      <c r="AG7" s="41"/>
      <c r="AH7" s="41"/>
      <c r="AI7" s="41"/>
      <c r="AJ7" s="41"/>
      <c r="AK7" s="22"/>
      <c r="AL7" s="29"/>
      <c r="AM7" s="29"/>
      <c r="AN7" s="29"/>
      <c r="AO7" s="30"/>
      <c r="AP7" s="32"/>
      <c r="AQ7" s="29"/>
      <c r="AR7" s="50"/>
    </row>
    <row r="8" spans="1:44" s="153" customFormat="1" ht="15" customHeight="1" x14ac:dyDescent="0.25">
      <c r="A8" s="151"/>
      <c r="B8" s="35">
        <v>2006</v>
      </c>
      <c r="C8" s="35" t="s">
        <v>40</v>
      </c>
      <c r="D8" s="36" t="s">
        <v>41</v>
      </c>
      <c r="E8" s="35"/>
      <c r="F8" s="37" t="s">
        <v>37</v>
      </c>
      <c r="G8" s="38"/>
      <c r="H8" s="39"/>
      <c r="I8" s="35"/>
      <c r="J8" s="35"/>
      <c r="K8" s="35"/>
      <c r="L8" s="35"/>
      <c r="M8" s="35"/>
      <c r="N8" s="40"/>
      <c r="O8" s="22"/>
      <c r="P8" s="17"/>
      <c r="Q8" s="17"/>
      <c r="R8" s="17"/>
      <c r="S8" s="17"/>
      <c r="T8" s="22"/>
      <c r="U8" s="41"/>
      <c r="V8" s="29"/>
      <c r="W8" s="29"/>
      <c r="X8" s="29"/>
      <c r="Y8" s="29"/>
      <c r="Z8" s="34"/>
      <c r="AA8" s="22"/>
      <c r="AB8" s="17"/>
      <c r="AC8" s="17"/>
      <c r="AD8" s="17"/>
      <c r="AE8" s="17"/>
      <c r="AF8" s="22"/>
      <c r="AG8" s="41"/>
      <c r="AH8" s="41"/>
      <c r="AI8" s="41"/>
      <c r="AJ8" s="41"/>
      <c r="AK8" s="22"/>
      <c r="AL8" s="29"/>
      <c r="AM8" s="29"/>
      <c r="AN8" s="29"/>
      <c r="AO8" s="30"/>
      <c r="AP8" s="32"/>
      <c r="AQ8" s="29"/>
      <c r="AR8" s="50"/>
    </row>
    <row r="9" spans="1:44" s="153" customFormat="1" ht="15" customHeight="1" x14ac:dyDescent="0.25">
      <c r="A9" s="151"/>
      <c r="B9" s="35">
        <v>2007</v>
      </c>
      <c r="C9" s="35" t="s">
        <v>57</v>
      </c>
      <c r="D9" s="36" t="s">
        <v>41</v>
      </c>
      <c r="E9" s="35"/>
      <c r="F9" s="37" t="s">
        <v>37</v>
      </c>
      <c r="G9" s="38"/>
      <c r="H9" s="39"/>
      <c r="I9" s="35"/>
      <c r="J9" s="35"/>
      <c r="K9" s="35"/>
      <c r="L9" s="35"/>
      <c r="M9" s="35"/>
      <c r="N9" s="40"/>
      <c r="O9" s="22"/>
      <c r="P9" s="17"/>
      <c r="Q9" s="17"/>
      <c r="R9" s="17"/>
      <c r="S9" s="17"/>
      <c r="T9" s="22"/>
      <c r="U9" s="41"/>
      <c r="V9" s="29"/>
      <c r="W9" s="30"/>
      <c r="X9" s="29"/>
      <c r="Y9" s="29"/>
      <c r="Z9" s="34"/>
      <c r="AA9" s="22"/>
      <c r="AB9" s="17"/>
      <c r="AC9" s="17"/>
      <c r="AD9" s="17"/>
      <c r="AE9" s="17"/>
      <c r="AF9" s="22"/>
      <c r="AG9" s="41"/>
      <c r="AH9" s="41"/>
      <c r="AI9" s="41"/>
      <c r="AJ9" s="41"/>
      <c r="AK9" s="22"/>
      <c r="AL9" s="29"/>
      <c r="AM9" s="29"/>
      <c r="AN9" s="29"/>
      <c r="AO9" s="30"/>
      <c r="AP9" s="32"/>
      <c r="AQ9" s="29"/>
      <c r="AR9" s="50"/>
    </row>
    <row r="10" spans="1:44" s="153" customFormat="1" ht="15" customHeight="1" x14ac:dyDescent="0.25">
      <c r="A10" s="151"/>
      <c r="B10" s="29">
        <v>2007</v>
      </c>
      <c r="C10" s="29" t="s">
        <v>42</v>
      </c>
      <c r="D10" s="33" t="s">
        <v>43</v>
      </c>
      <c r="E10" s="29">
        <v>14</v>
      </c>
      <c r="F10" s="29">
        <v>1</v>
      </c>
      <c r="G10" s="29">
        <v>12</v>
      </c>
      <c r="H10" s="29">
        <v>6</v>
      </c>
      <c r="I10" s="29">
        <v>34</v>
      </c>
      <c r="J10" s="29">
        <v>11</v>
      </c>
      <c r="K10" s="29">
        <v>2</v>
      </c>
      <c r="L10" s="29">
        <v>8</v>
      </c>
      <c r="M10" s="29">
        <v>13</v>
      </c>
      <c r="N10" s="34">
        <v>0.53100000000000003</v>
      </c>
      <c r="O10" s="22">
        <f>PRODUCT(I10/N10)</f>
        <v>64.030131826741993</v>
      </c>
      <c r="P10" s="17"/>
      <c r="Q10" s="17"/>
      <c r="R10" s="17"/>
      <c r="S10" s="17"/>
      <c r="T10" s="22"/>
      <c r="U10" s="29">
        <v>16</v>
      </c>
      <c r="V10" s="29">
        <v>3</v>
      </c>
      <c r="W10" s="30">
        <v>7</v>
      </c>
      <c r="X10" s="29">
        <v>9</v>
      </c>
      <c r="Y10" s="29">
        <v>26</v>
      </c>
      <c r="Z10" s="34">
        <v>0.371</v>
      </c>
      <c r="AA10" s="22"/>
      <c r="AB10" s="17"/>
      <c r="AC10" s="17"/>
      <c r="AD10" s="17"/>
      <c r="AE10" s="17"/>
      <c r="AF10" s="22"/>
      <c r="AG10" s="41" t="s">
        <v>128</v>
      </c>
      <c r="AH10" s="41" t="s">
        <v>129</v>
      </c>
      <c r="AI10" s="41"/>
      <c r="AJ10" s="41" t="s">
        <v>130</v>
      </c>
      <c r="AK10" s="22"/>
      <c r="AL10" s="29"/>
      <c r="AM10" s="29"/>
      <c r="AN10" s="41"/>
      <c r="AO10" s="30">
        <v>1</v>
      </c>
      <c r="AP10" s="9"/>
      <c r="AQ10" s="41"/>
      <c r="AR10" s="50"/>
    </row>
    <row r="11" spans="1:44" s="153" customFormat="1" ht="15" customHeight="1" x14ac:dyDescent="0.25">
      <c r="A11" s="151"/>
      <c r="B11" s="29">
        <v>2008</v>
      </c>
      <c r="C11" s="29" t="s">
        <v>44</v>
      </c>
      <c r="D11" s="33" t="s">
        <v>43</v>
      </c>
      <c r="E11" s="29">
        <v>24</v>
      </c>
      <c r="F11" s="29">
        <v>1</v>
      </c>
      <c r="G11" s="29">
        <v>2</v>
      </c>
      <c r="H11" s="29">
        <v>6</v>
      </c>
      <c r="I11" s="29">
        <v>34</v>
      </c>
      <c r="J11" s="29">
        <v>13</v>
      </c>
      <c r="K11" s="29">
        <v>10</v>
      </c>
      <c r="L11" s="29">
        <v>8</v>
      </c>
      <c r="M11" s="29">
        <v>3</v>
      </c>
      <c r="N11" s="34">
        <v>0.378</v>
      </c>
      <c r="O11" s="22">
        <f>PRODUCT(I11/N11)</f>
        <v>89.94708994708995</v>
      </c>
      <c r="P11" s="17"/>
      <c r="Q11" s="17"/>
      <c r="R11" s="17"/>
      <c r="S11" s="17"/>
      <c r="T11" s="22"/>
      <c r="U11" s="29">
        <v>7</v>
      </c>
      <c r="V11" s="29">
        <v>0</v>
      </c>
      <c r="W11" s="30">
        <v>2</v>
      </c>
      <c r="X11" s="29">
        <v>0</v>
      </c>
      <c r="Y11" s="29">
        <v>10</v>
      </c>
      <c r="Z11" s="34">
        <v>0.435</v>
      </c>
      <c r="AA11" s="22"/>
      <c r="AB11" s="17"/>
      <c r="AC11" s="17"/>
      <c r="AD11" s="17"/>
      <c r="AE11" s="17"/>
      <c r="AF11" s="22"/>
      <c r="AG11" s="41" t="s">
        <v>131</v>
      </c>
      <c r="AH11" s="41"/>
      <c r="AI11" s="41"/>
      <c r="AJ11" s="41"/>
      <c r="AK11" s="22"/>
      <c r="AL11" s="29"/>
      <c r="AM11" s="29"/>
      <c r="AN11" s="41"/>
      <c r="AO11" s="30"/>
      <c r="AP11" s="9"/>
      <c r="AQ11" s="41"/>
      <c r="AR11" s="50"/>
    </row>
    <row r="12" spans="1:44" s="153" customFormat="1" ht="15" customHeight="1" x14ac:dyDescent="0.25">
      <c r="A12" s="151"/>
      <c r="B12" s="29">
        <v>2009</v>
      </c>
      <c r="C12" s="29" t="s">
        <v>45</v>
      </c>
      <c r="D12" s="33" t="s">
        <v>43</v>
      </c>
      <c r="E12" s="29">
        <v>24</v>
      </c>
      <c r="F12" s="29">
        <v>0</v>
      </c>
      <c r="G12" s="29">
        <v>11</v>
      </c>
      <c r="H12" s="29">
        <v>7</v>
      </c>
      <c r="I12" s="29">
        <v>56</v>
      </c>
      <c r="J12" s="29">
        <v>36</v>
      </c>
      <c r="K12" s="29">
        <v>2</v>
      </c>
      <c r="L12" s="29">
        <v>7</v>
      </c>
      <c r="M12" s="29">
        <v>11</v>
      </c>
      <c r="N12" s="34">
        <v>0.45200000000000001</v>
      </c>
      <c r="O12" s="22">
        <f>PRODUCT(I12/N12)</f>
        <v>123.8938053097345</v>
      </c>
      <c r="P12" s="17"/>
      <c r="Q12" s="17"/>
      <c r="R12" s="17"/>
      <c r="S12" s="17"/>
      <c r="T12" s="22"/>
      <c r="U12" s="29">
        <v>5</v>
      </c>
      <c r="V12" s="29">
        <v>0</v>
      </c>
      <c r="W12" s="30">
        <v>0</v>
      </c>
      <c r="X12" s="29">
        <v>2</v>
      </c>
      <c r="Y12" s="29">
        <v>13</v>
      </c>
      <c r="Z12" s="34">
        <v>0.41899999999999998</v>
      </c>
      <c r="AA12" s="22"/>
      <c r="AB12" s="17"/>
      <c r="AC12" s="17"/>
      <c r="AD12" s="17"/>
      <c r="AE12" s="17"/>
      <c r="AF12" s="22"/>
      <c r="AG12" s="41" t="s">
        <v>132</v>
      </c>
      <c r="AH12" s="41"/>
      <c r="AI12" s="41"/>
      <c r="AJ12" s="41"/>
      <c r="AK12" s="22"/>
      <c r="AL12" s="29"/>
      <c r="AM12" s="29"/>
      <c r="AN12" s="29"/>
      <c r="AO12" s="30"/>
      <c r="AP12" s="32"/>
      <c r="AQ12" s="29"/>
      <c r="AR12" s="50"/>
    </row>
    <row r="13" spans="1:44" s="153" customFormat="1" ht="15" customHeight="1" x14ac:dyDescent="0.25">
      <c r="A13" s="151"/>
      <c r="B13" s="29">
        <v>2010</v>
      </c>
      <c r="C13" s="29" t="s">
        <v>46</v>
      </c>
      <c r="D13" s="33" t="s">
        <v>43</v>
      </c>
      <c r="E13" s="29">
        <v>26</v>
      </c>
      <c r="F13" s="29">
        <v>1</v>
      </c>
      <c r="G13" s="42">
        <v>3</v>
      </c>
      <c r="H13" s="42">
        <v>17</v>
      </c>
      <c r="I13" s="42">
        <v>105</v>
      </c>
      <c r="J13" s="29">
        <v>50</v>
      </c>
      <c r="K13" s="29">
        <v>48</v>
      </c>
      <c r="L13" s="29">
        <v>3</v>
      </c>
      <c r="M13" s="29">
        <v>4</v>
      </c>
      <c r="N13" s="34">
        <v>0.61799999999999999</v>
      </c>
      <c r="O13" s="22">
        <f>PRODUCT(I13/N13)</f>
        <v>169.90291262135923</v>
      </c>
      <c r="P13" s="17"/>
      <c r="Q13" s="17"/>
      <c r="R13" s="17"/>
      <c r="S13" s="17"/>
      <c r="T13" s="22"/>
      <c r="U13" s="29">
        <v>3</v>
      </c>
      <c r="V13" s="29">
        <v>0</v>
      </c>
      <c r="W13" s="30">
        <v>0</v>
      </c>
      <c r="X13" s="29">
        <v>0</v>
      </c>
      <c r="Y13" s="29">
        <v>8</v>
      </c>
      <c r="Z13" s="34">
        <v>0.47099999999999997</v>
      </c>
      <c r="AA13" s="22"/>
      <c r="AB13" s="17"/>
      <c r="AC13" s="17"/>
      <c r="AD13" s="17"/>
      <c r="AE13" s="17"/>
      <c r="AF13" s="22"/>
      <c r="AG13" s="41" t="s">
        <v>133</v>
      </c>
      <c r="AH13" s="41"/>
      <c r="AI13" s="41"/>
      <c r="AJ13" s="41"/>
      <c r="AK13" s="22"/>
      <c r="AL13" s="29"/>
      <c r="AM13" s="29"/>
      <c r="AN13" s="41"/>
      <c r="AO13" s="30"/>
      <c r="AP13" s="9"/>
      <c r="AQ13" s="41"/>
      <c r="AR13" s="50"/>
    </row>
    <row r="14" spans="1:44" s="153" customFormat="1" ht="15" customHeight="1" x14ac:dyDescent="0.25">
      <c r="A14" s="151"/>
      <c r="B14" s="29">
        <v>2011</v>
      </c>
      <c r="C14" s="29" t="s">
        <v>44</v>
      </c>
      <c r="D14" s="33" t="s">
        <v>43</v>
      </c>
      <c r="E14" s="29">
        <v>26</v>
      </c>
      <c r="F14" s="29">
        <v>0</v>
      </c>
      <c r="G14" s="29">
        <v>1</v>
      </c>
      <c r="H14" s="29">
        <v>23</v>
      </c>
      <c r="I14" s="29">
        <v>93</v>
      </c>
      <c r="J14" s="29">
        <v>40</v>
      </c>
      <c r="K14" s="29">
        <v>50</v>
      </c>
      <c r="L14" s="29">
        <v>2</v>
      </c>
      <c r="M14" s="29">
        <v>1</v>
      </c>
      <c r="N14" s="34">
        <v>0.6</v>
      </c>
      <c r="O14" s="22">
        <f>PRODUCT(I14/N14)</f>
        <v>155</v>
      </c>
      <c r="P14" s="17"/>
      <c r="Q14" s="17"/>
      <c r="R14" s="17"/>
      <c r="S14" s="17"/>
      <c r="T14" s="22"/>
      <c r="U14" s="29">
        <v>4</v>
      </c>
      <c r="V14" s="29">
        <v>0</v>
      </c>
      <c r="W14" s="30">
        <v>1</v>
      </c>
      <c r="X14" s="29">
        <v>2</v>
      </c>
      <c r="Y14" s="29">
        <v>14</v>
      </c>
      <c r="Z14" s="34">
        <v>0.56000000000000005</v>
      </c>
      <c r="AA14" s="22"/>
      <c r="AB14" s="17"/>
      <c r="AC14" s="17"/>
      <c r="AD14" s="17"/>
      <c r="AE14" s="17"/>
      <c r="AF14" s="22"/>
      <c r="AG14" s="41" t="s">
        <v>134</v>
      </c>
      <c r="AH14" s="41"/>
      <c r="AI14" s="41"/>
      <c r="AJ14" s="41"/>
      <c r="AK14" s="22"/>
      <c r="AL14" s="29"/>
      <c r="AM14" s="29"/>
      <c r="AN14" s="29"/>
      <c r="AO14" s="30"/>
      <c r="AP14" s="32"/>
      <c r="AQ14" s="29"/>
      <c r="AR14" s="50"/>
    </row>
    <row r="15" spans="1:44" s="153" customFormat="1" ht="15" customHeight="1" x14ac:dyDescent="0.25">
      <c r="A15" s="151"/>
      <c r="B15" s="35">
        <v>2012</v>
      </c>
      <c r="C15" s="35" t="s">
        <v>40</v>
      </c>
      <c r="D15" s="36" t="s">
        <v>64</v>
      </c>
      <c r="E15" s="35"/>
      <c r="F15" s="37" t="s">
        <v>37</v>
      </c>
      <c r="G15" s="38"/>
      <c r="H15" s="39"/>
      <c r="I15" s="35"/>
      <c r="J15" s="35"/>
      <c r="K15" s="35"/>
      <c r="L15" s="35"/>
      <c r="M15" s="38"/>
      <c r="N15" s="40"/>
      <c r="O15" s="22"/>
      <c r="P15" s="17"/>
      <c r="Q15" s="17"/>
      <c r="R15" s="17"/>
      <c r="S15" s="17"/>
      <c r="T15" s="22"/>
      <c r="U15" s="41"/>
      <c r="V15" s="30"/>
      <c r="W15" s="30"/>
      <c r="X15" s="29"/>
      <c r="Y15" s="29"/>
      <c r="Z15" s="34"/>
      <c r="AA15" s="22"/>
      <c r="AB15" s="17"/>
      <c r="AC15" s="17"/>
      <c r="AD15" s="17"/>
      <c r="AE15" s="17"/>
      <c r="AF15" s="22"/>
      <c r="AG15" s="41"/>
      <c r="AH15" s="41"/>
      <c r="AI15" s="41"/>
      <c r="AJ15" s="41"/>
      <c r="AK15" s="22"/>
      <c r="AL15" s="29"/>
      <c r="AM15" s="29"/>
      <c r="AN15" s="29"/>
      <c r="AO15" s="30"/>
      <c r="AP15" s="32"/>
      <c r="AQ15" s="29"/>
      <c r="AR15" s="50"/>
    </row>
    <row r="16" spans="1:44" s="153" customFormat="1" ht="15" customHeight="1" x14ac:dyDescent="0.25">
      <c r="A16" s="151"/>
      <c r="B16" s="29">
        <v>2012</v>
      </c>
      <c r="C16" s="29" t="s">
        <v>63</v>
      </c>
      <c r="D16" s="33" t="s">
        <v>43</v>
      </c>
      <c r="E16" s="29">
        <v>6</v>
      </c>
      <c r="F16" s="29">
        <v>0</v>
      </c>
      <c r="G16" s="29">
        <v>0</v>
      </c>
      <c r="H16" s="80">
        <v>7</v>
      </c>
      <c r="I16" s="42">
        <v>32</v>
      </c>
      <c r="J16" s="29">
        <v>12</v>
      </c>
      <c r="K16" s="29">
        <v>20</v>
      </c>
      <c r="L16" s="29">
        <v>0</v>
      </c>
      <c r="M16" s="32">
        <v>0</v>
      </c>
      <c r="N16" s="34">
        <v>0.66700000000000004</v>
      </c>
      <c r="O16" s="22">
        <f>PRODUCT(I16/N16)</f>
        <v>47.976011994002995</v>
      </c>
      <c r="P16" s="17"/>
      <c r="Q16" s="17"/>
      <c r="R16" s="17"/>
      <c r="S16" s="17"/>
      <c r="T16" s="22"/>
      <c r="U16" s="29">
        <v>2</v>
      </c>
      <c r="V16" s="30">
        <v>0</v>
      </c>
      <c r="W16" s="30">
        <v>1</v>
      </c>
      <c r="X16" s="29">
        <v>0</v>
      </c>
      <c r="Y16" s="29">
        <v>6</v>
      </c>
      <c r="Z16" s="34">
        <v>0.4</v>
      </c>
      <c r="AA16" s="22"/>
      <c r="AB16" s="17"/>
      <c r="AC16" s="17"/>
      <c r="AD16" s="17"/>
      <c r="AE16" s="17"/>
      <c r="AF16" s="22"/>
      <c r="AG16" s="41" t="s">
        <v>135</v>
      </c>
      <c r="AH16" s="41"/>
      <c r="AI16" s="41"/>
      <c r="AJ16" s="41"/>
      <c r="AK16" s="22"/>
      <c r="AL16" s="29"/>
      <c r="AM16" s="29"/>
      <c r="AN16" s="41"/>
      <c r="AO16" s="30"/>
      <c r="AP16" s="9"/>
      <c r="AQ16" s="41"/>
      <c r="AR16" s="50"/>
    </row>
    <row r="17" spans="1:44" s="153" customFormat="1" ht="15" customHeight="1" x14ac:dyDescent="0.25">
      <c r="A17" s="151"/>
      <c r="B17" s="29">
        <v>2013</v>
      </c>
      <c r="C17" s="29" t="s">
        <v>46</v>
      </c>
      <c r="D17" s="33" t="s">
        <v>43</v>
      </c>
      <c r="E17" s="29">
        <v>26</v>
      </c>
      <c r="F17" s="29">
        <v>4</v>
      </c>
      <c r="G17" s="29">
        <v>10</v>
      </c>
      <c r="H17" s="30">
        <v>22</v>
      </c>
      <c r="I17" s="29">
        <v>122</v>
      </c>
      <c r="J17" s="29">
        <v>24</v>
      </c>
      <c r="K17" s="29">
        <v>46</v>
      </c>
      <c r="L17" s="29">
        <v>38</v>
      </c>
      <c r="M17" s="32">
        <v>14</v>
      </c>
      <c r="N17" s="34">
        <v>0.6321</v>
      </c>
      <c r="O17" s="81">
        <f>PRODUCT(I17/N17)</f>
        <v>193.00743553235247</v>
      </c>
      <c r="P17" s="17"/>
      <c r="Q17" s="17"/>
      <c r="R17" s="17"/>
      <c r="S17" s="17" t="s">
        <v>159</v>
      </c>
      <c r="T17" s="22"/>
      <c r="U17" s="29">
        <v>5</v>
      </c>
      <c r="V17" s="30">
        <v>0</v>
      </c>
      <c r="W17" s="30">
        <v>0</v>
      </c>
      <c r="X17" s="29">
        <v>4</v>
      </c>
      <c r="Y17" s="29">
        <v>22</v>
      </c>
      <c r="Z17" s="34">
        <v>0.56399999999999995</v>
      </c>
      <c r="AA17" s="22"/>
      <c r="AB17" s="17"/>
      <c r="AC17" s="17"/>
      <c r="AD17" s="17"/>
      <c r="AE17" s="17"/>
      <c r="AF17" s="22"/>
      <c r="AG17" s="41" t="s">
        <v>136</v>
      </c>
      <c r="AH17" s="41"/>
      <c r="AI17" s="41"/>
      <c r="AJ17" s="41"/>
      <c r="AK17" s="22"/>
      <c r="AL17" s="29"/>
      <c r="AM17" s="29"/>
      <c r="AN17" s="29"/>
      <c r="AO17" s="30"/>
      <c r="AP17" s="32"/>
      <c r="AQ17" s="29"/>
      <c r="AR17" s="50"/>
    </row>
    <row r="18" spans="1:44" s="153" customFormat="1" ht="15" customHeight="1" x14ac:dyDescent="0.25">
      <c r="A18" s="151"/>
      <c r="B18" s="29">
        <v>2014</v>
      </c>
      <c r="C18" s="29" t="s">
        <v>57</v>
      </c>
      <c r="D18" s="33" t="s">
        <v>69</v>
      </c>
      <c r="E18" s="29">
        <v>30</v>
      </c>
      <c r="F18" s="29">
        <v>1</v>
      </c>
      <c r="G18" s="29">
        <v>6</v>
      </c>
      <c r="H18" s="42">
        <v>15</v>
      </c>
      <c r="I18" s="42">
        <v>160</v>
      </c>
      <c r="J18" s="29">
        <v>21</v>
      </c>
      <c r="K18" s="29">
        <v>89</v>
      </c>
      <c r="L18" s="29">
        <v>43</v>
      </c>
      <c r="M18" s="32">
        <v>7</v>
      </c>
      <c r="N18" s="34">
        <v>0.66400000000000003</v>
      </c>
      <c r="O18" s="22">
        <f>PRODUCT(I18/N18)</f>
        <v>240.96385542168673</v>
      </c>
      <c r="P18" s="17"/>
      <c r="Q18" s="17"/>
      <c r="R18" s="17"/>
      <c r="S18" s="17" t="s">
        <v>57</v>
      </c>
      <c r="T18" s="22"/>
      <c r="U18" s="41"/>
      <c r="V18" s="29"/>
      <c r="W18" s="29"/>
      <c r="X18" s="29"/>
      <c r="Y18" s="29"/>
      <c r="Z18" s="34"/>
      <c r="AA18" s="22"/>
      <c r="AB18" s="17"/>
      <c r="AC18" s="17"/>
      <c r="AD18" s="17"/>
      <c r="AE18" s="17"/>
      <c r="AF18" s="22"/>
      <c r="AG18" s="41"/>
      <c r="AH18" s="41"/>
      <c r="AI18" s="41"/>
      <c r="AJ18" s="41"/>
      <c r="AK18" s="22"/>
      <c r="AL18" s="29"/>
      <c r="AM18" s="29"/>
      <c r="AN18" s="41"/>
      <c r="AO18" s="30"/>
      <c r="AP18" s="9"/>
      <c r="AQ18" s="41"/>
      <c r="AR18" s="50"/>
    </row>
    <row r="19" spans="1:44" s="153" customFormat="1" ht="15" customHeight="1" x14ac:dyDescent="0.25">
      <c r="A19" s="151"/>
      <c r="B19" s="29">
        <v>2015</v>
      </c>
      <c r="C19" s="29" t="s">
        <v>66</v>
      </c>
      <c r="D19" s="33" t="s">
        <v>69</v>
      </c>
      <c r="E19" s="29">
        <v>30</v>
      </c>
      <c r="F19" s="29">
        <v>1</v>
      </c>
      <c r="G19" s="29">
        <v>3</v>
      </c>
      <c r="H19" s="29">
        <v>36</v>
      </c>
      <c r="I19" s="29">
        <v>157</v>
      </c>
      <c r="J19" s="29">
        <v>38</v>
      </c>
      <c r="K19" s="29">
        <v>100</v>
      </c>
      <c r="L19" s="29">
        <v>15</v>
      </c>
      <c r="M19" s="29">
        <v>4</v>
      </c>
      <c r="N19" s="56">
        <v>0.64339999999999997</v>
      </c>
      <c r="O19" s="94">
        <v>244</v>
      </c>
      <c r="P19" s="17"/>
      <c r="Q19" s="17" t="s">
        <v>160</v>
      </c>
      <c r="R19" s="17"/>
      <c r="S19" s="17" t="s">
        <v>38</v>
      </c>
      <c r="T19" s="22"/>
      <c r="U19" s="29">
        <v>10</v>
      </c>
      <c r="V19" s="30">
        <v>0</v>
      </c>
      <c r="W19" s="30">
        <v>0</v>
      </c>
      <c r="X19" s="29">
        <v>5</v>
      </c>
      <c r="Y19" s="29">
        <v>31</v>
      </c>
      <c r="Z19" s="34">
        <v>0.53500000000000003</v>
      </c>
      <c r="AA19" s="22"/>
      <c r="AB19" s="17"/>
      <c r="AC19" s="17"/>
      <c r="AD19" s="17"/>
      <c r="AE19" s="17"/>
      <c r="AF19" s="22"/>
      <c r="AG19" s="41" t="s">
        <v>137</v>
      </c>
      <c r="AH19" s="41" t="s">
        <v>138</v>
      </c>
      <c r="AI19" s="41" t="s">
        <v>139</v>
      </c>
      <c r="AJ19" s="41"/>
      <c r="AK19" s="22"/>
      <c r="AL19" s="29">
        <v>1</v>
      </c>
      <c r="AM19" s="29"/>
      <c r="AN19" s="41"/>
      <c r="AO19" s="30"/>
      <c r="AP19" s="9"/>
      <c r="AQ19" s="41"/>
      <c r="AR19" s="50"/>
    </row>
    <row r="20" spans="1:44" s="153" customFormat="1" ht="15" customHeight="1" x14ac:dyDescent="0.25">
      <c r="A20" s="151"/>
      <c r="B20" s="29">
        <v>2016</v>
      </c>
      <c r="C20" s="29" t="s">
        <v>40</v>
      </c>
      <c r="D20" s="33" t="s">
        <v>69</v>
      </c>
      <c r="E20" s="29">
        <v>28</v>
      </c>
      <c r="F20" s="29">
        <v>1</v>
      </c>
      <c r="G20" s="29">
        <v>3</v>
      </c>
      <c r="H20" s="29">
        <v>29</v>
      </c>
      <c r="I20" s="29">
        <v>132</v>
      </c>
      <c r="J20" s="29">
        <v>18</v>
      </c>
      <c r="K20" s="29">
        <v>84</v>
      </c>
      <c r="L20" s="29">
        <v>26</v>
      </c>
      <c r="M20" s="29">
        <v>4</v>
      </c>
      <c r="N20" s="56">
        <v>0.63200000000000001</v>
      </c>
      <c r="O20" s="94">
        <v>209</v>
      </c>
      <c r="P20" s="17"/>
      <c r="Q20" s="17"/>
      <c r="R20" s="17"/>
      <c r="S20" s="17"/>
      <c r="T20" s="22"/>
      <c r="U20" s="29">
        <v>2</v>
      </c>
      <c r="V20" s="30">
        <v>0</v>
      </c>
      <c r="W20" s="30">
        <v>0</v>
      </c>
      <c r="X20" s="29">
        <v>2</v>
      </c>
      <c r="Y20" s="29">
        <v>12</v>
      </c>
      <c r="Z20" s="34">
        <v>0.70599999999999996</v>
      </c>
      <c r="AA20" s="22"/>
      <c r="AB20" s="17"/>
      <c r="AC20" s="17"/>
      <c r="AD20" s="17"/>
      <c r="AE20" s="17"/>
      <c r="AF20" s="22"/>
      <c r="AG20" s="41" t="s">
        <v>140</v>
      </c>
      <c r="AH20" s="41"/>
      <c r="AI20" s="41"/>
      <c r="AJ20" s="41"/>
      <c r="AK20" s="22"/>
      <c r="AL20" s="29"/>
      <c r="AM20" s="29"/>
      <c r="AN20" s="41"/>
      <c r="AO20" s="30"/>
      <c r="AP20" s="9"/>
      <c r="AQ20" s="41"/>
      <c r="AR20" s="50"/>
    </row>
    <row r="21" spans="1:44" s="153" customFormat="1" ht="15" customHeight="1" x14ac:dyDescent="0.25">
      <c r="A21" s="151"/>
      <c r="B21" s="29">
        <v>2017</v>
      </c>
      <c r="C21" s="29" t="s">
        <v>142</v>
      </c>
      <c r="D21" s="33" t="s">
        <v>36</v>
      </c>
      <c r="E21" s="29">
        <v>32</v>
      </c>
      <c r="F21" s="29">
        <v>5</v>
      </c>
      <c r="G21" s="29">
        <v>6</v>
      </c>
      <c r="H21" s="29">
        <v>43</v>
      </c>
      <c r="I21" s="29">
        <v>174</v>
      </c>
      <c r="J21" s="29">
        <v>17</v>
      </c>
      <c r="K21" s="29">
        <v>72</v>
      </c>
      <c r="L21" s="29">
        <v>74</v>
      </c>
      <c r="M21" s="29">
        <v>11</v>
      </c>
      <c r="N21" s="56">
        <v>0.61899999999999999</v>
      </c>
      <c r="O21" s="94">
        <v>281</v>
      </c>
      <c r="P21" s="17"/>
      <c r="Q21" s="17" t="s">
        <v>38</v>
      </c>
      <c r="R21" s="17"/>
      <c r="S21" s="17" t="s">
        <v>161</v>
      </c>
      <c r="T21" s="22"/>
      <c r="U21" s="29"/>
      <c r="V21" s="30"/>
      <c r="W21" s="30"/>
      <c r="X21" s="29"/>
      <c r="Y21" s="29"/>
      <c r="Z21" s="34"/>
      <c r="AA21" s="22"/>
      <c r="AB21" s="17"/>
      <c r="AC21" s="17"/>
      <c r="AD21" s="17"/>
      <c r="AE21" s="17"/>
      <c r="AF21" s="22"/>
      <c r="AG21" s="41"/>
      <c r="AH21" s="41"/>
      <c r="AI21" s="41"/>
      <c r="AJ21" s="41"/>
      <c r="AK21" s="22"/>
      <c r="AL21" s="29"/>
      <c r="AM21" s="29"/>
      <c r="AN21" s="41"/>
      <c r="AO21" s="30"/>
      <c r="AP21" s="9"/>
      <c r="AQ21" s="41"/>
      <c r="AR21" s="50"/>
    </row>
    <row r="22" spans="1:44" s="153" customFormat="1" ht="15" customHeight="1" x14ac:dyDescent="0.25">
      <c r="A22" s="151"/>
      <c r="B22" s="29">
        <v>2018</v>
      </c>
      <c r="C22" s="29" t="s">
        <v>142</v>
      </c>
      <c r="D22" s="33" t="s">
        <v>36</v>
      </c>
      <c r="E22" s="29">
        <v>32</v>
      </c>
      <c r="F22" s="29">
        <v>0</v>
      </c>
      <c r="G22" s="29">
        <v>3</v>
      </c>
      <c r="H22" s="29">
        <v>28</v>
      </c>
      <c r="I22" s="29">
        <v>156</v>
      </c>
      <c r="J22" s="29">
        <v>16</v>
      </c>
      <c r="K22" s="29">
        <v>48</v>
      </c>
      <c r="L22" s="29">
        <v>89</v>
      </c>
      <c r="M22" s="29">
        <v>3</v>
      </c>
      <c r="N22" s="56">
        <v>0.64729999999999999</v>
      </c>
      <c r="O22" s="94">
        <v>241</v>
      </c>
      <c r="P22" s="17"/>
      <c r="Q22" s="17"/>
      <c r="R22" s="17"/>
      <c r="S22" s="17" t="s">
        <v>164</v>
      </c>
      <c r="T22" s="22"/>
      <c r="U22" s="29"/>
      <c r="V22" s="30"/>
      <c r="W22" s="30"/>
      <c r="X22" s="29"/>
      <c r="Y22" s="29"/>
      <c r="Z22" s="34"/>
      <c r="AA22" s="22"/>
      <c r="AB22" s="17"/>
      <c r="AC22" s="17"/>
      <c r="AD22" s="17"/>
      <c r="AE22" s="17"/>
      <c r="AF22" s="22"/>
      <c r="AG22" s="41"/>
      <c r="AH22" s="41"/>
      <c r="AI22" s="41"/>
      <c r="AJ22" s="41"/>
      <c r="AK22" s="22"/>
      <c r="AL22" s="29"/>
      <c r="AM22" s="29"/>
      <c r="AN22" s="41"/>
      <c r="AO22" s="30"/>
      <c r="AP22" s="9"/>
      <c r="AQ22" s="41"/>
      <c r="AR22" s="50"/>
    </row>
    <row r="23" spans="1:44" s="153" customFormat="1" ht="15" customHeight="1" x14ac:dyDescent="0.25">
      <c r="A23" s="151"/>
      <c r="B23" s="29">
        <v>2019</v>
      </c>
      <c r="C23" s="29" t="s">
        <v>44</v>
      </c>
      <c r="D23" s="33" t="s">
        <v>173</v>
      </c>
      <c r="E23" s="29">
        <v>30</v>
      </c>
      <c r="F23" s="29">
        <v>1</v>
      </c>
      <c r="G23" s="29">
        <v>8</v>
      </c>
      <c r="H23" s="29">
        <v>15</v>
      </c>
      <c r="I23" s="29">
        <v>109</v>
      </c>
      <c r="J23" s="29">
        <v>16</v>
      </c>
      <c r="K23" s="29">
        <v>47</v>
      </c>
      <c r="L23" s="29">
        <v>37</v>
      </c>
      <c r="M23" s="29">
        <v>9</v>
      </c>
      <c r="N23" s="202">
        <v>0.60219999999999996</v>
      </c>
      <c r="O23" s="94">
        <v>181</v>
      </c>
      <c r="P23" s="17"/>
      <c r="Q23" s="17"/>
      <c r="R23" s="17"/>
      <c r="S23" s="17"/>
      <c r="T23" s="22"/>
      <c r="U23" s="29">
        <v>3</v>
      </c>
      <c r="V23" s="30">
        <v>0</v>
      </c>
      <c r="W23" s="30">
        <v>0</v>
      </c>
      <c r="X23" s="29">
        <v>0</v>
      </c>
      <c r="Y23" s="29">
        <v>13</v>
      </c>
      <c r="Z23" s="34">
        <v>0.8125</v>
      </c>
      <c r="AA23" s="22"/>
      <c r="AB23" s="17"/>
      <c r="AC23" s="17"/>
      <c r="AD23" s="17"/>
      <c r="AE23" s="17"/>
      <c r="AF23" s="22"/>
      <c r="AG23" s="41" t="s">
        <v>176</v>
      </c>
      <c r="AH23" s="41"/>
      <c r="AI23" s="41"/>
      <c r="AJ23" s="41"/>
      <c r="AK23" s="22"/>
      <c r="AL23" s="29"/>
      <c r="AM23" s="29"/>
      <c r="AN23" s="41"/>
      <c r="AO23" s="30"/>
      <c r="AP23" s="9"/>
      <c r="AQ23" s="41"/>
      <c r="AR23" s="50"/>
    </row>
    <row r="24" spans="1:44" s="153" customFormat="1" ht="15" customHeight="1" x14ac:dyDescent="0.25">
      <c r="A24" s="151"/>
      <c r="B24" s="29">
        <v>2020</v>
      </c>
      <c r="C24" s="29" t="s">
        <v>45</v>
      </c>
      <c r="D24" s="33" t="s">
        <v>173</v>
      </c>
      <c r="E24" s="29">
        <v>24</v>
      </c>
      <c r="F24" s="29">
        <v>0</v>
      </c>
      <c r="G24" s="29">
        <v>3</v>
      </c>
      <c r="H24" s="29">
        <v>11</v>
      </c>
      <c r="I24" s="29">
        <v>92</v>
      </c>
      <c r="J24" s="29">
        <v>21</v>
      </c>
      <c r="K24" s="29">
        <v>37</v>
      </c>
      <c r="L24" s="29">
        <v>31</v>
      </c>
      <c r="M24" s="29">
        <v>3</v>
      </c>
      <c r="N24" s="34">
        <v>0.56789999999999996</v>
      </c>
      <c r="O24" s="48">
        <v>162</v>
      </c>
      <c r="P24" s="136"/>
      <c r="Q24" s="17"/>
      <c r="R24" s="17"/>
      <c r="S24" s="17"/>
      <c r="T24" s="50"/>
      <c r="U24" s="29">
        <v>2</v>
      </c>
      <c r="V24" s="29">
        <v>0</v>
      </c>
      <c r="W24" s="30">
        <v>0</v>
      </c>
      <c r="X24" s="29">
        <v>1</v>
      </c>
      <c r="Y24" s="29">
        <v>6</v>
      </c>
      <c r="Z24" s="186">
        <v>0.5</v>
      </c>
      <c r="AA24" s="48">
        <v>12</v>
      </c>
      <c r="AB24" s="17"/>
      <c r="AC24" s="17"/>
      <c r="AD24" s="17"/>
      <c r="AE24" s="17"/>
      <c r="AF24" s="22"/>
      <c r="AG24" s="41" t="s">
        <v>139</v>
      </c>
      <c r="AH24" s="41"/>
      <c r="AI24" s="41"/>
      <c r="AJ24" s="41"/>
      <c r="AK24" s="22"/>
      <c r="AL24" s="29"/>
      <c r="AM24" s="29"/>
      <c r="AN24" s="41"/>
      <c r="AO24" s="30"/>
      <c r="AP24" s="9"/>
      <c r="AQ24" s="41"/>
      <c r="AR24" s="50"/>
    </row>
    <row r="25" spans="1:44" s="153" customFormat="1" ht="15" customHeight="1" x14ac:dyDescent="0.25">
      <c r="A25" s="150"/>
      <c r="B25" s="15" t="s">
        <v>7</v>
      </c>
      <c r="C25" s="16"/>
      <c r="D25" s="14"/>
      <c r="E25" s="17">
        <f t="shared" ref="E25:M25" si="0">SUM(E4:E24)</f>
        <v>352</v>
      </c>
      <c r="F25" s="17">
        <f t="shared" si="0"/>
        <v>16</v>
      </c>
      <c r="G25" s="17">
        <f t="shared" si="0"/>
        <v>71</v>
      </c>
      <c r="H25" s="17">
        <f t="shared" si="0"/>
        <v>265</v>
      </c>
      <c r="I25" s="17">
        <f t="shared" si="0"/>
        <v>1456</v>
      </c>
      <c r="J25" s="17">
        <f t="shared" si="0"/>
        <v>333</v>
      </c>
      <c r="K25" s="17">
        <f t="shared" si="0"/>
        <v>655</v>
      </c>
      <c r="L25" s="17">
        <f t="shared" si="0"/>
        <v>381</v>
      </c>
      <c r="M25" s="16">
        <f t="shared" si="0"/>
        <v>87</v>
      </c>
      <c r="N25" s="43">
        <f>PRODUCT(I25/O25)</f>
        <v>0.60597957605450548</v>
      </c>
      <c r="O25" s="82">
        <f>SUM(O10:O24)</f>
        <v>2402.7212426529677</v>
      </c>
      <c r="P25" s="136" t="s">
        <v>121</v>
      </c>
      <c r="Q25" s="136" t="s">
        <v>121</v>
      </c>
      <c r="R25" s="136" t="s">
        <v>121</v>
      </c>
      <c r="S25" s="136" t="s">
        <v>121</v>
      </c>
      <c r="T25" s="48"/>
      <c r="U25" s="17">
        <f>SUM(U10:U24)-U18</f>
        <v>59</v>
      </c>
      <c r="V25" s="17">
        <f>SUM(V10:V24)-V18</f>
        <v>3</v>
      </c>
      <c r="W25" s="17">
        <f>SUM(W10:W24)-W18</f>
        <v>11</v>
      </c>
      <c r="X25" s="17">
        <f>SUM(X10:X24)-X18</f>
        <v>25</v>
      </c>
      <c r="Y25" s="17">
        <f>SUM(Y10:Y24)-Y18</f>
        <v>161</v>
      </c>
      <c r="Z25" s="43">
        <f>PRODUCT(N31)</f>
        <v>0.49845201238390091</v>
      </c>
      <c r="AA25" s="82"/>
      <c r="AB25" s="136" t="s">
        <v>121</v>
      </c>
      <c r="AC25" s="136" t="s">
        <v>121</v>
      </c>
      <c r="AD25" s="136" t="s">
        <v>121</v>
      </c>
      <c r="AE25" s="136" t="s">
        <v>121</v>
      </c>
      <c r="AF25" s="22"/>
      <c r="AG25" s="136" t="s">
        <v>348</v>
      </c>
      <c r="AH25" s="136" t="s">
        <v>122</v>
      </c>
      <c r="AI25" s="136" t="s">
        <v>123</v>
      </c>
      <c r="AJ25" s="136" t="s">
        <v>141</v>
      </c>
      <c r="AK25" s="22"/>
      <c r="AL25" s="17">
        <f t="shared" ref="AL25:AQ25" si="1">SUM(AL4:AL24)</f>
        <v>1</v>
      </c>
      <c r="AM25" s="17">
        <f t="shared" si="1"/>
        <v>0</v>
      </c>
      <c r="AN25" s="17">
        <f t="shared" si="1"/>
        <v>0</v>
      </c>
      <c r="AO25" s="17">
        <f t="shared" si="1"/>
        <v>1</v>
      </c>
      <c r="AP25" s="17">
        <f t="shared" si="1"/>
        <v>0</v>
      </c>
      <c r="AQ25" s="17">
        <f t="shared" si="1"/>
        <v>0</v>
      </c>
      <c r="AR25" s="50"/>
    </row>
    <row r="26" spans="1:44" s="153" customFormat="1" ht="15" customHeight="1" x14ac:dyDescent="0.25">
      <c r="A26" s="150"/>
      <c r="B26" s="15" t="s">
        <v>351</v>
      </c>
      <c r="C26" s="16"/>
      <c r="D26" s="14"/>
      <c r="E26" s="13" t="s">
        <v>350</v>
      </c>
      <c r="F26" s="13"/>
      <c r="G26" s="13"/>
      <c r="H26" s="13"/>
      <c r="I26" s="13" t="s">
        <v>352</v>
      </c>
      <c r="J26" s="13"/>
      <c r="K26" s="13"/>
      <c r="L26" s="13"/>
      <c r="M26" s="13"/>
      <c r="N26" s="154"/>
      <c r="O26" s="22"/>
      <c r="P26" s="21"/>
      <c r="Q26" s="19"/>
      <c r="R26" s="155"/>
      <c r="S26" s="156"/>
      <c r="T26" s="22"/>
      <c r="U26" s="16"/>
      <c r="V26" s="13" t="s">
        <v>177</v>
      </c>
      <c r="W26" s="13"/>
      <c r="X26" s="13"/>
      <c r="Y26" s="13"/>
      <c r="Z26" s="14"/>
      <c r="AA26" s="22"/>
      <c r="AB26" s="157"/>
      <c r="AC26" s="158"/>
      <c r="AD26" s="155"/>
      <c r="AE26" s="156"/>
      <c r="AF26" s="22"/>
      <c r="AG26" s="159">
        <v>0.2</v>
      </c>
      <c r="AH26" s="160">
        <v>0.5</v>
      </c>
      <c r="AI26" s="160">
        <v>0</v>
      </c>
      <c r="AJ26" s="161">
        <v>1</v>
      </c>
      <c r="AK26" s="22"/>
      <c r="AL26" s="16"/>
      <c r="AM26" s="13"/>
      <c r="AN26" s="13"/>
      <c r="AO26" s="13"/>
      <c r="AP26" s="13"/>
      <c r="AQ26" s="14"/>
      <c r="AR26" s="50"/>
    </row>
    <row r="27" spans="1:44" ht="15" customHeight="1" x14ac:dyDescent="0.25">
      <c r="A27" s="151"/>
      <c r="B27" s="33" t="s">
        <v>2</v>
      </c>
      <c r="C27" s="32"/>
      <c r="D27" s="44">
        <f>SUM(F25:H25)+((I25-F25-G25)/3)+(E25/3)+(AL25*25)+(AM25*25)+(AN25*10)+(AO25*25)+(AP25*20)+(AQ25*15)</f>
        <v>975.66666666666663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22"/>
      <c r="Q27" s="22"/>
      <c r="R27" s="22"/>
      <c r="S27" s="2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22"/>
      <c r="AG27" s="45"/>
      <c r="AH27" s="45"/>
      <c r="AI27" s="45"/>
      <c r="AJ27" s="45"/>
      <c r="AK27" s="22"/>
      <c r="AL27" s="45"/>
      <c r="AM27" s="45"/>
      <c r="AN27" s="45"/>
      <c r="AO27" s="45"/>
      <c r="AP27" s="45"/>
      <c r="AQ27" s="45"/>
      <c r="AR27" s="50"/>
    </row>
    <row r="28" spans="1:44" s="153" customFormat="1" ht="15" customHeight="1" x14ac:dyDescent="0.25">
      <c r="A28" s="151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8"/>
      <c r="P28" s="48"/>
      <c r="Q28" s="48"/>
      <c r="R28" s="48"/>
      <c r="S28" s="48"/>
      <c r="T28" s="48"/>
      <c r="U28" s="45"/>
      <c r="V28" s="49"/>
      <c r="W28" s="45"/>
      <c r="X28" s="45"/>
      <c r="Y28" s="45"/>
      <c r="Z28" s="45"/>
      <c r="AA28" s="45"/>
      <c r="AB28" s="45"/>
      <c r="AC28" s="45"/>
      <c r="AD28" s="45"/>
      <c r="AE28" s="45"/>
      <c r="AF28" s="22"/>
      <c r="AG28" s="45"/>
      <c r="AH28" s="45"/>
      <c r="AI28" s="45"/>
      <c r="AJ28" s="45"/>
      <c r="AK28" s="22"/>
      <c r="AL28" s="45"/>
      <c r="AM28" s="45"/>
      <c r="AN28" s="45"/>
      <c r="AO28" s="45"/>
      <c r="AP28" s="45"/>
      <c r="AQ28" s="45"/>
      <c r="AR28" s="50"/>
    </row>
    <row r="29" spans="1:44" ht="15" customHeight="1" x14ac:dyDescent="0.25">
      <c r="A29" s="151"/>
      <c r="B29" s="21" t="s">
        <v>25</v>
      </c>
      <c r="C29" s="51"/>
      <c r="D29" s="51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17</v>
      </c>
      <c r="J29" s="45"/>
      <c r="K29" s="17" t="s">
        <v>27</v>
      </c>
      <c r="L29" s="17" t="s">
        <v>28</v>
      </c>
      <c r="M29" s="17" t="s">
        <v>29</v>
      </c>
      <c r="N29" s="17" t="s">
        <v>22</v>
      </c>
      <c r="O29" s="22"/>
      <c r="P29" s="52" t="s">
        <v>30</v>
      </c>
      <c r="Q29" s="11"/>
      <c r="R29" s="11"/>
      <c r="S29" s="11"/>
      <c r="T29" s="53"/>
      <c r="U29" s="53"/>
      <c r="V29" s="53"/>
      <c r="W29" s="53"/>
      <c r="X29" s="53"/>
      <c r="Y29" s="11"/>
      <c r="Z29" s="11"/>
      <c r="AA29" s="11"/>
      <c r="AB29" s="53"/>
      <c r="AC29" s="53"/>
      <c r="AD29" s="11"/>
      <c r="AE29" s="54"/>
      <c r="AF29" s="22"/>
      <c r="AG29" s="52" t="s">
        <v>124</v>
      </c>
      <c r="AH29" s="11"/>
      <c r="AI29" s="53"/>
      <c r="AJ29" s="54"/>
      <c r="AK29" s="22"/>
      <c r="AL29" s="9" t="s">
        <v>125</v>
      </c>
      <c r="AM29" s="11"/>
      <c r="AN29" s="11"/>
      <c r="AO29" s="11"/>
      <c r="AP29" s="11"/>
      <c r="AQ29" s="54"/>
      <c r="AR29" s="50"/>
    </row>
    <row r="30" spans="1:44" ht="15" customHeight="1" x14ac:dyDescent="0.25">
      <c r="A30" s="151"/>
      <c r="B30" s="52" t="s">
        <v>13</v>
      </c>
      <c r="C30" s="11"/>
      <c r="D30" s="54"/>
      <c r="E30" s="29">
        <f>PRODUCT(E25)</f>
        <v>352</v>
      </c>
      <c r="F30" s="29">
        <f>PRODUCT(F25)</f>
        <v>16</v>
      </c>
      <c r="G30" s="29">
        <f>PRODUCT(G25)</f>
        <v>71</v>
      </c>
      <c r="H30" s="29">
        <f>PRODUCT(H25)</f>
        <v>265</v>
      </c>
      <c r="I30" s="29">
        <f>PRODUCT(I25)</f>
        <v>1456</v>
      </c>
      <c r="J30" s="45"/>
      <c r="K30" s="55">
        <f>PRODUCT((F30+G30)/E30)</f>
        <v>0.24715909090909091</v>
      </c>
      <c r="L30" s="55">
        <f>PRODUCT(H30/E30)</f>
        <v>0.75284090909090906</v>
      </c>
      <c r="M30" s="55">
        <f>PRODUCT(I30/E30)</f>
        <v>4.1363636363636367</v>
      </c>
      <c r="N30" s="56">
        <f>PRODUCT(N25)</f>
        <v>0.60597957605450548</v>
      </c>
      <c r="O30" s="22">
        <f>PRODUCT(O25)</f>
        <v>2402.7212426529677</v>
      </c>
      <c r="P30" s="188" t="s">
        <v>9</v>
      </c>
      <c r="Q30" s="238"/>
      <c r="R30" s="189" t="s">
        <v>47</v>
      </c>
      <c r="S30" s="189"/>
      <c r="T30" s="189"/>
      <c r="U30" s="189"/>
      <c r="V30" s="189"/>
      <c r="W30" s="189"/>
      <c r="X30" s="189"/>
      <c r="Y30" s="239"/>
      <c r="Z30" s="239" t="s">
        <v>11</v>
      </c>
      <c r="AA30" s="240"/>
      <c r="AB30" s="189"/>
      <c r="AC30" s="189"/>
      <c r="AD30" s="239" t="s">
        <v>50</v>
      </c>
      <c r="AE30" s="190"/>
      <c r="AF30" s="22"/>
      <c r="AG30" s="241"/>
      <c r="AH30" s="218"/>
      <c r="AI30" s="189"/>
      <c r="AJ30" s="190"/>
      <c r="AK30" s="22"/>
      <c r="AL30" s="188"/>
      <c r="AM30" s="239"/>
      <c r="AN30" s="189"/>
      <c r="AO30" s="189"/>
      <c r="AP30" s="189"/>
      <c r="AQ30" s="190"/>
      <c r="AR30" s="50"/>
    </row>
    <row r="31" spans="1:44" ht="15" customHeight="1" x14ac:dyDescent="0.25">
      <c r="A31" s="151"/>
      <c r="B31" s="57" t="s">
        <v>15</v>
      </c>
      <c r="C31" s="58"/>
      <c r="D31" s="59"/>
      <c r="E31" s="29">
        <f>SUM(U25)</f>
        <v>59</v>
      </c>
      <c r="F31" s="29">
        <f>SUM(V25)</f>
        <v>3</v>
      </c>
      <c r="G31" s="29">
        <f>SUM(W25)</f>
        <v>11</v>
      </c>
      <c r="H31" s="29">
        <f>SUM(X25)</f>
        <v>25</v>
      </c>
      <c r="I31" s="29">
        <f>SUM(Y25)</f>
        <v>161</v>
      </c>
      <c r="J31" s="45"/>
      <c r="K31" s="55">
        <f>PRODUCT((F31+G31)/E31)</f>
        <v>0.23728813559322035</v>
      </c>
      <c r="L31" s="55">
        <f>PRODUCT(H31/E31)</f>
        <v>0.42372881355932202</v>
      </c>
      <c r="M31" s="55">
        <f>PRODUCT(I31/E31)</f>
        <v>2.7288135593220337</v>
      </c>
      <c r="N31" s="56">
        <f>PRODUCT(I31/O31)</f>
        <v>0.49845201238390091</v>
      </c>
      <c r="O31" s="22">
        <v>323</v>
      </c>
      <c r="P31" s="241" t="s">
        <v>126</v>
      </c>
      <c r="Q31" s="242"/>
      <c r="R31" s="209" t="s">
        <v>48</v>
      </c>
      <c r="S31" s="209"/>
      <c r="T31" s="209"/>
      <c r="U31" s="209"/>
      <c r="V31" s="209"/>
      <c r="W31" s="209"/>
      <c r="X31" s="209"/>
      <c r="Y31" s="216"/>
      <c r="Z31" s="216" t="s">
        <v>51</v>
      </c>
      <c r="AA31" s="82"/>
      <c r="AB31" s="209"/>
      <c r="AC31" s="209"/>
      <c r="AD31" s="216" t="s">
        <v>52</v>
      </c>
      <c r="AE31" s="219"/>
      <c r="AF31" s="22"/>
      <c r="AG31" s="241"/>
      <c r="AH31" s="215"/>
      <c r="AI31" s="209"/>
      <c r="AJ31" s="219"/>
      <c r="AK31" s="22"/>
      <c r="AL31" s="241"/>
      <c r="AM31" s="216"/>
      <c r="AN31" s="209"/>
      <c r="AO31" s="209"/>
      <c r="AP31" s="209"/>
      <c r="AQ31" s="219"/>
      <c r="AR31" s="50"/>
    </row>
    <row r="32" spans="1:44" ht="15" customHeight="1" x14ac:dyDescent="0.25">
      <c r="A32" s="151"/>
      <c r="B32" s="60" t="s">
        <v>16</v>
      </c>
      <c r="C32" s="61"/>
      <c r="D32" s="62"/>
      <c r="E32" s="31">
        <v>4</v>
      </c>
      <c r="F32" s="31">
        <v>0</v>
      </c>
      <c r="G32" s="31">
        <v>0</v>
      </c>
      <c r="H32" s="31">
        <v>4</v>
      </c>
      <c r="I32" s="31">
        <v>17</v>
      </c>
      <c r="J32" s="45"/>
      <c r="K32" s="63">
        <f>PRODUCT((F32+G32)/E32)</f>
        <v>0</v>
      </c>
      <c r="L32" s="63">
        <f>PRODUCT(H32/E32)</f>
        <v>1</v>
      </c>
      <c r="M32" s="63">
        <f>PRODUCT(I32/E32)</f>
        <v>4.25</v>
      </c>
      <c r="N32" s="64">
        <v>0.54800000000000004</v>
      </c>
      <c r="O32" s="22">
        <v>31</v>
      </c>
      <c r="P32" s="241" t="s">
        <v>127</v>
      </c>
      <c r="Q32" s="242"/>
      <c r="R32" s="209" t="s">
        <v>49</v>
      </c>
      <c r="S32" s="209"/>
      <c r="T32" s="209"/>
      <c r="U32" s="209"/>
      <c r="V32" s="209"/>
      <c r="W32" s="209"/>
      <c r="X32" s="209"/>
      <c r="Y32" s="216"/>
      <c r="Z32" s="216" t="s">
        <v>53</v>
      </c>
      <c r="AA32" s="82"/>
      <c r="AB32" s="209"/>
      <c r="AC32" s="209"/>
      <c r="AD32" s="216" t="s">
        <v>54</v>
      </c>
      <c r="AE32" s="219"/>
      <c r="AF32" s="22"/>
      <c r="AG32" s="212"/>
      <c r="AH32" s="215"/>
      <c r="AI32" s="209"/>
      <c r="AJ32" s="219"/>
      <c r="AK32" s="22"/>
      <c r="AL32" s="241"/>
      <c r="AM32" s="216"/>
      <c r="AN32" s="209"/>
      <c r="AO32" s="209"/>
      <c r="AP32" s="209"/>
      <c r="AQ32" s="219"/>
      <c r="AR32" s="50"/>
    </row>
    <row r="33" spans="1:47" ht="15" customHeight="1" x14ac:dyDescent="0.25">
      <c r="A33" s="151"/>
      <c r="B33" s="65" t="s">
        <v>26</v>
      </c>
      <c r="C33" s="66"/>
      <c r="D33" s="67"/>
      <c r="E33" s="17">
        <f>SUM(E30:E32)</f>
        <v>415</v>
      </c>
      <c r="F33" s="17">
        <f>SUM(F30:F32)</f>
        <v>19</v>
      </c>
      <c r="G33" s="17">
        <f>SUM(G30:G32)</f>
        <v>82</v>
      </c>
      <c r="H33" s="17">
        <f>SUM(H30:H32)</f>
        <v>294</v>
      </c>
      <c r="I33" s="17">
        <f>SUM(I30:I32)</f>
        <v>1634</v>
      </c>
      <c r="J33" s="45"/>
      <c r="K33" s="68">
        <f>PRODUCT((F33+G33)/E33)</f>
        <v>0.2433734939759036</v>
      </c>
      <c r="L33" s="68">
        <f>PRODUCT(H33/E33)</f>
        <v>0.70843373493975903</v>
      </c>
      <c r="M33" s="68">
        <f>PRODUCT(I33/E33)</f>
        <v>3.9373493975903613</v>
      </c>
      <c r="N33" s="43">
        <f>PRODUCT(I33/O33)</f>
        <v>0.5927331261203248</v>
      </c>
      <c r="O33" s="22">
        <f>SUM(O30:O32)</f>
        <v>2756.7212426529677</v>
      </c>
      <c r="P33" s="226" t="s">
        <v>10</v>
      </c>
      <c r="Q33" s="243"/>
      <c r="R33" s="227" t="s">
        <v>49</v>
      </c>
      <c r="S33" s="227"/>
      <c r="T33" s="227"/>
      <c r="U33" s="227"/>
      <c r="V33" s="227"/>
      <c r="W33" s="227"/>
      <c r="X33" s="227"/>
      <c r="Y33" s="244"/>
      <c r="Z33" s="244" t="s">
        <v>53</v>
      </c>
      <c r="AA33" s="245"/>
      <c r="AB33" s="227"/>
      <c r="AC33" s="227"/>
      <c r="AD33" s="244" t="s">
        <v>54</v>
      </c>
      <c r="AE33" s="230"/>
      <c r="AF33" s="22"/>
      <c r="AG33" s="122"/>
      <c r="AH33" s="246"/>
      <c r="AI33" s="247"/>
      <c r="AJ33" s="230"/>
      <c r="AK33" s="22"/>
      <c r="AL33" s="226"/>
      <c r="AM33" s="244"/>
      <c r="AN33" s="227"/>
      <c r="AO33" s="227"/>
      <c r="AP33" s="227"/>
      <c r="AQ33" s="230"/>
      <c r="AR33" s="50"/>
    </row>
    <row r="34" spans="1:47" ht="15" customHeight="1" x14ac:dyDescent="0.25">
      <c r="A34" s="151"/>
      <c r="B34" s="47"/>
      <c r="C34" s="47"/>
      <c r="D34" s="47"/>
      <c r="E34" s="47"/>
      <c r="F34" s="47"/>
      <c r="G34" s="47"/>
      <c r="H34" s="47"/>
      <c r="I34" s="47"/>
      <c r="J34" s="45"/>
      <c r="K34" s="47"/>
      <c r="L34" s="47"/>
      <c r="M34" s="47"/>
      <c r="N34" s="46"/>
      <c r="O34" s="22">
        <f>SUM(O31:O33)</f>
        <v>3110.7212426529677</v>
      </c>
      <c r="P34" s="45"/>
      <c r="Q34" s="49"/>
      <c r="R34" s="45"/>
      <c r="S34" s="22"/>
      <c r="T34" s="22"/>
      <c r="U34" s="69"/>
      <c r="V34" s="45"/>
      <c r="W34" s="45"/>
      <c r="X34" s="45"/>
      <c r="Y34" s="22"/>
      <c r="Z34" s="22"/>
      <c r="AA34" s="22"/>
      <c r="AB34" s="22"/>
      <c r="AC34" s="22"/>
      <c r="AD34" s="22"/>
      <c r="AE34" s="22"/>
      <c r="AF34" s="22"/>
      <c r="AG34" s="22"/>
      <c r="AH34" s="69"/>
      <c r="AI34" s="45"/>
      <c r="AJ34" s="45"/>
      <c r="AK34" s="22"/>
      <c r="AL34" s="45"/>
      <c r="AM34" s="45"/>
      <c r="AN34" s="45"/>
      <c r="AO34" s="45"/>
      <c r="AP34" s="45"/>
      <c r="AQ34" s="45"/>
      <c r="AR34" s="50"/>
    </row>
    <row r="35" spans="1:47" ht="15" customHeight="1" x14ac:dyDescent="0.25">
      <c r="A35" s="151"/>
      <c r="B35" s="52" t="s">
        <v>163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77"/>
      <c r="O35" s="10"/>
      <c r="P35" s="11"/>
      <c r="Q35" s="11"/>
      <c r="R35" s="11"/>
      <c r="S35" s="10"/>
      <c r="T35" s="10"/>
      <c r="U35" s="178"/>
      <c r="V35" s="11"/>
      <c r="W35" s="11"/>
      <c r="X35" s="11"/>
      <c r="Y35" s="10"/>
      <c r="Z35" s="10"/>
      <c r="AA35" s="10"/>
      <c r="AB35" s="10"/>
      <c r="AC35" s="10"/>
      <c r="AD35" s="10"/>
      <c r="AE35" s="10"/>
      <c r="AF35" s="10"/>
      <c r="AG35" s="10"/>
      <c r="AH35" s="178"/>
      <c r="AI35" s="11"/>
      <c r="AJ35" s="11"/>
      <c r="AK35" s="10"/>
      <c r="AL35" s="11"/>
      <c r="AM35" s="11"/>
      <c r="AN35" s="11"/>
      <c r="AO35" s="11"/>
      <c r="AP35" s="11"/>
      <c r="AQ35" s="54"/>
      <c r="AR35" s="50"/>
    </row>
    <row r="36" spans="1:47" ht="15" customHeight="1" x14ac:dyDescent="0.25">
      <c r="A36" s="151"/>
      <c r="B36" s="49"/>
      <c r="C36" s="49"/>
      <c r="D36" s="49"/>
      <c r="E36" s="49"/>
      <c r="F36" s="49"/>
      <c r="G36" s="49"/>
      <c r="H36" s="49"/>
      <c r="I36" s="49"/>
      <c r="J36" s="45"/>
      <c r="K36" s="49"/>
      <c r="L36" s="49"/>
      <c r="M36" s="49"/>
      <c r="N36" s="46"/>
      <c r="O36" s="22"/>
      <c r="P36" s="45"/>
      <c r="Q36" s="49"/>
      <c r="R36" s="45"/>
      <c r="S36" s="22"/>
      <c r="T36" s="22"/>
      <c r="U36" s="69"/>
      <c r="V36" s="45"/>
      <c r="W36" s="45"/>
      <c r="X36" s="45"/>
      <c r="Y36" s="22"/>
      <c r="Z36" s="22"/>
      <c r="AA36" s="22"/>
      <c r="AB36" s="22"/>
      <c r="AC36" s="22"/>
      <c r="AD36" s="22"/>
      <c r="AE36" s="22"/>
      <c r="AF36" s="22"/>
      <c r="AG36" s="22"/>
      <c r="AH36" s="69"/>
      <c r="AI36" s="45"/>
      <c r="AJ36" s="45"/>
      <c r="AK36" s="22"/>
      <c r="AL36" s="45"/>
      <c r="AM36" s="45"/>
      <c r="AN36" s="45"/>
      <c r="AO36" s="45"/>
      <c r="AP36" s="45"/>
      <c r="AQ36" s="45"/>
      <c r="AR36" s="50"/>
    </row>
    <row r="37" spans="1:47" s="7" customFormat="1" ht="15" customHeight="1" x14ac:dyDescent="0.2">
      <c r="A37" s="8"/>
      <c r="B37" s="162" t="s">
        <v>58</v>
      </c>
      <c r="C37" s="162"/>
      <c r="D37" s="162" t="s">
        <v>61</v>
      </c>
      <c r="E37" s="162"/>
      <c r="F37" s="45"/>
      <c r="G37" s="45"/>
      <c r="H37" s="45"/>
      <c r="I37" s="45"/>
      <c r="J37" s="45"/>
      <c r="K37" s="45"/>
      <c r="L37" s="45"/>
      <c r="M37" s="162" t="s">
        <v>67</v>
      </c>
      <c r="N37" s="46"/>
      <c r="O37" s="22"/>
      <c r="P37" s="45"/>
      <c r="Q37" s="49"/>
      <c r="R37" s="45"/>
      <c r="S37" s="45"/>
      <c r="T37" s="22"/>
      <c r="U37" s="45"/>
      <c r="V37" s="162" t="s">
        <v>349</v>
      </c>
      <c r="W37" s="45"/>
      <c r="X37" s="45"/>
      <c r="Y37" s="45"/>
      <c r="Z37" s="45"/>
      <c r="AA37" s="45"/>
      <c r="AB37" s="45"/>
      <c r="AC37" s="45"/>
      <c r="AD37" s="45" t="s">
        <v>174</v>
      </c>
      <c r="AE37" s="45"/>
      <c r="AF37" s="45"/>
      <c r="AG37" s="8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</row>
    <row r="38" spans="1:47" s="7" customFormat="1" ht="15" customHeight="1" x14ac:dyDescent="0.2">
      <c r="A38" s="8"/>
      <c r="B38" s="162"/>
      <c r="C38" s="162"/>
      <c r="D38" s="162" t="s">
        <v>59</v>
      </c>
      <c r="E38" s="162"/>
      <c r="F38" s="45"/>
      <c r="G38" s="45"/>
      <c r="H38" s="45"/>
      <c r="I38" s="45"/>
      <c r="J38" s="45"/>
      <c r="K38" s="45"/>
      <c r="L38" s="45"/>
      <c r="M38" s="162" t="s">
        <v>60</v>
      </c>
      <c r="N38" s="46"/>
      <c r="O38" s="22"/>
      <c r="P38" s="45"/>
      <c r="Q38" s="49"/>
      <c r="R38" s="45"/>
      <c r="S38" s="45"/>
      <c r="T38" s="22"/>
      <c r="U38" s="45"/>
      <c r="V38" s="162" t="s">
        <v>68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8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</row>
    <row r="39" spans="1:47" ht="15" customHeight="1" x14ac:dyDescent="0.25">
      <c r="A39" s="151"/>
      <c r="B39" s="162"/>
      <c r="C39" s="162"/>
      <c r="D39" s="162"/>
      <c r="E39" s="162"/>
      <c r="F39" s="45"/>
      <c r="G39" s="45"/>
      <c r="H39" s="45"/>
      <c r="I39" s="45"/>
      <c r="J39" s="45"/>
      <c r="K39" s="45"/>
      <c r="L39" s="45"/>
      <c r="M39" s="162"/>
      <c r="N39" s="46"/>
      <c r="O39" s="22"/>
      <c r="P39" s="45"/>
      <c r="Q39" s="49"/>
      <c r="R39" s="45"/>
      <c r="S39" s="45"/>
      <c r="T39" s="22"/>
      <c r="U39" s="22"/>
      <c r="V39" s="69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</row>
    <row r="40" spans="1:47" ht="14.25" x14ac:dyDescent="0.2">
      <c r="A40" s="151"/>
      <c r="B40" s="203" t="s">
        <v>178</v>
      </c>
      <c r="C40" s="72"/>
      <c r="D40" s="72"/>
      <c r="E40" s="72"/>
      <c r="F40" s="72" t="s">
        <v>179</v>
      </c>
      <c r="G40" s="72" t="s">
        <v>3</v>
      </c>
      <c r="H40" s="72" t="s">
        <v>5</v>
      </c>
      <c r="I40" s="72" t="s">
        <v>6</v>
      </c>
      <c r="J40" s="72" t="s">
        <v>180</v>
      </c>
      <c r="K40" s="204" t="s">
        <v>17</v>
      </c>
      <c r="L40" s="45"/>
      <c r="M40" s="205" t="s">
        <v>181</v>
      </c>
      <c r="N40" s="73"/>
      <c r="O40" s="73"/>
      <c r="P40" s="72" t="s">
        <v>3</v>
      </c>
      <c r="Q40" s="72" t="s">
        <v>5</v>
      </c>
      <c r="R40" s="72" t="s">
        <v>6</v>
      </c>
      <c r="S40" s="72" t="s">
        <v>180</v>
      </c>
      <c r="T40" s="73"/>
      <c r="U40" s="204" t="s">
        <v>17</v>
      </c>
      <c r="V40" s="45"/>
      <c r="W40" s="205" t="s">
        <v>182</v>
      </c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206"/>
      <c r="AI40" s="207" t="s">
        <v>334</v>
      </c>
      <c r="AJ40" s="74"/>
      <c r="AK40" s="74"/>
      <c r="AL40" s="255" t="s">
        <v>3</v>
      </c>
      <c r="AM40" s="255" t="s">
        <v>5</v>
      </c>
      <c r="AN40" s="255" t="s">
        <v>6</v>
      </c>
      <c r="AO40" s="73"/>
      <c r="AP40" s="72" t="s">
        <v>335</v>
      </c>
      <c r="AQ40" s="147"/>
      <c r="AR40" s="22"/>
      <c r="AS40" s="22"/>
    </row>
    <row r="41" spans="1:47" ht="15" customHeight="1" x14ac:dyDescent="0.2">
      <c r="A41" s="151"/>
      <c r="B41" s="208">
        <v>2007</v>
      </c>
      <c r="C41" s="82" t="s">
        <v>42</v>
      </c>
      <c r="D41" s="209" t="s">
        <v>43</v>
      </c>
      <c r="E41" s="82"/>
      <c r="F41" s="82">
        <v>21</v>
      </c>
      <c r="G41" s="82">
        <v>14</v>
      </c>
      <c r="H41" s="224">
        <f>PRODUCT((F10+G10)/E10)</f>
        <v>0.9285714285714286</v>
      </c>
      <c r="I41" s="210">
        <f>PRODUCT(H10/E10)</f>
        <v>0.42857142857142855</v>
      </c>
      <c r="J41" s="210">
        <f>PRODUCT(F10+G10+H10)/E10</f>
        <v>1.3571428571428572</v>
      </c>
      <c r="K41" s="211">
        <f>PRODUCT(I10/E10)</f>
        <v>2.4285714285714284</v>
      </c>
      <c r="L41" s="49"/>
      <c r="M41" s="212" t="s">
        <v>185</v>
      </c>
      <c r="N41" s="82"/>
      <c r="O41" s="82">
        <v>20</v>
      </c>
      <c r="P41" s="213" t="s">
        <v>283</v>
      </c>
      <c r="Q41" s="213" t="s">
        <v>250</v>
      </c>
      <c r="R41" s="213" t="s">
        <v>263</v>
      </c>
      <c r="S41" s="213" t="s">
        <v>271</v>
      </c>
      <c r="T41" s="210"/>
      <c r="U41" s="211" t="s">
        <v>242</v>
      </c>
      <c r="V41" s="49"/>
      <c r="W41" s="212" t="s">
        <v>184</v>
      </c>
      <c r="X41" s="215"/>
      <c r="Y41" s="209"/>
      <c r="Z41" s="209"/>
      <c r="AA41" s="209"/>
      <c r="AB41" s="209"/>
      <c r="AC41" s="209"/>
      <c r="AD41" s="209"/>
      <c r="AE41" s="209"/>
      <c r="AF41" s="209"/>
      <c r="AG41" s="216"/>
      <c r="AH41" s="217"/>
      <c r="AI41" s="209" t="s">
        <v>343</v>
      </c>
      <c r="AJ41" s="209"/>
      <c r="AK41" s="209"/>
      <c r="AL41" s="216">
        <v>146</v>
      </c>
      <c r="AM41" s="216">
        <v>46</v>
      </c>
      <c r="AN41" s="216">
        <v>88</v>
      </c>
      <c r="AO41" s="209"/>
      <c r="AP41" s="256">
        <f>PRODUCT(AL41/AL53)</f>
        <v>0.41477272727272729</v>
      </c>
      <c r="AQ41" s="219"/>
      <c r="AR41" s="22"/>
      <c r="AS41" s="22"/>
    </row>
    <row r="42" spans="1:47" ht="15" customHeight="1" x14ac:dyDescent="0.2">
      <c r="A42" s="151"/>
      <c r="B42" s="208">
        <v>2008</v>
      </c>
      <c r="C42" s="82" t="s">
        <v>44</v>
      </c>
      <c r="D42" s="209" t="s">
        <v>43</v>
      </c>
      <c r="E42" s="82"/>
      <c r="F42" s="82">
        <v>22</v>
      </c>
      <c r="G42" s="82">
        <v>24</v>
      </c>
      <c r="H42" s="210">
        <f>PRODUCT((F11+G11)/E11)</f>
        <v>0.125</v>
      </c>
      <c r="I42" s="210">
        <f>PRODUCT(H11/E11)</f>
        <v>0.25</v>
      </c>
      <c r="J42" s="210">
        <f>PRODUCT(F11+G11+H11)/E11</f>
        <v>0.375</v>
      </c>
      <c r="K42" s="211">
        <f>PRODUCT(I11/E11)</f>
        <v>1.4166666666666667</v>
      </c>
      <c r="L42" s="49"/>
      <c r="M42" s="212" t="s">
        <v>187</v>
      </c>
      <c r="N42" s="82"/>
      <c r="O42" s="82">
        <v>20</v>
      </c>
      <c r="P42" s="213" t="s">
        <v>284</v>
      </c>
      <c r="Q42" s="213" t="s">
        <v>251</v>
      </c>
      <c r="R42" s="213" t="s">
        <v>264</v>
      </c>
      <c r="S42" s="213" t="s">
        <v>272</v>
      </c>
      <c r="T42" s="210"/>
      <c r="U42" s="211" t="s">
        <v>243</v>
      </c>
      <c r="V42" s="49"/>
      <c r="W42" s="220" t="s">
        <v>186</v>
      </c>
      <c r="X42" s="215"/>
      <c r="Y42" s="215" t="s">
        <v>234</v>
      </c>
      <c r="Z42" s="221"/>
      <c r="AA42" s="221"/>
      <c r="AB42" s="221"/>
      <c r="AC42" s="221"/>
      <c r="AD42" s="221"/>
      <c r="AE42" s="221"/>
      <c r="AF42" s="221"/>
      <c r="AG42" s="221" t="s">
        <v>235</v>
      </c>
      <c r="AH42" s="219"/>
      <c r="AI42" s="209" t="s">
        <v>336</v>
      </c>
      <c r="AJ42" s="209"/>
      <c r="AK42" s="209"/>
      <c r="AL42" s="216"/>
      <c r="AM42" s="257">
        <f>PRODUCT(AM41/AL41)</f>
        <v>0.31506849315068491</v>
      </c>
      <c r="AN42" s="257">
        <f>PRODUCT(AN41/AL41)</f>
        <v>0.60273972602739723</v>
      </c>
      <c r="AO42" s="209"/>
      <c r="AP42" s="209"/>
      <c r="AQ42" s="219"/>
      <c r="AR42" s="22"/>
      <c r="AS42" s="22"/>
    </row>
    <row r="43" spans="1:47" ht="15" customHeight="1" x14ac:dyDescent="0.2">
      <c r="A43" s="151"/>
      <c r="B43" s="208">
        <v>2009</v>
      </c>
      <c r="C43" s="82" t="s">
        <v>45</v>
      </c>
      <c r="D43" s="209" t="s">
        <v>43</v>
      </c>
      <c r="E43" s="82"/>
      <c r="F43" s="82">
        <v>23</v>
      </c>
      <c r="G43" s="82">
        <v>24</v>
      </c>
      <c r="H43" s="210">
        <f>PRODUCT((F12+G12)/E12)</f>
        <v>0.45833333333333331</v>
      </c>
      <c r="I43" s="210">
        <f>PRODUCT(H12/E12)</f>
        <v>0.29166666666666669</v>
      </c>
      <c r="J43" s="210">
        <f>PRODUCT(F12+G12+H12)/E12</f>
        <v>0.75</v>
      </c>
      <c r="K43" s="211">
        <f>PRODUCT(I12/E12)</f>
        <v>2.3333333333333335</v>
      </c>
      <c r="L43" s="49"/>
      <c r="M43" s="212" t="s">
        <v>189</v>
      </c>
      <c r="N43" s="82"/>
      <c r="O43" s="82">
        <v>21</v>
      </c>
      <c r="P43" s="213" t="s">
        <v>285</v>
      </c>
      <c r="Q43" s="213" t="s">
        <v>252</v>
      </c>
      <c r="R43" s="213" t="s">
        <v>183</v>
      </c>
      <c r="S43" s="213" t="s">
        <v>273</v>
      </c>
      <c r="T43" s="210"/>
      <c r="U43" s="211" t="s">
        <v>244</v>
      </c>
      <c r="V43" s="49"/>
      <c r="W43" s="220" t="s">
        <v>188</v>
      </c>
      <c r="X43" s="215"/>
      <c r="Y43" s="223" t="s">
        <v>236</v>
      </c>
      <c r="Z43" s="221"/>
      <c r="AA43" s="221"/>
      <c r="AB43" s="221"/>
      <c r="AC43" s="221"/>
      <c r="AD43" s="221"/>
      <c r="AE43" s="221"/>
      <c r="AF43" s="221"/>
      <c r="AG43" s="221" t="s">
        <v>237</v>
      </c>
      <c r="AH43" s="219"/>
      <c r="AI43" s="209"/>
      <c r="AJ43" s="209"/>
      <c r="AK43" s="209"/>
      <c r="AL43" s="216"/>
      <c r="AM43" s="216"/>
      <c r="AN43" s="216"/>
      <c r="AO43" s="209"/>
      <c r="AP43" s="209"/>
      <c r="AQ43" s="219"/>
      <c r="AR43" s="22"/>
      <c r="AS43" s="22"/>
    </row>
    <row r="44" spans="1:47" ht="15" customHeight="1" x14ac:dyDescent="0.2">
      <c r="A44" s="151"/>
      <c r="B44" s="208">
        <v>2010</v>
      </c>
      <c r="C44" s="82" t="s">
        <v>46</v>
      </c>
      <c r="D44" s="209" t="s">
        <v>43</v>
      </c>
      <c r="E44" s="82"/>
      <c r="F44" s="82">
        <v>24</v>
      </c>
      <c r="G44" s="82">
        <v>26</v>
      </c>
      <c r="H44" s="210">
        <f>PRODUCT((F13+G13)/E13)</f>
        <v>0.15384615384615385</v>
      </c>
      <c r="I44" s="210">
        <f>PRODUCT(H13/E13)</f>
        <v>0.65384615384615385</v>
      </c>
      <c r="J44" s="210">
        <f>PRODUCT(F13+G13+H13)/E13</f>
        <v>0.80769230769230771</v>
      </c>
      <c r="K44" s="211">
        <f>PRODUCT(I13/E13)</f>
        <v>4.0384615384615383</v>
      </c>
      <c r="L44" s="49"/>
      <c r="M44" s="212" t="s">
        <v>190</v>
      </c>
      <c r="N44" s="82"/>
      <c r="O44" s="82"/>
      <c r="P44" s="213" t="s">
        <v>286</v>
      </c>
      <c r="Q44" s="213" t="s">
        <v>253</v>
      </c>
      <c r="R44" s="213" t="s">
        <v>255</v>
      </c>
      <c r="S44" s="213" t="s">
        <v>274</v>
      </c>
      <c r="T44" s="210"/>
      <c r="U44" s="211" t="s">
        <v>245</v>
      </c>
      <c r="V44" s="49"/>
      <c r="W44" s="220"/>
      <c r="X44" s="215"/>
      <c r="Y44" s="215"/>
      <c r="Z44" s="209"/>
      <c r="AA44" s="209"/>
      <c r="AB44" s="209"/>
      <c r="AC44" s="215"/>
      <c r="AD44" s="209"/>
      <c r="AE44" s="209"/>
      <c r="AF44" s="209"/>
      <c r="AG44" s="215"/>
      <c r="AH44" s="219"/>
      <c r="AI44" s="241" t="s">
        <v>344</v>
      </c>
      <c r="AJ44" s="209"/>
      <c r="AK44" s="209"/>
      <c r="AL44" s="216">
        <v>88</v>
      </c>
      <c r="AM44" s="216">
        <v>15</v>
      </c>
      <c r="AN44" s="216">
        <v>80</v>
      </c>
      <c r="AO44" s="209"/>
      <c r="AP44" s="256">
        <f>PRODUCT(AL44/AL53)</f>
        <v>0.25</v>
      </c>
      <c r="AQ44" s="219"/>
      <c r="AR44" s="22"/>
      <c r="AS44" s="22"/>
    </row>
    <row r="45" spans="1:47" ht="15" customHeight="1" x14ac:dyDescent="0.2">
      <c r="A45" s="151"/>
      <c r="B45" s="208">
        <v>2011</v>
      </c>
      <c r="C45" s="82" t="s">
        <v>44</v>
      </c>
      <c r="D45" s="209" t="s">
        <v>43</v>
      </c>
      <c r="E45" s="82"/>
      <c r="F45" s="82">
        <v>25</v>
      </c>
      <c r="G45" s="82">
        <v>26</v>
      </c>
      <c r="H45" s="210">
        <f>PRODUCT((F14+G14)/E14)</f>
        <v>3.8461538461538464E-2</v>
      </c>
      <c r="I45" s="210">
        <f>PRODUCT(H14/E14)</f>
        <v>0.88461538461538458</v>
      </c>
      <c r="J45" s="210">
        <f>PRODUCT(F14+G14+H14)/E14</f>
        <v>0.92307692307692313</v>
      </c>
      <c r="K45" s="211">
        <f>PRODUCT(I14/E14)</f>
        <v>3.5769230769230771</v>
      </c>
      <c r="L45" s="49"/>
      <c r="M45" s="212" t="s">
        <v>191</v>
      </c>
      <c r="N45" s="82"/>
      <c r="O45" s="82"/>
      <c r="P45" s="213" t="s">
        <v>287</v>
      </c>
      <c r="Q45" s="213" t="s">
        <v>254</v>
      </c>
      <c r="R45" s="213" t="s">
        <v>265</v>
      </c>
      <c r="S45" s="213" t="s">
        <v>275</v>
      </c>
      <c r="T45" s="210"/>
      <c r="U45" s="211" t="s">
        <v>192</v>
      </c>
      <c r="V45" s="49"/>
      <c r="W45" s="220" t="s">
        <v>208</v>
      </c>
      <c r="X45" s="215"/>
      <c r="Y45" s="215"/>
      <c r="Z45" s="209"/>
      <c r="AA45" s="209"/>
      <c r="AB45" s="209"/>
      <c r="AC45" s="215"/>
      <c r="AD45" s="209"/>
      <c r="AE45" s="209"/>
      <c r="AF45" s="209"/>
      <c r="AG45" s="215"/>
      <c r="AH45" s="219"/>
      <c r="AI45" s="209" t="s">
        <v>336</v>
      </c>
      <c r="AJ45" s="209"/>
      <c r="AK45" s="209"/>
      <c r="AL45" s="216"/>
      <c r="AM45" s="257">
        <f>PRODUCT(AM44/AL44)</f>
        <v>0.17045454545454544</v>
      </c>
      <c r="AN45" s="257">
        <f>PRODUCT(AN44/AL44)</f>
        <v>0.90909090909090906</v>
      </c>
      <c r="AO45" s="209"/>
      <c r="AP45" s="209"/>
      <c r="AQ45" s="219"/>
      <c r="AR45" s="22"/>
      <c r="AS45" s="22"/>
    </row>
    <row r="46" spans="1:47" ht="15" customHeight="1" x14ac:dyDescent="0.2">
      <c r="A46" s="151"/>
      <c r="B46" s="208">
        <v>2012</v>
      </c>
      <c r="C46" s="82" t="s">
        <v>63</v>
      </c>
      <c r="D46" s="209" t="s">
        <v>43</v>
      </c>
      <c r="E46" s="82"/>
      <c r="F46" s="82">
        <v>26</v>
      </c>
      <c r="G46" s="82">
        <v>6</v>
      </c>
      <c r="H46" s="210">
        <f t="shared" ref="H46:H52" si="2">PRODUCT((F16+G16)/E16)</f>
        <v>0</v>
      </c>
      <c r="I46" s="210">
        <f t="shared" ref="I46:I52" si="3">PRODUCT(H16/E16)</f>
        <v>1.1666666666666667</v>
      </c>
      <c r="J46" s="210">
        <f t="shared" ref="J46:J52" si="4">PRODUCT(F16+G16+H16)/E16</f>
        <v>1.1666666666666667</v>
      </c>
      <c r="K46" s="211">
        <f t="shared" ref="K46:K52" si="5">PRODUCT(I16/E16)</f>
        <v>5.333333333333333</v>
      </c>
      <c r="L46" s="49"/>
      <c r="M46" s="212" t="s">
        <v>195</v>
      </c>
      <c r="N46" s="82"/>
      <c r="O46" s="82"/>
      <c r="P46" s="213" t="s">
        <v>288</v>
      </c>
      <c r="Q46" s="213" t="s">
        <v>255</v>
      </c>
      <c r="R46" s="213" t="s">
        <v>266</v>
      </c>
      <c r="S46" s="213" t="s">
        <v>276</v>
      </c>
      <c r="T46" s="210"/>
      <c r="U46" s="211" t="s">
        <v>246</v>
      </c>
      <c r="V46" s="49"/>
      <c r="W46" s="220" t="s">
        <v>186</v>
      </c>
      <c r="X46" s="209"/>
      <c r="Y46" s="222" t="s">
        <v>238</v>
      </c>
      <c r="Z46" s="221"/>
      <c r="AA46" s="221"/>
      <c r="AB46" s="221"/>
      <c r="AC46" s="221"/>
      <c r="AD46" s="221"/>
      <c r="AE46" s="221"/>
      <c r="AF46" s="221"/>
      <c r="AG46" s="222" t="s">
        <v>239</v>
      </c>
      <c r="AH46" s="211">
        <v>0.77821011673151752</v>
      </c>
      <c r="AI46" s="209"/>
      <c r="AJ46" s="209"/>
      <c r="AK46" s="209"/>
      <c r="AL46" s="216"/>
      <c r="AM46" s="216"/>
      <c r="AN46" s="216"/>
      <c r="AO46" s="209"/>
      <c r="AP46" s="209"/>
      <c r="AQ46" s="219"/>
      <c r="AR46" s="22"/>
      <c r="AS46" s="22"/>
    </row>
    <row r="47" spans="1:47" ht="15" customHeight="1" x14ac:dyDescent="0.2">
      <c r="A47" s="151"/>
      <c r="B47" s="208">
        <v>2013</v>
      </c>
      <c r="C47" s="82" t="s">
        <v>46</v>
      </c>
      <c r="D47" s="209" t="s">
        <v>43</v>
      </c>
      <c r="E47" s="82"/>
      <c r="F47" s="82">
        <v>27</v>
      </c>
      <c r="G47" s="82">
        <v>26</v>
      </c>
      <c r="H47" s="210">
        <f t="shared" si="2"/>
        <v>0.53846153846153844</v>
      </c>
      <c r="I47" s="210">
        <f t="shared" si="3"/>
        <v>0.84615384615384615</v>
      </c>
      <c r="J47" s="210">
        <f t="shared" si="4"/>
        <v>1.3846153846153846</v>
      </c>
      <c r="K47" s="211">
        <f t="shared" si="5"/>
        <v>4.6923076923076925</v>
      </c>
      <c r="L47" s="49"/>
      <c r="M47" s="212" t="s">
        <v>198</v>
      </c>
      <c r="N47" s="82"/>
      <c r="O47" s="82"/>
      <c r="P47" s="213" t="s">
        <v>289</v>
      </c>
      <c r="Q47" s="213" t="s">
        <v>256</v>
      </c>
      <c r="R47" s="213" t="s">
        <v>267</v>
      </c>
      <c r="S47" s="213" t="s">
        <v>277</v>
      </c>
      <c r="T47" s="210"/>
      <c r="U47" s="211" t="s">
        <v>247</v>
      </c>
      <c r="V47" s="49"/>
      <c r="W47" s="220"/>
      <c r="X47" s="215"/>
      <c r="Y47" s="215"/>
      <c r="Z47" s="209"/>
      <c r="AA47" s="209"/>
      <c r="AB47" s="209"/>
      <c r="AC47" s="215"/>
      <c r="AD47" s="209"/>
      <c r="AE47" s="209"/>
      <c r="AF47" s="209"/>
      <c r="AG47" s="215"/>
      <c r="AH47" s="219"/>
      <c r="AI47" s="241" t="s">
        <v>337</v>
      </c>
      <c r="AJ47" s="209"/>
      <c r="AK47" s="209"/>
      <c r="AL47" s="216">
        <v>64</v>
      </c>
      <c r="AM47" s="216">
        <v>14</v>
      </c>
      <c r="AN47" s="216">
        <v>71</v>
      </c>
      <c r="AO47" s="209"/>
      <c r="AP47" s="256">
        <f>PRODUCT(AL47/AL53)</f>
        <v>0.18181818181818182</v>
      </c>
      <c r="AQ47" s="219"/>
      <c r="AR47" s="22"/>
      <c r="AS47" s="22"/>
    </row>
    <row r="48" spans="1:47" ht="15" customHeight="1" x14ac:dyDescent="0.2">
      <c r="A48" s="151"/>
      <c r="B48" s="208">
        <v>2014</v>
      </c>
      <c r="C48" s="82" t="s">
        <v>57</v>
      </c>
      <c r="D48" s="209" t="s">
        <v>69</v>
      </c>
      <c r="E48" s="82"/>
      <c r="F48" s="82">
        <v>28</v>
      </c>
      <c r="G48" s="82">
        <v>30</v>
      </c>
      <c r="H48" s="210">
        <f t="shared" si="2"/>
        <v>0.23333333333333334</v>
      </c>
      <c r="I48" s="210">
        <f t="shared" si="3"/>
        <v>0.5</v>
      </c>
      <c r="J48" s="210">
        <f t="shared" si="4"/>
        <v>0.73333333333333328</v>
      </c>
      <c r="K48" s="211">
        <f t="shared" si="5"/>
        <v>5.333333333333333</v>
      </c>
      <c r="L48" s="49"/>
      <c r="M48" s="212" t="s">
        <v>200</v>
      </c>
      <c r="N48" s="82"/>
      <c r="O48" s="82"/>
      <c r="P48" s="213" t="s">
        <v>290</v>
      </c>
      <c r="Q48" s="213" t="s">
        <v>257</v>
      </c>
      <c r="R48" s="213" t="s">
        <v>268</v>
      </c>
      <c r="S48" s="213" t="s">
        <v>278</v>
      </c>
      <c r="T48" s="210"/>
      <c r="U48" s="211" t="s">
        <v>248</v>
      </c>
      <c r="V48" s="49"/>
      <c r="W48" s="212" t="s">
        <v>212</v>
      </c>
      <c r="X48" s="215"/>
      <c r="Y48" s="215"/>
      <c r="Z48" s="209"/>
      <c r="AA48" s="209"/>
      <c r="AB48" s="209"/>
      <c r="AC48" s="215"/>
      <c r="AD48" s="209"/>
      <c r="AE48" s="209"/>
      <c r="AF48" s="209"/>
      <c r="AG48" s="215"/>
      <c r="AH48" s="219"/>
      <c r="AI48" s="209" t="s">
        <v>336</v>
      </c>
      <c r="AJ48" s="209"/>
      <c r="AK48" s="209"/>
      <c r="AL48" s="216"/>
      <c r="AM48" s="257">
        <f>PRODUCT(AM47/AL47)</f>
        <v>0.21875</v>
      </c>
      <c r="AN48" s="257">
        <f>PRODUCT(AN47/AL47)</f>
        <v>1.109375</v>
      </c>
      <c r="AO48" s="209"/>
      <c r="AP48" s="209"/>
      <c r="AQ48" s="219"/>
      <c r="AR48" s="22"/>
      <c r="AS48" s="22"/>
    </row>
    <row r="49" spans="1:45" ht="15" customHeight="1" x14ac:dyDescent="0.2">
      <c r="A49" s="151"/>
      <c r="B49" s="208">
        <v>2015</v>
      </c>
      <c r="C49" s="82" t="s">
        <v>66</v>
      </c>
      <c r="D49" s="209" t="s">
        <v>69</v>
      </c>
      <c r="E49" s="82"/>
      <c r="F49" s="82">
        <v>29</v>
      </c>
      <c r="G49" s="82">
        <v>30</v>
      </c>
      <c r="H49" s="210">
        <f t="shared" si="2"/>
        <v>0.13333333333333333</v>
      </c>
      <c r="I49" s="210">
        <f t="shared" si="3"/>
        <v>1.2</v>
      </c>
      <c r="J49" s="210">
        <f t="shared" si="4"/>
        <v>1.3333333333333333</v>
      </c>
      <c r="K49" s="211">
        <f t="shared" si="5"/>
        <v>5.2333333333333334</v>
      </c>
      <c r="L49" s="49"/>
      <c r="M49" s="212" t="s">
        <v>204</v>
      </c>
      <c r="N49" s="82"/>
      <c r="O49" s="82"/>
      <c r="P49" s="213" t="s">
        <v>291</v>
      </c>
      <c r="Q49" s="213" t="s">
        <v>258</v>
      </c>
      <c r="R49" s="213" t="s">
        <v>218</v>
      </c>
      <c r="S49" s="213" t="s">
        <v>279</v>
      </c>
      <c r="T49" s="210"/>
      <c r="U49" s="211" t="s">
        <v>194</v>
      </c>
      <c r="V49" s="49"/>
      <c r="W49" s="208">
        <v>1000</v>
      </c>
      <c r="X49" s="215"/>
      <c r="Y49" s="221" t="s">
        <v>240</v>
      </c>
      <c r="Z49" s="221"/>
      <c r="AA49" s="221"/>
      <c r="AB49" s="221"/>
      <c r="AC49" s="221"/>
      <c r="AD49" s="221"/>
      <c r="AE49" s="221"/>
      <c r="AF49" s="221"/>
      <c r="AG49" s="221" t="s">
        <v>241</v>
      </c>
      <c r="AH49" s="211">
        <v>4.032258064516129</v>
      </c>
      <c r="AI49" s="209"/>
      <c r="AJ49" s="209"/>
      <c r="AK49" s="209"/>
      <c r="AL49" s="209"/>
      <c r="AM49" s="209"/>
      <c r="AN49" s="209"/>
      <c r="AO49" s="209"/>
      <c r="AP49" s="209"/>
      <c r="AQ49" s="219"/>
      <c r="AR49" s="22"/>
      <c r="AS49" s="22"/>
    </row>
    <row r="50" spans="1:45" ht="15" customHeight="1" x14ac:dyDescent="0.2">
      <c r="A50" s="151"/>
      <c r="B50" s="208">
        <v>2016</v>
      </c>
      <c r="C50" s="82" t="s">
        <v>40</v>
      </c>
      <c r="D50" s="209" t="s">
        <v>69</v>
      </c>
      <c r="E50" s="82"/>
      <c r="F50" s="82">
        <v>30</v>
      </c>
      <c r="G50" s="82">
        <v>28</v>
      </c>
      <c r="H50" s="210">
        <f t="shared" si="2"/>
        <v>0.14285714285714285</v>
      </c>
      <c r="I50" s="210">
        <f t="shared" si="3"/>
        <v>1.0357142857142858</v>
      </c>
      <c r="J50" s="210">
        <f t="shared" si="4"/>
        <v>1.1785714285714286</v>
      </c>
      <c r="K50" s="211">
        <f t="shared" si="5"/>
        <v>4.7142857142857144</v>
      </c>
      <c r="L50" s="49"/>
      <c r="M50" s="212" t="s">
        <v>206</v>
      </c>
      <c r="N50" s="82"/>
      <c r="O50" s="82"/>
      <c r="P50" s="213" t="s">
        <v>292</v>
      </c>
      <c r="Q50" s="213" t="s">
        <v>259</v>
      </c>
      <c r="R50" s="213" t="s">
        <v>269</v>
      </c>
      <c r="S50" s="213" t="s">
        <v>216</v>
      </c>
      <c r="T50" s="210"/>
      <c r="U50" s="211" t="s">
        <v>249</v>
      </c>
      <c r="V50" s="49"/>
      <c r="W50" s="220"/>
      <c r="X50" s="215"/>
      <c r="Y50" s="215"/>
      <c r="Z50" s="209"/>
      <c r="AA50" s="209"/>
      <c r="AB50" s="209"/>
      <c r="AC50" s="215"/>
      <c r="AD50" s="209"/>
      <c r="AE50" s="209"/>
      <c r="AF50" s="209"/>
      <c r="AG50" s="215"/>
      <c r="AH50" s="219"/>
      <c r="AI50" s="241" t="s">
        <v>345</v>
      </c>
      <c r="AJ50" s="209"/>
      <c r="AK50" s="209"/>
      <c r="AL50" s="216">
        <v>54</v>
      </c>
      <c r="AM50" s="216">
        <v>12</v>
      </c>
      <c r="AN50" s="216">
        <v>26</v>
      </c>
      <c r="AO50" s="209"/>
      <c r="AP50" s="256">
        <f>PRODUCT(AL50/AL53)</f>
        <v>0.15340909090909091</v>
      </c>
      <c r="AQ50" s="219"/>
      <c r="AR50" s="22"/>
      <c r="AS50" s="22"/>
    </row>
    <row r="51" spans="1:45" ht="15" customHeight="1" x14ac:dyDescent="0.2">
      <c r="A51" s="151"/>
      <c r="B51" s="208">
        <v>2017</v>
      </c>
      <c r="C51" s="82" t="s">
        <v>142</v>
      </c>
      <c r="D51" s="209" t="s">
        <v>36</v>
      </c>
      <c r="E51" s="82"/>
      <c r="F51" s="82">
        <v>31</v>
      </c>
      <c r="G51" s="82">
        <v>32</v>
      </c>
      <c r="H51" s="210">
        <f t="shared" ref="H51:H54" si="6">PRODUCT((F21+G21)/E21)</f>
        <v>0.34375</v>
      </c>
      <c r="I51" s="224">
        <f t="shared" ref="I51:I54" si="7">PRODUCT(H21/E21)</f>
        <v>1.34375</v>
      </c>
      <c r="J51" s="224">
        <f t="shared" ref="J51:J54" si="8">PRODUCT(F21+G21+H21)/E21</f>
        <v>1.6875</v>
      </c>
      <c r="K51" s="225">
        <f t="shared" ref="K51:K54" si="9">PRODUCT(I21/E21)</f>
        <v>5.4375</v>
      </c>
      <c r="L51" s="49"/>
      <c r="M51" s="212" t="s">
        <v>209</v>
      </c>
      <c r="N51" s="82"/>
      <c r="O51" s="82"/>
      <c r="P51" s="213" t="s">
        <v>293</v>
      </c>
      <c r="Q51" s="213" t="s">
        <v>260</v>
      </c>
      <c r="R51" s="213" t="s">
        <v>224</v>
      </c>
      <c r="S51" s="213" t="s">
        <v>280</v>
      </c>
      <c r="T51" s="210"/>
      <c r="U51" s="211" t="s">
        <v>207</v>
      </c>
      <c r="V51" s="49"/>
      <c r="W51" s="220"/>
      <c r="X51" s="215"/>
      <c r="Y51" s="215"/>
      <c r="Z51" s="209"/>
      <c r="AA51" s="209"/>
      <c r="AB51" s="209"/>
      <c r="AC51" s="215"/>
      <c r="AD51" s="209"/>
      <c r="AE51" s="209"/>
      <c r="AF51" s="209"/>
      <c r="AG51" s="215"/>
      <c r="AH51" s="219"/>
      <c r="AI51" s="209" t="s">
        <v>336</v>
      </c>
      <c r="AJ51" s="209"/>
      <c r="AK51" s="209"/>
      <c r="AL51" s="216"/>
      <c r="AM51" s="257">
        <f>PRODUCT(AM50/AL50)</f>
        <v>0.22222222222222221</v>
      </c>
      <c r="AN51" s="257">
        <f>PRODUCT(AN50/AL50)</f>
        <v>0.48148148148148145</v>
      </c>
      <c r="AO51" s="209"/>
      <c r="AP51" s="209"/>
      <c r="AQ51" s="219"/>
      <c r="AR51" s="22"/>
      <c r="AS51" s="22"/>
    </row>
    <row r="52" spans="1:45" ht="15" customHeight="1" x14ac:dyDescent="0.2">
      <c r="A52" s="151"/>
      <c r="B52" s="208">
        <v>2018</v>
      </c>
      <c r="C52" s="82" t="s">
        <v>142</v>
      </c>
      <c r="D52" s="209" t="s">
        <v>36</v>
      </c>
      <c r="E52" s="82"/>
      <c r="F52" s="82">
        <v>32</v>
      </c>
      <c r="G52" s="82">
        <v>32</v>
      </c>
      <c r="H52" s="210">
        <f t="shared" si="6"/>
        <v>9.375E-2</v>
      </c>
      <c r="I52" s="210">
        <f t="shared" si="7"/>
        <v>0.875</v>
      </c>
      <c r="J52" s="210">
        <f t="shared" si="8"/>
        <v>0.96875</v>
      </c>
      <c r="K52" s="211">
        <f t="shared" si="9"/>
        <v>4.875</v>
      </c>
      <c r="L52" s="49"/>
      <c r="M52" s="212" t="s">
        <v>211</v>
      </c>
      <c r="N52" s="82"/>
      <c r="O52" s="82"/>
      <c r="P52" s="213" t="s">
        <v>294</v>
      </c>
      <c r="Q52" s="213" t="s">
        <v>261</v>
      </c>
      <c r="R52" s="213" t="s">
        <v>226</v>
      </c>
      <c r="S52" s="213" t="s">
        <v>281</v>
      </c>
      <c r="T52" s="210"/>
      <c r="U52" s="211" t="s">
        <v>210</v>
      </c>
      <c r="V52" s="49"/>
      <c r="W52" s="220"/>
      <c r="X52" s="215"/>
      <c r="Y52" s="215"/>
      <c r="Z52" s="209"/>
      <c r="AA52" s="209"/>
      <c r="AB52" s="209"/>
      <c r="AC52" s="215"/>
      <c r="AD52" s="209"/>
      <c r="AE52" s="209"/>
      <c r="AF52" s="209"/>
      <c r="AG52" s="215"/>
      <c r="AH52" s="219"/>
      <c r="AI52" s="209"/>
      <c r="AJ52" s="209"/>
      <c r="AK52" s="209"/>
      <c r="AL52" s="209"/>
      <c r="AM52" s="209"/>
      <c r="AN52" s="209"/>
      <c r="AO52" s="209"/>
      <c r="AP52" s="209"/>
      <c r="AQ52" s="219"/>
      <c r="AR52" s="22"/>
      <c r="AS52" s="22"/>
    </row>
    <row r="53" spans="1:45" ht="15" customHeight="1" x14ac:dyDescent="0.2">
      <c r="A53" s="151"/>
      <c r="B53" s="208">
        <v>2019</v>
      </c>
      <c r="C53" s="82" t="s">
        <v>44</v>
      </c>
      <c r="D53" s="209" t="s">
        <v>173</v>
      </c>
      <c r="E53" s="82"/>
      <c r="F53" s="82">
        <v>33</v>
      </c>
      <c r="G53" s="82">
        <v>30</v>
      </c>
      <c r="H53" s="210">
        <f t="shared" si="6"/>
        <v>0.3</v>
      </c>
      <c r="I53" s="210">
        <f t="shared" si="7"/>
        <v>0.5</v>
      </c>
      <c r="J53" s="210">
        <f t="shared" si="8"/>
        <v>0.8</v>
      </c>
      <c r="K53" s="211">
        <f t="shared" si="9"/>
        <v>3.6333333333333333</v>
      </c>
      <c r="L53" s="49"/>
      <c r="M53" s="212" t="s">
        <v>232</v>
      </c>
      <c r="N53" s="82"/>
      <c r="O53" s="82"/>
      <c r="P53" s="213" t="s">
        <v>270</v>
      </c>
      <c r="Q53" s="213" t="s">
        <v>262</v>
      </c>
      <c r="R53" s="213" t="s">
        <v>270</v>
      </c>
      <c r="S53" s="213" t="s">
        <v>282</v>
      </c>
      <c r="T53" s="210"/>
      <c r="U53" s="211" t="s">
        <v>175</v>
      </c>
      <c r="V53" s="49"/>
      <c r="W53" s="212"/>
      <c r="X53" s="215"/>
      <c r="Y53" s="215"/>
      <c r="Z53" s="209"/>
      <c r="AA53" s="209"/>
      <c r="AB53" s="209"/>
      <c r="AC53" s="215"/>
      <c r="AD53" s="209"/>
      <c r="AE53" s="209"/>
      <c r="AF53" s="209"/>
      <c r="AG53" s="215"/>
      <c r="AH53" s="219"/>
      <c r="AI53" s="209" t="s">
        <v>7</v>
      </c>
      <c r="AJ53" s="209"/>
      <c r="AK53" s="209"/>
      <c r="AL53" s="209">
        <f>PRODUCT(AL41+AL44+AL47+AL50)</f>
        <v>352</v>
      </c>
      <c r="AM53" s="209">
        <f t="shared" ref="AM53:AN53" si="10">PRODUCT(AM41+AM44+AM47+AM50)</f>
        <v>87</v>
      </c>
      <c r="AN53" s="209">
        <f t="shared" si="10"/>
        <v>265</v>
      </c>
      <c r="AO53" s="209"/>
      <c r="AP53" s="209"/>
      <c r="AQ53" s="219"/>
      <c r="AR53" s="22"/>
      <c r="AS53" s="22"/>
    </row>
    <row r="54" spans="1:45" ht="15" customHeight="1" x14ac:dyDescent="0.2">
      <c r="A54" s="151"/>
      <c r="B54" s="208">
        <v>2020</v>
      </c>
      <c r="C54" s="82" t="s">
        <v>45</v>
      </c>
      <c r="D54" s="209" t="s">
        <v>173</v>
      </c>
      <c r="E54" s="82"/>
      <c r="F54" s="82">
        <v>34</v>
      </c>
      <c r="G54" s="82">
        <v>24</v>
      </c>
      <c r="H54" s="210">
        <f t="shared" si="6"/>
        <v>0.125</v>
      </c>
      <c r="I54" s="210">
        <f t="shared" si="7"/>
        <v>0.45833333333333331</v>
      </c>
      <c r="J54" s="210">
        <f t="shared" si="8"/>
        <v>0.58333333333333337</v>
      </c>
      <c r="K54" s="211">
        <f t="shared" si="9"/>
        <v>3.8333333333333335</v>
      </c>
      <c r="L54" s="49"/>
      <c r="M54" s="212" t="s">
        <v>353</v>
      </c>
      <c r="N54" s="82"/>
      <c r="O54" s="82"/>
      <c r="P54" s="143" t="s">
        <v>350</v>
      </c>
      <c r="Q54" s="143" t="s">
        <v>192</v>
      </c>
      <c r="R54" s="224" t="s">
        <v>354</v>
      </c>
      <c r="S54" s="224" t="s">
        <v>355</v>
      </c>
      <c r="T54" s="224"/>
      <c r="U54" s="225" t="s">
        <v>352</v>
      </c>
      <c r="V54" s="49"/>
      <c r="W54" s="212"/>
      <c r="X54" s="215"/>
      <c r="Y54" s="215"/>
      <c r="Z54" s="209"/>
      <c r="AA54" s="209"/>
      <c r="AB54" s="209"/>
      <c r="AC54" s="215"/>
      <c r="AD54" s="209"/>
      <c r="AE54" s="209"/>
      <c r="AF54" s="209"/>
      <c r="AG54" s="215"/>
      <c r="AH54" s="219"/>
      <c r="AI54" s="209" t="s">
        <v>336</v>
      </c>
      <c r="AJ54" s="209"/>
      <c r="AK54" s="209"/>
      <c r="AL54" s="209"/>
      <c r="AM54" s="257">
        <f>PRODUCT(AM53/AL53)</f>
        <v>0.24715909090909091</v>
      </c>
      <c r="AN54" s="257">
        <f>PRODUCT(AN53/AL53)</f>
        <v>0.75284090909090906</v>
      </c>
      <c r="AO54" s="209"/>
      <c r="AP54" s="209"/>
      <c r="AQ54" s="219"/>
      <c r="AR54" s="22"/>
      <c r="AS54" s="22"/>
    </row>
    <row r="55" spans="1:45" ht="15" customHeight="1" x14ac:dyDescent="0.2">
      <c r="A55" s="151"/>
      <c r="B55" s="208"/>
      <c r="C55" s="82"/>
      <c r="D55" s="209"/>
      <c r="E55" s="82"/>
      <c r="F55" s="82"/>
      <c r="G55" s="82"/>
      <c r="H55" s="210"/>
      <c r="I55" s="210"/>
      <c r="J55" s="210"/>
      <c r="K55" s="211"/>
      <c r="L55" s="49"/>
      <c r="M55" s="212"/>
      <c r="N55" s="82"/>
      <c r="O55" s="82"/>
      <c r="P55" s="82"/>
      <c r="Q55" s="82"/>
      <c r="R55" s="210"/>
      <c r="S55" s="210"/>
      <c r="T55" s="210"/>
      <c r="U55" s="211"/>
      <c r="V55" s="49"/>
      <c r="W55" s="212"/>
      <c r="X55" s="215"/>
      <c r="Y55" s="215"/>
      <c r="Z55" s="209"/>
      <c r="AA55" s="209"/>
      <c r="AB55" s="209"/>
      <c r="AC55" s="215"/>
      <c r="AD55" s="209"/>
      <c r="AE55" s="209"/>
      <c r="AF55" s="209"/>
      <c r="AG55" s="215"/>
      <c r="AH55" s="219"/>
      <c r="AI55" s="209"/>
      <c r="AJ55" s="209"/>
      <c r="AK55" s="209"/>
      <c r="AL55" s="209"/>
      <c r="AM55" s="209"/>
      <c r="AN55" s="209"/>
      <c r="AO55" s="209"/>
      <c r="AP55" s="209"/>
      <c r="AQ55" s="219"/>
      <c r="AR55" s="22"/>
      <c r="AS55" s="22"/>
    </row>
    <row r="56" spans="1:45" ht="15" customHeight="1" x14ac:dyDescent="0.2">
      <c r="A56" s="151"/>
      <c r="B56" s="203" t="s">
        <v>327</v>
      </c>
      <c r="C56" s="72"/>
      <c r="D56" s="73"/>
      <c r="E56" s="72"/>
      <c r="F56" s="72"/>
      <c r="G56" s="72"/>
      <c r="H56" s="248"/>
      <c r="I56" s="248"/>
      <c r="J56" s="248"/>
      <c r="K56" s="249"/>
      <c r="L56" s="49"/>
      <c r="M56" s="203" t="s">
        <v>328</v>
      </c>
      <c r="N56" s="72"/>
      <c r="O56" s="73"/>
      <c r="P56" s="72"/>
      <c r="Q56" s="72"/>
      <c r="R56" s="72"/>
      <c r="S56" s="248"/>
      <c r="T56" s="248"/>
      <c r="U56" s="249"/>
      <c r="V56" s="49"/>
      <c r="W56" s="212"/>
      <c r="X56" s="215"/>
      <c r="Y56" s="215"/>
      <c r="Z56" s="209"/>
      <c r="AA56" s="209"/>
      <c r="AB56" s="209"/>
      <c r="AC56" s="215"/>
      <c r="AD56" s="209"/>
      <c r="AE56" s="209"/>
      <c r="AF56" s="209"/>
      <c r="AG56" s="215"/>
      <c r="AH56" s="219"/>
      <c r="AI56" s="209"/>
      <c r="AJ56" s="209"/>
      <c r="AK56" s="209"/>
      <c r="AL56" s="209"/>
      <c r="AM56" s="209"/>
      <c r="AN56" s="209"/>
      <c r="AO56" s="209"/>
      <c r="AP56" s="209"/>
      <c r="AQ56" s="219"/>
      <c r="AR56" s="22"/>
      <c r="AS56" s="22"/>
    </row>
    <row r="57" spans="1:45" ht="15" customHeight="1" x14ac:dyDescent="0.2">
      <c r="A57" s="151"/>
      <c r="B57" s="212">
        <v>4524</v>
      </c>
      <c r="C57" s="221" t="s">
        <v>346</v>
      </c>
      <c r="D57" s="209"/>
      <c r="E57" s="82"/>
      <c r="F57" s="82"/>
      <c r="G57" s="82"/>
      <c r="H57" s="210"/>
      <c r="I57" s="210"/>
      <c r="J57" s="210"/>
      <c r="K57" s="211"/>
      <c r="L57" s="49"/>
      <c r="M57" s="212"/>
      <c r="N57" s="215"/>
      <c r="O57" s="82"/>
      <c r="P57" s="82"/>
      <c r="Q57" s="82"/>
      <c r="R57" s="82"/>
      <c r="S57" s="82"/>
      <c r="T57" s="210"/>
      <c r="U57" s="211"/>
      <c r="V57" s="49"/>
      <c r="W57" s="212"/>
      <c r="X57" s="215"/>
      <c r="Y57" s="215"/>
      <c r="Z57" s="209"/>
      <c r="AA57" s="209"/>
      <c r="AB57" s="209"/>
      <c r="AC57" s="215"/>
      <c r="AD57" s="209"/>
      <c r="AE57" s="209"/>
      <c r="AF57" s="209"/>
      <c r="AG57" s="215"/>
      <c r="AH57" s="219"/>
      <c r="AI57" s="258" t="s">
        <v>338</v>
      </c>
      <c r="AJ57" s="74"/>
      <c r="AK57" s="74"/>
      <c r="AL57" s="255" t="s">
        <v>339</v>
      </c>
      <c r="AM57" s="255" t="s">
        <v>340</v>
      </c>
      <c r="AN57" s="255" t="s">
        <v>341</v>
      </c>
      <c r="AO57" s="255"/>
      <c r="AP57" s="73"/>
      <c r="AQ57" s="147"/>
      <c r="AR57" s="22"/>
      <c r="AS57" s="22"/>
    </row>
    <row r="58" spans="1:45" ht="15" customHeight="1" x14ac:dyDescent="0.2">
      <c r="A58" s="151"/>
      <c r="B58" s="208"/>
      <c r="C58" s="82"/>
      <c r="D58" s="209"/>
      <c r="E58" s="82"/>
      <c r="F58" s="82"/>
      <c r="G58" s="82"/>
      <c r="H58" s="210"/>
      <c r="I58" s="210"/>
      <c r="J58" s="210"/>
      <c r="K58" s="211"/>
      <c r="L58" s="49"/>
      <c r="M58" s="212"/>
      <c r="N58" s="221"/>
      <c r="O58" s="82"/>
      <c r="P58" s="82"/>
      <c r="Q58" s="82"/>
      <c r="R58" s="82"/>
      <c r="S58" s="82"/>
      <c r="T58" s="210"/>
      <c r="U58" s="211"/>
      <c r="V58" s="49"/>
      <c r="W58" s="212"/>
      <c r="X58" s="215"/>
      <c r="Y58" s="215"/>
      <c r="Z58" s="209"/>
      <c r="AA58" s="209"/>
      <c r="AB58" s="209"/>
      <c r="AC58" s="215"/>
      <c r="AD58" s="209"/>
      <c r="AE58" s="209"/>
      <c r="AF58" s="209"/>
      <c r="AG58" s="215"/>
      <c r="AH58" s="219"/>
      <c r="AI58" s="209" t="s">
        <v>343</v>
      </c>
      <c r="AJ58" s="209"/>
      <c r="AK58" s="209"/>
      <c r="AL58" s="257">
        <f>PRODUCT(AM42)</f>
        <v>0.31506849315068491</v>
      </c>
      <c r="AM58" s="257">
        <v>0.33</v>
      </c>
      <c r="AN58" s="257">
        <f>PRODUCT(AL58-AM58)</f>
        <v>-1.4931506849315102E-2</v>
      </c>
      <c r="AO58" s="216"/>
      <c r="AP58" s="209"/>
      <c r="AQ58" s="219"/>
      <c r="AR58" s="22"/>
      <c r="AS58" s="22"/>
    </row>
    <row r="59" spans="1:45" ht="15" customHeight="1" x14ac:dyDescent="0.2">
      <c r="A59" s="151"/>
      <c r="B59" s="203" t="s">
        <v>329</v>
      </c>
      <c r="C59" s="72"/>
      <c r="D59" s="73"/>
      <c r="E59" s="72"/>
      <c r="F59" s="72"/>
      <c r="G59" s="72"/>
      <c r="H59" s="248"/>
      <c r="I59" s="248"/>
      <c r="J59" s="248"/>
      <c r="K59" s="249"/>
      <c r="L59" s="49"/>
      <c r="M59" s="212"/>
      <c r="N59" s="221"/>
      <c r="O59" s="82"/>
      <c r="P59" s="82"/>
      <c r="Q59" s="82"/>
      <c r="R59" s="82"/>
      <c r="S59" s="82"/>
      <c r="T59" s="210"/>
      <c r="U59" s="211"/>
      <c r="V59" s="49"/>
      <c r="W59" s="212"/>
      <c r="X59" s="215"/>
      <c r="Y59" s="215"/>
      <c r="Z59" s="209"/>
      <c r="AA59" s="209"/>
      <c r="AB59" s="209"/>
      <c r="AC59" s="215"/>
      <c r="AD59" s="209"/>
      <c r="AE59" s="209"/>
      <c r="AF59" s="209"/>
      <c r="AG59" s="215"/>
      <c r="AH59" s="219"/>
      <c r="AI59" s="241" t="s">
        <v>344</v>
      </c>
      <c r="AJ59" s="209"/>
      <c r="AK59" s="209"/>
      <c r="AL59" s="257">
        <f>PRODUCT(AM45)</f>
        <v>0.17045454545454544</v>
      </c>
      <c r="AM59" s="257">
        <v>0</v>
      </c>
      <c r="AN59" s="257">
        <f t="shared" ref="AN59:AN62" si="11">PRODUCT(AL59-AM59)</f>
        <v>0.17045454545454544</v>
      </c>
      <c r="AO59" s="216"/>
      <c r="AP59" s="209"/>
      <c r="AQ59" s="219"/>
      <c r="AR59" s="22"/>
      <c r="AS59" s="22"/>
    </row>
    <row r="60" spans="1:45" ht="15" customHeight="1" x14ac:dyDescent="0.2">
      <c r="A60" s="151"/>
      <c r="B60" s="212">
        <v>3756</v>
      </c>
      <c r="C60" s="215" t="s">
        <v>347</v>
      </c>
      <c r="D60" s="209"/>
      <c r="E60" s="82"/>
      <c r="F60" s="82"/>
      <c r="G60" s="82"/>
      <c r="H60" s="210"/>
      <c r="I60" s="210"/>
      <c r="J60" s="210"/>
      <c r="K60" s="211"/>
      <c r="L60" s="49"/>
      <c r="M60" s="250"/>
      <c r="N60" s="221"/>
      <c r="O60" s="82"/>
      <c r="P60" s="82"/>
      <c r="Q60" s="82"/>
      <c r="R60" s="82"/>
      <c r="S60" s="82"/>
      <c r="T60" s="210"/>
      <c r="U60" s="211"/>
      <c r="V60" s="49"/>
      <c r="W60" s="212"/>
      <c r="X60" s="215"/>
      <c r="Y60" s="215"/>
      <c r="Z60" s="209"/>
      <c r="AA60" s="209"/>
      <c r="AB60" s="209"/>
      <c r="AC60" s="215"/>
      <c r="AD60" s="209"/>
      <c r="AE60" s="209"/>
      <c r="AF60" s="209"/>
      <c r="AG60" s="215"/>
      <c r="AH60" s="219"/>
      <c r="AI60" s="241" t="s">
        <v>337</v>
      </c>
      <c r="AJ60" s="209"/>
      <c r="AK60" s="209"/>
      <c r="AL60" s="257">
        <f>PRODUCT(AM48)</f>
        <v>0.21875</v>
      </c>
      <c r="AM60" s="257">
        <v>0</v>
      </c>
      <c r="AN60" s="257">
        <f t="shared" si="11"/>
        <v>0.21875</v>
      </c>
      <c r="AO60" s="216"/>
      <c r="AP60" s="209"/>
      <c r="AQ60" s="219"/>
      <c r="AR60" s="22"/>
      <c r="AS60" s="22"/>
    </row>
    <row r="61" spans="1:45" ht="15" customHeight="1" x14ac:dyDescent="0.2">
      <c r="A61" s="151"/>
      <c r="B61" s="212"/>
      <c r="C61" s="215"/>
      <c r="D61" s="209"/>
      <c r="E61" s="82"/>
      <c r="F61" s="82"/>
      <c r="G61" s="82"/>
      <c r="H61" s="210"/>
      <c r="I61" s="210"/>
      <c r="J61" s="210"/>
      <c r="K61" s="211"/>
      <c r="L61" s="49"/>
      <c r="M61" s="250"/>
      <c r="N61" s="221"/>
      <c r="O61" s="82"/>
      <c r="P61" s="82"/>
      <c r="Q61" s="82"/>
      <c r="R61" s="82"/>
      <c r="S61" s="82"/>
      <c r="T61" s="210"/>
      <c r="U61" s="211"/>
      <c r="V61" s="49"/>
      <c r="W61" s="212"/>
      <c r="X61" s="215"/>
      <c r="Y61" s="215"/>
      <c r="Z61" s="209"/>
      <c r="AA61" s="209"/>
      <c r="AB61" s="209"/>
      <c r="AC61" s="215"/>
      <c r="AD61" s="209"/>
      <c r="AE61" s="209"/>
      <c r="AF61" s="209"/>
      <c r="AG61" s="215"/>
      <c r="AH61" s="219"/>
      <c r="AI61" s="241" t="s">
        <v>345</v>
      </c>
      <c r="AJ61" s="209"/>
      <c r="AK61" s="209"/>
      <c r="AL61" s="257">
        <f>PRODUCT(AM51)</f>
        <v>0.22222222222222221</v>
      </c>
      <c r="AM61" s="257">
        <v>0</v>
      </c>
      <c r="AN61" s="257">
        <f t="shared" si="11"/>
        <v>0.22222222222222221</v>
      </c>
      <c r="AO61" s="216"/>
      <c r="AP61" s="209"/>
      <c r="AQ61" s="219"/>
      <c r="AR61" s="22"/>
      <c r="AS61" s="22"/>
    </row>
    <row r="62" spans="1:45" ht="15" customHeight="1" x14ac:dyDescent="0.2">
      <c r="A62" s="151"/>
      <c r="B62" s="251" t="s">
        <v>330</v>
      </c>
      <c r="C62" s="74" t="s">
        <v>331</v>
      </c>
      <c r="D62" s="74"/>
      <c r="E62" s="72" t="s">
        <v>3</v>
      </c>
      <c r="F62" s="72"/>
      <c r="G62" s="72" t="s">
        <v>332</v>
      </c>
      <c r="H62" s="248"/>
      <c r="I62" s="252" t="s">
        <v>333</v>
      </c>
      <c r="J62" s="248"/>
      <c r="K62" s="249"/>
      <c r="L62" s="49"/>
      <c r="M62" s="250"/>
      <c r="N62" s="221"/>
      <c r="O62" s="82"/>
      <c r="P62" s="82"/>
      <c r="Q62" s="82"/>
      <c r="R62" s="82"/>
      <c r="S62" s="82"/>
      <c r="T62" s="210"/>
      <c r="U62" s="211"/>
      <c r="V62" s="49"/>
      <c r="W62" s="212"/>
      <c r="X62" s="215"/>
      <c r="Y62" s="215"/>
      <c r="Z62" s="209"/>
      <c r="AA62" s="209"/>
      <c r="AB62" s="209"/>
      <c r="AC62" s="215"/>
      <c r="AD62" s="209"/>
      <c r="AE62" s="209"/>
      <c r="AF62" s="209"/>
      <c r="AG62" s="215"/>
      <c r="AH62" s="219"/>
      <c r="AI62" s="241" t="s">
        <v>7</v>
      </c>
      <c r="AJ62" s="209"/>
      <c r="AK62" s="209"/>
      <c r="AL62" s="257">
        <f>PRODUCT(AM54)</f>
        <v>0.24715909090909091</v>
      </c>
      <c r="AM62" s="257">
        <v>0.24</v>
      </c>
      <c r="AN62" s="257">
        <f t="shared" si="11"/>
        <v>7.1590909090909205E-3</v>
      </c>
      <c r="AO62" s="216"/>
      <c r="AP62" s="209"/>
      <c r="AQ62" s="219"/>
      <c r="AR62" s="22"/>
      <c r="AS62" s="22"/>
    </row>
    <row r="63" spans="1:45" ht="15" customHeight="1" x14ac:dyDescent="0.2">
      <c r="A63" s="151"/>
      <c r="B63" s="253"/>
      <c r="C63" s="254" t="s">
        <v>357</v>
      </c>
      <c r="D63" s="82"/>
      <c r="E63" s="82">
        <v>411</v>
      </c>
      <c r="F63" s="82"/>
      <c r="G63" s="82">
        <v>1437.647201946472</v>
      </c>
      <c r="H63" s="82"/>
      <c r="I63" s="210"/>
      <c r="J63" s="210"/>
      <c r="K63" s="211"/>
      <c r="L63" s="49"/>
      <c r="M63" s="212"/>
      <c r="N63" s="221"/>
      <c r="O63" s="82"/>
      <c r="P63" s="82"/>
      <c r="Q63" s="82"/>
      <c r="R63" s="82"/>
      <c r="S63" s="82"/>
      <c r="T63" s="210"/>
      <c r="U63" s="211"/>
      <c r="V63" s="49"/>
      <c r="W63" s="212"/>
      <c r="X63" s="215"/>
      <c r="Y63" s="215"/>
      <c r="Z63" s="209"/>
      <c r="AA63" s="209"/>
      <c r="AB63" s="209"/>
      <c r="AC63" s="215"/>
      <c r="AD63" s="209"/>
      <c r="AE63" s="209"/>
      <c r="AF63" s="209"/>
      <c r="AG63" s="215"/>
      <c r="AH63" s="219"/>
      <c r="AI63" s="241"/>
      <c r="AJ63" s="209"/>
      <c r="AK63" s="209"/>
      <c r="AL63" s="257"/>
      <c r="AM63" s="257"/>
      <c r="AN63" s="257"/>
      <c r="AO63" s="216"/>
      <c r="AP63" s="209"/>
      <c r="AQ63" s="219"/>
      <c r="AR63" s="22"/>
      <c r="AS63" s="22"/>
    </row>
    <row r="64" spans="1:45" ht="15" customHeight="1" x14ac:dyDescent="0.2">
      <c r="A64" s="151"/>
      <c r="B64" s="208"/>
      <c r="C64" s="82"/>
      <c r="D64" s="209"/>
      <c r="E64" s="82"/>
      <c r="F64" s="82"/>
      <c r="G64" s="82"/>
      <c r="H64" s="210"/>
      <c r="I64" s="210"/>
      <c r="J64" s="210"/>
      <c r="K64" s="211"/>
      <c r="L64" s="49"/>
      <c r="M64" s="212"/>
      <c r="N64" s="82"/>
      <c r="O64" s="82"/>
      <c r="P64" s="82"/>
      <c r="Q64" s="82"/>
      <c r="R64" s="210"/>
      <c r="S64" s="210"/>
      <c r="T64" s="210"/>
      <c r="U64" s="211"/>
      <c r="V64" s="49"/>
      <c r="W64" s="212"/>
      <c r="X64" s="215"/>
      <c r="Y64" s="215"/>
      <c r="Z64" s="209"/>
      <c r="AA64" s="209"/>
      <c r="AB64" s="209"/>
      <c r="AC64" s="215"/>
      <c r="AD64" s="209"/>
      <c r="AE64" s="209"/>
      <c r="AF64" s="209"/>
      <c r="AG64" s="215"/>
      <c r="AH64" s="219"/>
      <c r="AI64" s="259"/>
      <c r="AJ64" s="209"/>
      <c r="AK64" s="209"/>
      <c r="AL64" s="209"/>
      <c r="AM64" s="216"/>
      <c r="AN64" s="216"/>
      <c r="AO64" s="216"/>
      <c r="AP64" s="209"/>
      <c r="AQ64" s="219"/>
      <c r="AR64" s="22"/>
      <c r="AS64" s="22"/>
    </row>
    <row r="65" spans="1:45" ht="15" customHeight="1" x14ac:dyDescent="0.2">
      <c r="A65" s="151"/>
      <c r="B65" s="208"/>
      <c r="C65" s="82"/>
      <c r="D65" s="209"/>
      <c r="E65" s="82"/>
      <c r="F65" s="82"/>
      <c r="G65" s="82"/>
      <c r="H65" s="210"/>
      <c r="I65" s="210"/>
      <c r="J65" s="210"/>
      <c r="K65" s="211"/>
      <c r="L65" s="49"/>
      <c r="M65" s="212"/>
      <c r="N65" s="82"/>
      <c r="O65" s="82"/>
      <c r="P65" s="82"/>
      <c r="Q65" s="82"/>
      <c r="R65" s="210"/>
      <c r="S65" s="210"/>
      <c r="T65" s="210"/>
      <c r="U65" s="211"/>
      <c r="V65" s="49"/>
      <c r="W65" s="212"/>
      <c r="X65" s="215"/>
      <c r="Y65" s="215"/>
      <c r="Z65" s="209"/>
      <c r="AA65" s="209"/>
      <c r="AB65" s="209"/>
      <c r="AC65" s="215"/>
      <c r="AD65" s="209"/>
      <c r="AE65" s="209"/>
      <c r="AF65" s="209"/>
      <c r="AG65" s="215"/>
      <c r="AH65" s="219"/>
      <c r="AI65" s="258" t="s">
        <v>342</v>
      </c>
      <c r="AJ65" s="74"/>
      <c r="AK65" s="74"/>
      <c r="AL65" s="255" t="s">
        <v>339</v>
      </c>
      <c r="AM65" s="255" t="s">
        <v>340</v>
      </c>
      <c r="AN65" s="255" t="s">
        <v>341</v>
      </c>
      <c r="AO65" s="255"/>
      <c r="AP65" s="73"/>
      <c r="AQ65" s="147"/>
      <c r="AR65" s="22"/>
      <c r="AS65" s="22"/>
    </row>
    <row r="66" spans="1:45" ht="15" customHeight="1" x14ac:dyDescent="0.2">
      <c r="A66" s="151"/>
      <c r="B66" s="208"/>
      <c r="C66" s="82"/>
      <c r="D66" s="209"/>
      <c r="E66" s="82"/>
      <c r="F66" s="82"/>
      <c r="G66" s="82"/>
      <c r="H66" s="210"/>
      <c r="I66" s="210"/>
      <c r="J66" s="210"/>
      <c r="K66" s="211"/>
      <c r="L66" s="49"/>
      <c r="M66" s="212"/>
      <c r="N66" s="82"/>
      <c r="O66" s="82"/>
      <c r="P66" s="82"/>
      <c r="Q66" s="82"/>
      <c r="R66" s="210"/>
      <c r="S66" s="210"/>
      <c r="T66" s="210"/>
      <c r="U66" s="211"/>
      <c r="V66" s="49"/>
      <c r="W66" s="212"/>
      <c r="X66" s="215"/>
      <c r="Y66" s="215"/>
      <c r="Z66" s="209"/>
      <c r="AA66" s="209"/>
      <c r="AB66" s="209"/>
      <c r="AC66" s="215"/>
      <c r="AD66" s="209"/>
      <c r="AE66" s="209"/>
      <c r="AF66" s="209"/>
      <c r="AG66" s="215"/>
      <c r="AH66" s="219"/>
      <c r="AI66" s="209" t="s">
        <v>343</v>
      </c>
      <c r="AJ66" s="209"/>
      <c r="AK66" s="209"/>
      <c r="AL66" s="257">
        <f>PRODUCT(AN42)</f>
        <v>0.60273972602739723</v>
      </c>
      <c r="AM66" s="257">
        <v>0.4</v>
      </c>
      <c r="AN66" s="257">
        <f>PRODUCT(AL66-AM66)</f>
        <v>0.2027397260273972</v>
      </c>
      <c r="AO66" s="216"/>
      <c r="AP66" s="209"/>
      <c r="AQ66" s="219"/>
      <c r="AR66" s="22"/>
      <c r="AS66" s="22"/>
    </row>
    <row r="67" spans="1:45" ht="15" customHeight="1" x14ac:dyDescent="0.2">
      <c r="A67" s="151"/>
      <c r="B67" s="208"/>
      <c r="C67" s="82"/>
      <c r="D67" s="209"/>
      <c r="E67" s="82"/>
      <c r="F67" s="82"/>
      <c r="G67" s="82"/>
      <c r="H67" s="210"/>
      <c r="I67" s="210"/>
      <c r="J67" s="210"/>
      <c r="K67" s="211"/>
      <c r="L67" s="49"/>
      <c r="M67" s="212"/>
      <c r="N67" s="82"/>
      <c r="O67" s="82"/>
      <c r="P67" s="82"/>
      <c r="Q67" s="82"/>
      <c r="R67" s="210"/>
      <c r="S67" s="210"/>
      <c r="T67" s="210"/>
      <c r="U67" s="211"/>
      <c r="V67" s="49"/>
      <c r="W67" s="212"/>
      <c r="X67" s="215"/>
      <c r="Y67" s="215"/>
      <c r="Z67" s="209"/>
      <c r="AA67" s="209"/>
      <c r="AB67" s="209"/>
      <c r="AC67" s="215"/>
      <c r="AD67" s="209"/>
      <c r="AE67" s="209"/>
      <c r="AF67" s="209"/>
      <c r="AG67" s="215"/>
      <c r="AH67" s="219"/>
      <c r="AI67" s="241" t="s">
        <v>344</v>
      </c>
      <c r="AJ67" s="209"/>
      <c r="AK67" s="209"/>
      <c r="AL67" s="257">
        <f>PRODUCT(AN45)</f>
        <v>0.90909090909090906</v>
      </c>
      <c r="AM67" s="257">
        <v>0.57999999999999996</v>
      </c>
      <c r="AN67" s="257">
        <f t="shared" ref="AN67:AN70" si="12">PRODUCT(AL67-AM67)</f>
        <v>0.3290909090909091</v>
      </c>
      <c r="AO67" s="216"/>
      <c r="AP67" s="209"/>
      <c r="AQ67" s="219"/>
      <c r="AR67" s="22"/>
      <c r="AS67" s="22"/>
    </row>
    <row r="68" spans="1:45" ht="15" customHeight="1" x14ac:dyDescent="0.2">
      <c r="A68" s="151"/>
      <c r="B68" s="208"/>
      <c r="C68" s="82"/>
      <c r="D68" s="209"/>
      <c r="E68" s="82"/>
      <c r="F68" s="82"/>
      <c r="G68" s="82"/>
      <c r="H68" s="210"/>
      <c r="I68" s="210"/>
      <c r="J68" s="210"/>
      <c r="K68" s="211"/>
      <c r="L68" s="49"/>
      <c r="M68" s="212"/>
      <c r="N68" s="82"/>
      <c r="O68" s="82"/>
      <c r="P68" s="82"/>
      <c r="Q68" s="82"/>
      <c r="R68" s="210"/>
      <c r="S68" s="210"/>
      <c r="T68" s="210"/>
      <c r="U68" s="211"/>
      <c r="V68" s="49"/>
      <c r="W68" s="212"/>
      <c r="X68" s="215"/>
      <c r="Y68" s="215"/>
      <c r="Z68" s="209"/>
      <c r="AA68" s="209"/>
      <c r="AB68" s="209"/>
      <c r="AC68" s="215"/>
      <c r="AD68" s="209"/>
      <c r="AE68" s="209"/>
      <c r="AF68" s="209"/>
      <c r="AG68" s="215"/>
      <c r="AH68" s="219"/>
      <c r="AI68" s="241" t="s">
        <v>337</v>
      </c>
      <c r="AJ68" s="209"/>
      <c r="AK68" s="209"/>
      <c r="AL68" s="257">
        <f>PRODUCT(AN48)</f>
        <v>1.109375</v>
      </c>
      <c r="AM68" s="257">
        <v>0</v>
      </c>
      <c r="AN68" s="257">
        <f t="shared" si="12"/>
        <v>1.109375</v>
      </c>
      <c r="AO68" s="216"/>
      <c r="AP68" s="209"/>
      <c r="AQ68" s="219"/>
      <c r="AR68" s="22"/>
      <c r="AS68" s="22"/>
    </row>
    <row r="69" spans="1:45" ht="15" customHeight="1" x14ac:dyDescent="0.2">
      <c r="A69" s="151"/>
      <c r="B69" s="208"/>
      <c r="C69" s="82"/>
      <c r="D69" s="209"/>
      <c r="E69" s="82"/>
      <c r="F69" s="82"/>
      <c r="G69" s="82"/>
      <c r="H69" s="210"/>
      <c r="I69" s="210"/>
      <c r="J69" s="210"/>
      <c r="K69" s="211"/>
      <c r="L69" s="49"/>
      <c r="M69" s="212"/>
      <c r="N69" s="82"/>
      <c r="O69" s="82"/>
      <c r="P69" s="82"/>
      <c r="Q69" s="82"/>
      <c r="R69" s="210"/>
      <c r="S69" s="210"/>
      <c r="T69" s="210"/>
      <c r="U69" s="211"/>
      <c r="V69" s="49"/>
      <c r="W69" s="212"/>
      <c r="X69" s="215"/>
      <c r="Y69" s="215"/>
      <c r="Z69" s="209"/>
      <c r="AA69" s="209"/>
      <c r="AB69" s="209"/>
      <c r="AC69" s="215"/>
      <c r="AD69" s="209"/>
      <c r="AE69" s="209"/>
      <c r="AF69" s="209"/>
      <c r="AG69" s="215"/>
      <c r="AH69" s="219"/>
      <c r="AI69" s="241" t="s">
        <v>345</v>
      </c>
      <c r="AJ69" s="209"/>
      <c r="AK69" s="209"/>
      <c r="AL69" s="257">
        <f>PRODUCT(AN51)</f>
        <v>0.48148148148148145</v>
      </c>
      <c r="AM69" s="257">
        <v>0.2</v>
      </c>
      <c r="AN69" s="257">
        <f t="shared" si="12"/>
        <v>0.28148148148148144</v>
      </c>
      <c r="AO69" s="216"/>
      <c r="AP69" s="209"/>
      <c r="AQ69" s="219"/>
      <c r="AR69" s="22"/>
      <c r="AS69" s="22"/>
    </row>
    <row r="70" spans="1:45" ht="15" customHeight="1" x14ac:dyDescent="0.2">
      <c r="A70" s="151"/>
      <c r="B70" s="208"/>
      <c r="C70" s="82"/>
      <c r="D70" s="209"/>
      <c r="E70" s="82"/>
      <c r="F70" s="82"/>
      <c r="G70" s="82"/>
      <c r="H70" s="210"/>
      <c r="I70" s="210"/>
      <c r="J70" s="210"/>
      <c r="K70" s="211"/>
      <c r="L70" s="49"/>
      <c r="M70" s="212"/>
      <c r="N70" s="82"/>
      <c r="O70" s="82"/>
      <c r="P70" s="82"/>
      <c r="Q70" s="82"/>
      <c r="R70" s="210"/>
      <c r="S70" s="210"/>
      <c r="T70" s="210"/>
      <c r="U70" s="211"/>
      <c r="V70" s="49"/>
      <c r="W70" s="212"/>
      <c r="X70" s="215"/>
      <c r="Y70" s="215"/>
      <c r="Z70" s="209"/>
      <c r="AA70" s="209"/>
      <c r="AB70" s="209"/>
      <c r="AC70" s="215"/>
      <c r="AD70" s="209"/>
      <c r="AE70" s="209"/>
      <c r="AF70" s="209"/>
      <c r="AG70" s="215"/>
      <c r="AH70" s="219"/>
      <c r="AI70" s="241" t="s">
        <v>7</v>
      </c>
      <c r="AJ70" s="209"/>
      <c r="AK70" s="209"/>
      <c r="AL70" s="257">
        <f>PRODUCT(AN54)</f>
        <v>0.75284090909090906</v>
      </c>
      <c r="AM70" s="257">
        <v>0.42</v>
      </c>
      <c r="AN70" s="257">
        <f t="shared" si="12"/>
        <v>0.33284090909090908</v>
      </c>
      <c r="AO70" s="216"/>
      <c r="AP70" s="209"/>
      <c r="AQ70" s="219"/>
      <c r="AR70" s="22"/>
      <c r="AS70" s="22"/>
    </row>
    <row r="71" spans="1:45" s="7" customFormat="1" ht="15" customHeight="1" x14ac:dyDescent="0.25">
      <c r="A71" s="8"/>
      <c r="B71" s="226"/>
      <c r="C71" s="227"/>
      <c r="D71" s="227"/>
      <c r="E71" s="227"/>
      <c r="F71" s="227"/>
      <c r="G71" s="227"/>
      <c r="H71" s="228"/>
      <c r="I71" s="228"/>
      <c r="J71" s="228"/>
      <c r="K71" s="229"/>
      <c r="L71" s="49"/>
      <c r="M71" s="226"/>
      <c r="N71" s="227"/>
      <c r="O71" s="227"/>
      <c r="P71" s="227"/>
      <c r="Q71" s="227"/>
      <c r="R71" s="227"/>
      <c r="S71" s="227"/>
      <c r="T71" s="227"/>
      <c r="U71" s="229"/>
      <c r="V71" s="49"/>
      <c r="W71" s="226"/>
      <c r="X71" s="227"/>
      <c r="Y71" s="227"/>
      <c r="Z71" s="227"/>
      <c r="AA71" s="227"/>
      <c r="AB71" s="227"/>
      <c r="AC71" s="227"/>
      <c r="AD71" s="227"/>
      <c r="AE71" s="227"/>
      <c r="AF71" s="228"/>
      <c r="AG71" s="228"/>
      <c r="AH71" s="229"/>
      <c r="AI71" s="226"/>
      <c r="AJ71" s="227"/>
      <c r="AK71" s="227"/>
      <c r="AL71" s="227"/>
      <c r="AM71" s="227"/>
      <c r="AN71" s="227"/>
      <c r="AO71" s="227"/>
      <c r="AP71" s="227"/>
      <c r="AQ71" s="230"/>
      <c r="AR71" s="45"/>
      <c r="AS71" s="50"/>
    </row>
    <row r="72" spans="1:45" s="7" customFormat="1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231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45"/>
      <c r="AS72" s="50"/>
    </row>
    <row r="73" spans="1:45" ht="15" customHeight="1" x14ac:dyDescent="0.2">
      <c r="A73" s="151"/>
      <c r="B73" s="203" t="s">
        <v>213</v>
      </c>
      <c r="C73" s="72"/>
      <c r="D73" s="72"/>
      <c r="E73" s="72"/>
      <c r="F73" s="72" t="s">
        <v>179</v>
      </c>
      <c r="G73" s="72" t="s">
        <v>3</v>
      </c>
      <c r="H73" s="72" t="s">
        <v>5</v>
      </c>
      <c r="I73" s="72" t="s">
        <v>6</v>
      </c>
      <c r="J73" s="72" t="s">
        <v>180</v>
      </c>
      <c r="K73" s="204" t="s">
        <v>17</v>
      </c>
      <c r="L73" s="45"/>
      <c r="M73" s="205" t="s">
        <v>181</v>
      </c>
      <c r="N73" s="73"/>
      <c r="O73" s="73"/>
      <c r="P73" s="72" t="s">
        <v>3</v>
      </c>
      <c r="Q73" s="72" t="s">
        <v>5</v>
      </c>
      <c r="R73" s="72" t="s">
        <v>6</v>
      </c>
      <c r="S73" s="72" t="s">
        <v>180</v>
      </c>
      <c r="T73" s="73"/>
      <c r="U73" s="204" t="s">
        <v>17</v>
      </c>
      <c r="V73" s="45"/>
      <c r="W73" s="205" t="s">
        <v>214</v>
      </c>
      <c r="X73" s="73"/>
      <c r="Y73" s="73"/>
      <c r="Z73" s="73"/>
      <c r="AA73" s="73"/>
      <c r="AB73" s="73"/>
      <c r="AC73" s="73"/>
      <c r="AD73" s="73"/>
      <c r="AE73" s="73"/>
      <c r="AF73" s="233"/>
      <c r="AG73" s="233"/>
      <c r="AH73" s="234"/>
      <c r="AI73" s="207" t="s">
        <v>334</v>
      </c>
      <c r="AJ73" s="74"/>
      <c r="AK73" s="74"/>
      <c r="AL73" s="255" t="s">
        <v>3</v>
      </c>
      <c r="AM73" s="255" t="s">
        <v>5</v>
      </c>
      <c r="AN73" s="255" t="s">
        <v>6</v>
      </c>
      <c r="AO73" s="73"/>
      <c r="AP73" s="72" t="s">
        <v>335</v>
      </c>
      <c r="AQ73" s="147"/>
      <c r="AR73" s="22"/>
      <c r="AS73" s="22"/>
    </row>
    <row r="74" spans="1:45" ht="15" customHeight="1" x14ac:dyDescent="0.2">
      <c r="A74" s="151"/>
      <c r="B74" s="208">
        <v>2007</v>
      </c>
      <c r="C74" s="82" t="s">
        <v>42</v>
      </c>
      <c r="D74" s="209" t="s">
        <v>43</v>
      </c>
      <c r="E74" s="82"/>
      <c r="F74" s="82">
        <v>21</v>
      </c>
      <c r="G74" s="82">
        <v>16</v>
      </c>
      <c r="H74" s="224">
        <f>PRODUCT((V10+W10)/U10)</f>
        <v>0.625</v>
      </c>
      <c r="I74" s="210">
        <f>PRODUCT(X10/U10)</f>
        <v>0.5625</v>
      </c>
      <c r="J74" s="224">
        <f>PRODUCT(V10+W10+X10)/U10</f>
        <v>1.1875</v>
      </c>
      <c r="K74" s="211">
        <f>PRODUCT(Y10/U10)</f>
        <v>1.625</v>
      </c>
      <c r="L74" s="49"/>
      <c r="M74" s="212" t="s">
        <v>215</v>
      </c>
      <c r="N74" s="82"/>
      <c r="O74" s="82">
        <v>20</v>
      </c>
      <c r="P74" s="82" t="s">
        <v>321</v>
      </c>
      <c r="Q74" s="82" t="s">
        <v>197</v>
      </c>
      <c r="R74" s="82" t="s">
        <v>301</v>
      </c>
      <c r="S74" s="82" t="s">
        <v>307</v>
      </c>
      <c r="T74" s="214"/>
      <c r="U74" s="211" t="s">
        <v>311</v>
      </c>
      <c r="V74" s="49"/>
      <c r="W74" s="220"/>
      <c r="X74" s="215"/>
      <c r="Y74" s="215"/>
      <c r="Z74" s="209"/>
      <c r="AA74" s="209"/>
      <c r="AB74" s="209"/>
      <c r="AC74" s="215"/>
      <c r="AD74" s="209"/>
      <c r="AE74" s="209"/>
      <c r="AF74" s="209"/>
      <c r="AG74" s="215"/>
      <c r="AH74" s="219"/>
      <c r="AI74" s="209" t="s">
        <v>343</v>
      </c>
      <c r="AJ74" s="209"/>
      <c r="AK74" s="209"/>
      <c r="AL74" s="216">
        <v>42</v>
      </c>
      <c r="AM74" s="216">
        <v>14</v>
      </c>
      <c r="AN74" s="216">
        <v>17</v>
      </c>
      <c r="AO74" s="209"/>
      <c r="AP74" s="256">
        <f>PRODUCT(AL74/AL86)</f>
        <v>0.71186440677966101</v>
      </c>
      <c r="AQ74" s="219"/>
      <c r="AR74" s="22"/>
      <c r="AS74" s="22"/>
    </row>
    <row r="75" spans="1:45" ht="15" customHeight="1" x14ac:dyDescent="0.2">
      <c r="A75" s="151"/>
      <c r="B75" s="208">
        <v>2008</v>
      </c>
      <c r="C75" s="82" t="s">
        <v>44</v>
      </c>
      <c r="D75" s="209" t="s">
        <v>43</v>
      </c>
      <c r="E75" s="82"/>
      <c r="F75" s="82">
        <v>22</v>
      </c>
      <c r="G75" s="82">
        <v>7</v>
      </c>
      <c r="H75" s="210">
        <f>PRODUCT((V11+W11)/U11)</f>
        <v>0.2857142857142857</v>
      </c>
      <c r="I75" s="210">
        <f>PRODUCT(X11/U11)</f>
        <v>0</v>
      </c>
      <c r="J75" s="210">
        <f>PRODUCT(V11+W11+X11)/U11</f>
        <v>0.2857142857142857</v>
      </c>
      <c r="K75" s="211">
        <f>PRODUCT(Y11/U11)</f>
        <v>1.4285714285714286</v>
      </c>
      <c r="L75" s="49"/>
      <c r="M75" s="212" t="s">
        <v>217</v>
      </c>
      <c r="N75" s="82"/>
      <c r="O75" s="82">
        <v>20</v>
      </c>
      <c r="P75" s="82" t="s">
        <v>316</v>
      </c>
      <c r="Q75" s="82" t="s">
        <v>202</v>
      </c>
      <c r="R75" s="82" t="s">
        <v>302</v>
      </c>
      <c r="S75" s="82" t="s">
        <v>308</v>
      </c>
      <c r="T75" s="214"/>
      <c r="U75" s="211" t="s">
        <v>312</v>
      </c>
      <c r="V75" s="49"/>
      <c r="W75" s="220"/>
      <c r="X75" s="215"/>
      <c r="Y75" s="215"/>
      <c r="Z75" s="209"/>
      <c r="AA75" s="209"/>
      <c r="AB75" s="209"/>
      <c r="AC75" s="215"/>
      <c r="AD75" s="209"/>
      <c r="AE75" s="209"/>
      <c r="AF75" s="209"/>
      <c r="AG75" s="215"/>
      <c r="AH75" s="219"/>
      <c r="AI75" s="209" t="s">
        <v>336</v>
      </c>
      <c r="AJ75" s="209"/>
      <c r="AK75" s="209"/>
      <c r="AL75" s="216"/>
      <c r="AM75" s="257">
        <f>PRODUCT(AM74/AL74)</f>
        <v>0.33333333333333331</v>
      </c>
      <c r="AN75" s="257">
        <f>PRODUCT(AN74/AL74)</f>
        <v>0.40476190476190477</v>
      </c>
      <c r="AO75" s="209"/>
      <c r="AP75" s="209"/>
      <c r="AQ75" s="219"/>
      <c r="AR75" s="22"/>
      <c r="AS75" s="22"/>
    </row>
    <row r="76" spans="1:45" ht="15" customHeight="1" x14ac:dyDescent="0.2">
      <c r="A76" s="151"/>
      <c r="B76" s="208">
        <v>2009</v>
      </c>
      <c r="C76" s="82" t="s">
        <v>45</v>
      </c>
      <c r="D76" s="209" t="s">
        <v>43</v>
      </c>
      <c r="E76" s="82"/>
      <c r="F76" s="82">
        <v>23</v>
      </c>
      <c r="G76" s="82">
        <v>5</v>
      </c>
      <c r="H76" s="210">
        <f>PRODUCT((V12+W12)/U12)</f>
        <v>0</v>
      </c>
      <c r="I76" s="210">
        <f>PRODUCT(X12/U12)</f>
        <v>0.4</v>
      </c>
      <c r="J76" s="210">
        <f>PRODUCT(V12+W12+X12)/U12</f>
        <v>0.4</v>
      </c>
      <c r="K76" s="211">
        <f>PRODUCT(Y12/U12)</f>
        <v>2.6</v>
      </c>
      <c r="L76" s="49"/>
      <c r="M76" s="212" t="s">
        <v>219</v>
      </c>
      <c r="N76" s="82"/>
      <c r="O76" s="82">
        <v>21</v>
      </c>
      <c r="P76" s="82" t="s">
        <v>322</v>
      </c>
      <c r="Q76" s="82" t="s">
        <v>295</v>
      </c>
      <c r="R76" s="82" t="s">
        <v>199</v>
      </c>
      <c r="S76" s="82" t="s">
        <v>309</v>
      </c>
      <c r="T76" s="214"/>
      <c r="U76" s="211" t="s">
        <v>313</v>
      </c>
      <c r="V76" s="49"/>
      <c r="W76" s="220"/>
      <c r="X76" s="215"/>
      <c r="Y76" s="215"/>
      <c r="Z76" s="209"/>
      <c r="AA76" s="209"/>
      <c r="AB76" s="209"/>
      <c r="AC76" s="215"/>
      <c r="AD76" s="209"/>
      <c r="AE76" s="209"/>
      <c r="AF76" s="209"/>
      <c r="AG76" s="215"/>
      <c r="AH76" s="219"/>
      <c r="AI76" s="209"/>
      <c r="AJ76" s="209"/>
      <c r="AK76" s="209"/>
      <c r="AL76" s="216"/>
      <c r="AM76" s="216"/>
      <c r="AN76" s="216"/>
      <c r="AO76" s="209"/>
      <c r="AP76" s="209"/>
      <c r="AQ76" s="219"/>
      <c r="AR76" s="22"/>
      <c r="AS76" s="22"/>
    </row>
    <row r="77" spans="1:45" ht="15" customHeight="1" x14ac:dyDescent="0.2">
      <c r="A77" s="151"/>
      <c r="B77" s="208">
        <v>2010</v>
      </c>
      <c r="C77" s="82" t="s">
        <v>46</v>
      </c>
      <c r="D77" s="209" t="s">
        <v>43</v>
      </c>
      <c r="E77" s="82"/>
      <c r="F77" s="82">
        <v>24</v>
      </c>
      <c r="G77" s="82">
        <v>3</v>
      </c>
      <c r="H77" s="210">
        <f>PRODUCT((V13+W13)/U13)</f>
        <v>0</v>
      </c>
      <c r="I77" s="210">
        <f>PRODUCT(X13/U13)</f>
        <v>0</v>
      </c>
      <c r="J77" s="210">
        <f>PRODUCT(V13+W13+X13)/U13</f>
        <v>0</v>
      </c>
      <c r="K77" s="211">
        <f>PRODUCT(Y13/U13)</f>
        <v>2.6666666666666665</v>
      </c>
      <c r="L77" s="49"/>
      <c r="M77" s="212" t="s">
        <v>220</v>
      </c>
      <c r="N77" s="82"/>
      <c r="O77" s="82"/>
      <c r="P77" s="82" t="s">
        <v>304</v>
      </c>
      <c r="Q77" s="82" t="s">
        <v>296</v>
      </c>
      <c r="R77" s="82" t="s">
        <v>221</v>
      </c>
      <c r="S77" s="82" t="s">
        <v>308</v>
      </c>
      <c r="T77" s="214"/>
      <c r="U77" s="211" t="s">
        <v>314</v>
      </c>
      <c r="V77" s="49"/>
      <c r="W77" s="220"/>
      <c r="X77" s="215"/>
      <c r="Y77" s="215"/>
      <c r="Z77" s="209"/>
      <c r="AA77" s="209"/>
      <c r="AB77" s="209"/>
      <c r="AC77" s="215"/>
      <c r="AD77" s="209"/>
      <c r="AE77" s="209"/>
      <c r="AF77" s="209"/>
      <c r="AG77" s="215"/>
      <c r="AH77" s="219"/>
      <c r="AI77" s="241" t="s">
        <v>344</v>
      </c>
      <c r="AJ77" s="209"/>
      <c r="AK77" s="209"/>
      <c r="AL77" s="216">
        <v>12</v>
      </c>
      <c r="AM77" s="216">
        <v>0</v>
      </c>
      <c r="AN77" s="216">
        <v>7</v>
      </c>
      <c r="AO77" s="209"/>
      <c r="AP77" s="256">
        <f>PRODUCT(AL77/AL86)</f>
        <v>0.20338983050847459</v>
      </c>
      <c r="AQ77" s="219"/>
      <c r="AR77" s="22"/>
      <c r="AS77" s="22"/>
    </row>
    <row r="78" spans="1:45" ht="15" customHeight="1" x14ac:dyDescent="0.2">
      <c r="A78" s="151"/>
      <c r="B78" s="208">
        <v>2011</v>
      </c>
      <c r="C78" s="82" t="s">
        <v>44</v>
      </c>
      <c r="D78" s="209" t="s">
        <v>43</v>
      </c>
      <c r="E78" s="82"/>
      <c r="F78" s="82">
        <v>25</v>
      </c>
      <c r="G78" s="82">
        <v>4</v>
      </c>
      <c r="H78" s="210">
        <f>PRODUCT((V14+W14)/U14)</f>
        <v>0.25</v>
      </c>
      <c r="I78" s="210">
        <f>PRODUCT(X14/U14)</f>
        <v>0.5</v>
      </c>
      <c r="J78" s="210">
        <f>PRODUCT(V14+W14+X14)/U14</f>
        <v>0.75</v>
      </c>
      <c r="K78" s="211">
        <f>PRODUCT(Y14/U14)</f>
        <v>3.5</v>
      </c>
      <c r="L78" s="49"/>
      <c r="M78" s="212" t="s">
        <v>222</v>
      </c>
      <c r="N78" s="82"/>
      <c r="O78" s="82"/>
      <c r="P78" s="82" t="s">
        <v>323</v>
      </c>
      <c r="Q78" s="143" t="s">
        <v>297</v>
      </c>
      <c r="R78" s="82" t="s">
        <v>303</v>
      </c>
      <c r="S78" s="82" t="s">
        <v>282</v>
      </c>
      <c r="T78" s="214"/>
      <c r="U78" s="211" t="s">
        <v>315</v>
      </c>
      <c r="V78" s="49"/>
      <c r="W78" s="220"/>
      <c r="X78" s="215"/>
      <c r="Y78" s="215"/>
      <c r="Z78" s="209"/>
      <c r="AA78" s="209"/>
      <c r="AB78" s="209"/>
      <c r="AC78" s="215"/>
      <c r="AD78" s="209"/>
      <c r="AE78" s="209"/>
      <c r="AF78" s="209"/>
      <c r="AG78" s="215"/>
      <c r="AH78" s="219"/>
      <c r="AI78" s="209" t="s">
        <v>336</v>
      </c>
      <c r="AJ78" s="209"/>
      <c r="AK78" s="209"/>
      <c r="AL78" s="216"/>
      <c r="AM78" s="257">
        <f>PRODUCT(AM77/AL77)</f>
        <v>0</v>
      </c>
      <c r="AN78" s="257">
        <f>PRODUCT(AN77/AL77)</f>
        <v>0.58333333333333337</v>
      </c>
      <c r="AO78" s="209"/>
      <c r="AP78" s="209"/>
      <c r="AQ78" s="219"/>
      <c r="AR78" s="22"/>
      <c r="AS78" s="22"/>
    </row>
    <row r="79" spans="1:45" ht="15" customHeight="1" x14ac:dyDescent="0.2">
      <c r="A79" s="151"/>
      <c r="B79" s="208">
        <v>2012</v>
      </c>
      <c r="C79" s="82" t="s">
        <v>63</v>
      </c>
      <c r="D79" s="209" t="s">
        <v>43</v>
      </c>
      <c r="E79" s="82"/>
      <c r="F79" s="82">
        <v>26</v>
      </c>
      <c r="G79" s="82">
        <v>2</v>
      </c>
      <c r="H79" s="210">
        <f>PRODUCT((V16+W16)/U16)</f>
        <v>0.5</v>
      </c>
      <c r="I79" s="210">
        <f>PRODUCT(X16/U16)</f>
        <v>0</v>
      </c>
      <c r="J79" s="210">
        <f>PRODUCT(V16+W16+X16)/U16</f>
        <v>0.5</v>
      </c>
      <c r="K79" s="211">
        <f>PRODUCT(Y16/U16)</f>
        <v>3</v>
      </c>
      <c r="L79" s="49"/>
      <c r="M79" s="212" t="s">
        <v>223</v>
      </c>
      <c r="N79" s="82"/>
      <c r="O79" s="82"/>
      <c r="P79" s="82" t="s">
        <v>193</v>
      </c>
      <c r="Q79" s="82" t="s">
        <v>297</v>
      </c>
      <c r="R79" s="82" t="s">
        <v>304</v>
      </c>
      <c r="S79" s="82" t="s">
        <v>309</v>
      </c>
      <c r="T79" s="214"/>
      <c r="U79" s="211" t="s">
        <v>316</v>
      </c>
      <c r="V79" s="49"/>
      <c r="W79" s="220"/>
      <c r="X79" s="215"/>
      <c r="Y79" s="215"/>
      <c r="Z79" s="209"/>
      <c r="AA79" s="209"/>
      <c r="AB79" s="209"/>
      <c r="AC79" s="215"/>
      <c r="AD79" s="209"/>
      <c r="AE79" s="209"/>
      <c r="AF79" s="209"/>
      <c r="AG79" s="215"/>
      <c r="AH79" s="219"/>
      <c r="AI79" s="209"/>
      <c r="AJ79" s="209"/>
      <c r="AK79" s="209"/>
      <c r="AL79" s="216"/>
      <c r="AM79" s="216"/>
      <c r="AN79" s="216"/>
      <c r="AO79" s="209"/>
      <c r="AP79" s="209"/>
      <c r="AQ79" s="219"/>
      <c r="AR79" s="22"/>
      <c r="AS79" s="22"/>
    </row>
    <row r="80" spans="1:45" ht="15" customHeight="1" x14ac:dyDescent="0.2">
      <c r="A80" s="151"/>
      <c r="B80" s="208">
        <v>2013</v>
      </c>
      <c r="C80" s="82" t="s">
        <v>46</v>
      </c>
      <c r="D80" s="209" t="s">
        <v>43</v>
      </c>
      <c r="E80" s="82"/>
      <c r="F80" s="82">
        <v>27</v>
      </c>
      <c r="G80" s="82">
        <v>5</v>
      </c>
      <c r="H80" s="210">
        <f>PRODUCT((V17+W17)/U17)</f>
        <v>0</v>
      </c>
      <c r="I80" s="210">
        <f>PRODUCT(X17/U17)</f>
        <v>0.8</v>
      </c>
      <c r="J80" s="210">
        <f>PRODUCT(V17+W17+X17)/U17</f>
        <v>0.8</v>
      </c>
      <c r="K80" s="211">
        <f>PRODUCT(Y17/U17)</f>
        <v>4.4000000000000004</v>
      </c>
      <c r="L80" s="49"/>
      <c r="M80" s="212" t="s">
        <v>225</v>
      </c>
      <c r="N80" s="82"/>
      <c r="O80" s="82"/>
      <c r="P80" s="82" t="s">
        <v>249</v>
      </c>
      <c r="Q80" s="82" t="s">
        <v>293</v>
      </c>
      <c r="R80" s="82" t="s">
        <v>297</v>
      </c>
      <c r="S80" s="82" t="s">
        <v>300</v>
      </c>
      <c r="T80" s="214"/>
      <c r="U80" s="211" t="s">
        <v>221</v>
      </c>
      <c r="V80" s="49"/>
      <c r="W80" s="220"/>
      <c r="X80" s="215"/>
      <c r="Y80" s="215"/>
      <c r="Z80" s="209"/>
      <c r="AA80" s="209"/>
      <c r="AB80" s="209"/>
      <c r="AC80" s="215"/>
      <c r="AD80" s="209"/>
      <c r="AE80" s="209"/>
      <c r="AF80" s="209"/>
      <c r="AG80" s="215"/>
      <c r="AH80" s="219"/>
      <c r="AI80" s="241" t="s">
        <v>337</v>
      </c>
      <c r="AJ80" s="209"/>
      <c r="AK80" s="209"/>
      <c r="AL80" s="216">
        <v>0</v>
      </c>
      <c r="AM80" s="216">
        <v>0</v>
      </c>
      <c r="AN80" s="216">
        <v>0</v>
      </c>
      <c r="AO80" s="209"/>
      <c r="AP80" s="256">
        <f>PRODUCT(AL80/AL86)</f>
        <v>0</v>
      </c>
      <c r="AQ80" s="219"/>
      <c r="AR80" s="22"/>
      <c r="AS80" s="22"/>
    </row>
    <row r="81" spans="1:45" ht="15" customHeight="1" x14ac:dyDescent="0.2">
      <c r="A81" s="151"/>
      <c r="B81" s="208">
        <v>2014</v>
      </c>
      <c r="C81" s="82" t="s">
        <v>57</v>
      </c>
      <c r="D81" s="209" t="s">
        <v>69</v>
      </c>
      <c r="E81" s="82"/>
      <c r="F81" s="82">
        <v>28</v>
      </c>
      <c r="G81" s="82"/>
      <c r="H81" s="210"/>
      <c r="I81" s="210"/>
      <c r="J81" s="210"/>
      <c r="K81" s="211"/>
      <c r="L81" s="49"/>
      <c r="M81" s="212" t="s">
        <v>227</v>
      </c>
      <c r="N81" s="82"/>
      <c r="O81" s="82"/>
      <c r="P81" s="82" t="s">
        <v>297</v>
      </c>
      <c r="Q81" s="82" t="s">
        <v>298</v>
      </c>
      <c r="R81" s="82" t="s">
        <v>205</v>
      </c>
      <c r="S81" s="82" t="s">
        <v>304</v>
      </c>
      <c r="T81" s="214"/>
      <c r="U81" s="211" t="s">
        <v>317</v>
      </c>
      <c r="V81" s="49"/>
      <c r="W81" s="220"/>
      <c r="X81" s="215"/>
      <c r="Y81" s="215"/>
      <c r="Z81" s="209"/>
      <c r="AA81" s="209"/>
      <c r="AB81" s="209"/>
      <c r="AC81" s="215"/>
      <c r="AD81" s="209"/>
      <c r="AE81" s="209"/>
      <c r="AF81" s="209"/>
      <c r="AG81" s="215"/>
      <c r="AH81" s="219"/>
      <c r="AI81" s="209" t="s">
        <v>336</v>
      </c>
      <c r="AJ81" s="209"/>
      <c r="AK81" s="209"/>
      <c r="AL81" s="216"/>
      <c r="AM81" s="257">
        <v>0</v>
      </c>
      <c r="AN81" s="257">
        <v>0</v>
      </c>
      <c r="AO81" s="209"/>
      <c r="AP81" s="209"/>
      <c r="AQ81" s="219"/>
      <c r="AR81" s="22"/>
      <c r="AS81" s="22"/>
    </row>
    <row r="82" spans="1:45" ht="15" customHeight="1" x14ac:dyDescent="0.2">
      <c r="A82" s="151"/>
      <c r="B82" s="208">
        <v>2015</v>
      </c>
      <c r="C82" s="82" t="s">
        <v>66</v>
      </c>
      <c r="D82" s="209" t="s">
        <v>69</v>
      </c>
      <c r="E82" s="82"/>
      <c r="F82" s="82">
        <v>29</v>
      </c>
      <c r="G82" s="82">
        <v>10</v>
      </c>
      <c r="H82" s="210">
        <f>PRODUCT((V19+W19)/U19)</f>
        <v>0</v>
      </c>
      <c r="I82" s="210">
        <f>PRODUCT(X19/U19)</f>
        <v>0.5</v>
      </c>
      <c r="J82" s="210">
        <f>PRODUCT(V19+W19+X19)/U19</f>
        <v>0.5</v>
      </c>
      <c r="K82" s="211">
        <f>PRODUCT(Y19/U19)</f>
        <v>3.1</v>
      </c>
      <c r="L82" s="49"/>
      <c r="M82" s="212" t="s">
        <v>228</v>
      </c>
      <c r="N82" s="82"/>
      <c r="O82" s="82"/>
      <c r="P82" s="82" t="s">
        <v>224</v>
      </c>
      <c r="Q82" s="82" t="s">
        <v>298</v>
      </c>
      <c r="R82" s="82" t="s">
        <v>203</v>
      </c>
      <c r="S82" s="82" t="s">
        <v>296</v>
      </c>
      <c r="T82" s="214"/>
      <c r="U82" s="211" t="s">
        <v>196</v>
      </c>
      <c r="V82" s="49"/>
      <c r="W82" s="220"/>
      <c r="X82" s="215"/>
      <c r="Y82" s="215"/>
      <c r="Z82" s="209"/>
      <c r="AA82" s="209"/>
      <c r="AB82" s="209"/>
      <c r="AC82" s="215"/>
      <c r="AD82" s="209"/>
      <c r="AE82" s="209"/>
      <c r="AF82" s="209"/>
      <c r="AG82" s="215"/>
      <c r="AH82" s="219"/>
      <c r="AI82" s="209"/>
      <c r="AJ82" s="209"/>
      <c r="AK82" s="209"/>
      <c r="AL82" s="209"/>
      <c r="AM82" s="215"/>
      <c r="AN82" s="209"/>
      <c r="AO82" s="209"/>
      <c r="AP82" s="209"/>
      <c r="AQ82" s="219"/>
      <c r="AR82" s="22"/>
      <c r="AS82" s="22"/>
    </row>
    <row r="83" spans="1:45" ht="15" customHeight="1" x14ac:dyDescent="0.2">
      <c r="A83" s="151"/>
      <c r="B83" s="208">
        <v>2016</v>
      </c>
      <c r="C83" s="82" t="s">
        <v>40</v>
      </c>
      <c r="D83" s="209" t="s">
        <v>69</v>
      </c>
      <c r="E83" s="82"/>
      <c r="F83" s="82">
        <v>30</v>
      </c>
      <c r="G83" s="82">
        <v>2</v>
      </c>
      <c r="H83" s="210">
        <f>PRODUCT((V20+W20)/U20)</f>
        <v>0</v>
      </c>
      <c r="I83" s="224">
        <f>PRODUCT(X20/U20)</f>
        <v>1</v>
      </c>
      <c r="J83" s="210">
        <f>PRODUCT(V20+W20+X20)/U20</f>
        <v>1</v>
      </c>
      <c r="K83" s="225">
        <f>PRODUCT(Y20/U20)</f>
        <v>6</v>
      </c>
      <c r="L83" s="49"/>
      <c r="M83" s="212" t="s">
        <v>229</v>
      </c>
      <c r="N83" s="82"/>
      <c r="O83" s="82"/>
      <c r="P83" s="143" t="s">
        <v>324</v>
      </c>
      <c r="Q83" s="82" t="s">
        <v>299</v>
      </c>
      <c r="R83" s="143" t="s">
        <v>305</v>
      </c>
      <c r="S83" s="143" t="s">
        <v>202</v>
      </c>
      <c r="T83" s="235"/>
      <c r="U83" s="225" t="s">
        <v>318</v>
      </c>
      <c r="V83" s="49"/>
      <c r="W83" s="236"/>
      <c r="X83" s="218"/>
      <c r="Y83" s="218"/>
      <c r="Z83" s="218"/>
      <c r="AA83" s="218"/>
      <c r="AB83" s="218"/>
      <c r="AC83" s="218"/>
      <c r="AD83" s="218"/>
      <c r="AE83" s="218"/>
      <c r="AF83" s="214"/>
      <c r="AG83" s="214"/>
      <c r="AH83" s="237"/>
      <c r="AI83" s="241" t="s">
        <v>345</v>
      </c>
      <c r="AJ83" s="209"/>
      <c r="AK83" s="209"/>
      <c r="AL83" s="216">
        <v>5</v>
      </c>
      <c r="AM83" s="216">
        <v>0</v>
      </c>
      <c r="AN83" s="216">
        <v>1</v>
      </c>
      <c r="AO83" s="209"/>
      <c r="AP83" s="256">
        <f>PRODUCT(AL83/AL86)</f>
        <v>8.4745762711864403E-2</v>
      </c>
      <c r="AQ83" s="219"/>
      <c r="AR83" s="22"/>
      <c r="AS83" s="22"/>
    </row>
    <row r="84" spans="1:45" ht="15" customHeight="1" x14ac:dyDescent="0.2">
      <c r="A84" s="151"/>
      <c r="B84" s="208">
        <v>2017</v>
      </c>
      <c r="C84" s="82" t="s">
        <v>142</v>
      </c>
      <c r="D84" s="209" t="s">
        <v>36</v>
      </c>
      <c r="E84" s="82"/>
      <c r="F84" s="82">
        <v>31</v>
      </c>
      <c r="G84" s="82"/>
      <c r="H84" s="210"/>
      <c r="I84" s="210"/>
      <c r="J84" s="210"/>
      <c r="K84" s="211"/>
      <c r="L84" s="49"/>
      <c r="M84" s="212" t="s">
        <v>230</v>
      </c>
      <c r="N84" s="82"/>
      <c r="O84" s="82"/>
      <c r="P84" s="82" t="s">
        <v>325</v>
      </c>
      <c r="Q84" s="82" t="s">
        <v>193</v>
      </c>
      <c r="R84" s="82" t="s">
        <v>294</v>
      </c>
      <c r="S84" s="82" t="s">
        <v>296</v>
      </c>
      <c r="T84" s="214"/>
      <c r="U84" s="211" t="s">
        <v>319</v>
      </c>
      <c r="V84" s="49"/>
      <c r="W84" s="236"/>
      <c r="X84" s="218"/>
      <c r="Y84" s="218"/>
      <c r="Z84" s="218"/>
      <c r="AA84" s="218"/>
      <c r="AB84" s="218"/>
      <c r="AC84" s="218"/>
      <c r="AD84" s="218"/>
      <c r="AE84" s="218"/>
      <c r="AF84" s="214"/>
      <c r="AG84" s="214"/>
      <c r="AH84" s="237"/>
      <c r="AI84" s="209" t="s">
        <v>336</v>
      </c>
      <c r="AJ84" s="209"/>
      <c r="AK84" s="209"/>
      <c r="AL84" s="216"/>
      <c r="AM84" s="257">
        <f>PRODUCT(AM83/AL83)</f>
        <v>0</v>
      </c>
      <c r="AN84" s="257">
        <f>PRODUCT(AN83/AL83)</f>
        <v>0.2</v>
      </c>
      <c r="AO84" s="209"/>
      <c r="AP84" s="209"/>
      <c r="AQ84" s="219"/>
      <c r="AR84" s="22"/>
      <c r="AS84" s="22"/>
    </row>
    <row r="85" spans="1:45" ht="15" customHeight="1" x14ac:dyDescent="0.2">
      <c r="A85" s="151"/>
      <c r="B85" s="208">
        <v>2018</v>
      </c>
      <c r="C85" s="82" t="s">
        <v>142</v>
      </c>
      <c r="D85" s="209" t="s">
        <v>36</v>
      </c>
      <c r="E85" s="82"/>
      <c r="F85" s="82">
        <v>32</v>
      </c>
      <c r="G85" s="82"/>
      <c r="H85" s="210"/>
      <c r="I85" s="210"/>
      <c r="J85" s="210"/>
      <c r="K85" s="211"/>
      <c r="L85" s="49"/>
      <c r="M85" s="212" t="s">
        <v>231</v>
      </c>
      <c r="N85" s="82"/>
      <c r="O85" s="82"/>
      <c r="P85" s="82" t="s">
        <v>326</v>
      </c>
      <c r="Q85" s="82" t="s">
        <v>201</v>
      </c>
      <c r="R85" s="82" t="s">
        <v>203</v>
      </c>
      <c r="S85" s="82" t="s">
        <v>310</v>
      </c>
      <c r="T85" s="214"/>
      <c r="U85" s="211" t="s">
        <v>293</v>
      </c>
      <c r="V85" s="49"/>
      <c r="W85" s="236"/>
      <c r="X85" s="218"/>
      <c r="Y85" s="218"/>
      <c r="Z85" s="218"/>
      <c r="AA85" s="218"/>
      <c r="AB85" s="218"/>
      <c r="AC85" s="218"/>
      <c r="AD85" s="218"/>
      <c r="AE85" s="218"/>
      <c r="AF85" s="214"/>
      <c r="AG85" s="214"/>
      <c r="AH85" s="237"/>
      <c r="AI85" s="209"/>
      <c r="AJ85" s="209"/>
      <c r="AK85" s="209"/>
      <c r="AL85" s="209"/>
      <c r="AM85" s="215"/>
      <c r="AN85" s="209"/>
      <c r="AO85" s="209"/>
      <c r="AP85" s="209"/>
      <c r="AQ85" s="219"/>
      <c r="AR85" s="22"/>
      <c r="AS85" s="22"/>
    </row>
    <row r="86" spans="1:45" ht="15" customHeight="1" x14ac:dyDescent="0.2">
      <c r="A86" s="151"/>
      <c r="B86" s="208">
        <v>2019</v>
      </c>
      <c r="C86" s="82" t="s">
        <v>44</v>
      </c>
      <c r="D86" s="209" t="s">
        <v>173</v>
      </c>
      <c r="E86" s="82"/>
      <c r="F86" s="82">
        <v>33</v>
      </c>
      <c r="G86" s="82">
        <v>3</v>
      </c>
      <c r="H86" s="210">
        <f>PRODUCT((V24+W24)/U24)</f>
        <v>0</v>
      </c>
      <c r="I86" s="210">
        <f>PRODUCT(X24/U24)</f>
        <v>0.5</v>
      </c>
      <c r="J86" s="210">
        <f>PRODUCT(V24+W24+X24)/U24</f>
        <v>0.5</v>
      </c>
      <c r="K86" s="211">
        <f>PRODUCT(Y24/U24)</f>
        <v>3</v>
      </c>
      <c r="L86" s="49"/>
      <c r="M86" s="212" t="s">
        <v>233</v>
      </c>
      <c r="N86" s="82"/>
      <c r="O86" s="82"/>
      <c r="P86" s="82" t="s">
        <v>324</v>
      </c>
      <c r="Q86" s="82" t="s">
        <v>300</v>
      </c>
      <c r="R86" s="82" t="s">
        <v>306</v>
      </c>
      <c r="S86" s="82" t="s">
        <v>293</v>
      </c>
      <c r="T86" s="214"/>
      <c r="U86" s="211" t="s">
        <v>320</v>
      </c>
      <c r="V86" s="49"/>
      <c r="W86" s="236"/>
      <c r="X86" s="218"/>
      <c r="Y86" s="218"/>
      <c r="Z86" s="218"/>
      <c r="AA86" s="218"/>
      <c r="AB86" s="218"/>
      <c r="AC86" s="218"/>
      <c r="AD86" s="218"/>
      <c r="AE86" s="218"/>
      <c r="AF86" s="214"/>
      <c r="AG86" s="214"/>
      <c r="AH86" s="237"/>
      <c r="AI86" s="209" t="s">
        <v>7</v>
      </c>
      <c r="AJ86" s="209"/>
      <c r="AK86" s="209"/>
      <c r="AL86" s="209">
        <f>PRODUCT(AL74+AL77+AL80+AL83)</f>
        <v>59</v>
      </c>
      <c r="AM86" s="209">
        <f t="shared" ref="AM86:AN86" si="13">PRODUCT(AM74+AM77+AM80+AM83)</f>
        <v>14</v>
      </c>
      <c r="AN86" s="209">
        <f t="shared" si="13"/>
        <v>25</v>
      </c>
      <c r="AO86" s="209"/>
      <c r="AP86" s="209"/>
      <c r="AQ86" s="219"/>
      <c r="AR86" s="22"/>
      <c r="AS86" s="22"/>
    </row>
    <row r="87" spans="1:45" ht="15" customHeight="1" x14ac:dyDescent="0.2">
      <c r="A87" s="151"/>
      <c r="B87" s="208">
        <v>2020</v>
      </c>
      <c r="C87" s="82" t="s">
        <v>45</v>
      </c>
      <c r="D87" s="209" t="s">
        <v>173</v>
      </c>
      <c r="E87" s="82"/>
      <c r="F87" s="82">
        <v>34</v>
      </c>
      <c r="G87" s="82">
        <v>2</v>
      </c>
      <c r="H87" s="210">
        <f>PRODUCT((V25+W25)/U25)</f>
        <v>0.23728813559322035</v>
      </c>
      <c r="I87" s="210">
        <f>PRODUCT(X25/U25)</f>
        <v>0.42372881355932202</v>
      </c>
      <c r="J87" s="210">
        <f>PRODUCT(V25+W25+X25)/U25</f>
        <v>0.66101694915254239</v>
      </c>
      <c r="K87" s="211">
        <f>PRODUCT(Y25/U25)</f>
        <v>2.7288135593220337</v>
      </c>
      <c r="L87" s="49"/>
      <c r="M87" s="212" t="s">
        <v>356</v>
      </c>
      <c r="N87" s="82"/>
      <c r="O87" s="82"/>
      <c r="P87" s="82"/>
      <c r="Q87" s="82"/>
      <c r="R87" s="82"/>
      <c r="S87" s="82"/>
      <c r="T87" s="214"/>
      <c r="U87" s="211"/>
      <c r="V87" s="49"/>
      <c r="W87" s="236"/>
      <c r="X87" s="218"/>
      <c r="Y87" s="218"/>
      <c r="Z87" s="218"/>
      <c r="AA87" s="218"/>
      <c r="AB87" s="218"/>
      <c r="AC87" s="218"/>
      <c r="AD87" s="218"/>
      <c r="AE87" s="218"/>
      <c r="AF87" s="214"/>
      <c r="AG87" s="214"/>
      <c r="AH87" s="237"/>
      <c r="AI87" s="209" t="s">
        <v>336</v>
      </c>
      <c r="AJ87" s="209"/>
      <c r="AK87" s="209"/>
      <c r="AL87" s="209"/>
      <c r="AM87" s="257">
        <f>PRODUCT(AM86/AL86)</f>
        <v>0.23728813559322035</v>
      </c>
      <c r="AN87" s="257">
        <f>PRODUCT(AN86/AL86)</f>
        <v>0.42372881355932202</v>
      </c>
      <c r="AO87" s="209"/>
      <c r="AP87" s="209"/>
      <c r="AQ87" s="219"/>
      <c r="AR87" s="22"/>
      <c r="AS87" s="22"/>
    </row>
    <row r="88" spans="1:45" s="7" customFormat="1" ht="15" customHeight="1" x14ac:dyDescent="0.25">
      <c r="A88" s="8"/>
      <c r="B88" s="226"/>
      <c r="C88" s="227"/>
      <c r="D88" s="227"/>
      <c r="E88" s="227"/>
      <c r="F88" s="227"/>
      <c r="G88" s="227"/>
      <c r="H88" s="228"/>
      <c r="I88" s="228"/>
      <c r="J88" s="228"/>
      <c r="K88" s="229"/>
      <c r="L88" s="49"/>
      <c r="M88" s="226"/>
      <c r="N88" s="227"/>
      <c r="O88" s="227"/>
      <c r="P88" s="227"/>
      <c r="Q88" s="227"/>
      <c r="R88" s="227"/>
      <c r="S88" s="227"/>
      <c r="T88" s="227"/>
      <c r="U88" s="229"/>
      <c r="V88" s="49"/>
      <c r="W88" s="226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30"/>
      <c r="AI88" s="227"/>
      <c r="AJ88" s="227"/>
      <c r="AK88" s="227"/>
      <c r="AL88" s="227"/>
      <c r="AM88" s="227"/>
      <c r="AN88" s="227"/>
      <c r="AO88" s="227"/>
      <c r="AP88" s="227"/>
      <c r="AQ88" s="230"/>
      <c r="AR88" s="45"/>
      <c r="AS88" s="50"/>
    </row>
    <row r="89" spans="1:45" s="7" customFormat="1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22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50"/>
    </row>
    <row r="90" spans="1:45" s="7" customFormat="1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2"/>
      <c r="AM90" s="22"/>
      <c r="AN90" s="22"/>
      <c r="AO90" s="45"/>
      <c r="AP90" s="45"/>
      <c r="AQ90" s="45"/>
      <c r="AR90" s="50"/>
      <c r="AS90" s="50"/>
    </row>
    <row r="91" spans="1:45" s="7" customFormat="1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2"/>
      <c r="AM91" s="22"/>
      <c r="AN91" s="22"/>
      <c r="AO91" s="45"/>
      <c r="AP91" s="45"/>
      <c r="AQ91" s="45"/>
      <c r="AR91" s="50"/>
      <c r="AS91" s="50"/>
    </row>
    <row r="92" spans="1:45" s="7" customFormat="1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2"/>
      <c r="AM92" s="22"/>
      <c r="AN92" s="22"/>
      <c r="AO92" s="45"/>
      <c r="AP92" s="45"/>
      <c r="AQ92" s="45"/>
      <c r="AR92" s="50"/>
      <c r="AS92" s="50"/>
    </row>
    <row r="93" spans="1:45" s="7" customFormat="1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2"/>
      <c r="AM93" s="22"/>
      <c r="AN93" s="22"/>
      <c r="AO93" s="45"/>
      <c r="AP93" s="45"/>
      <c r="AQ93" s="45"/>
      <c r="AR93" s="50"/>
      <c r="AS93" s="50"/>
    </row>
    <row r="94" spans="1:45" s="7" customFormat="1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2"/>
      <c r="AM94" s="22"/>
      <c r="AN94" s="22"/>
      <c r="AO94" s="45"/>
      <c r="AP94" s="45"/>
      <c r="AQ94" s="45"/>
      <c r="AR94" s="50"/>
      <c r="AS94" s="50"/>
    </row>
    <row r="95" spans="1:45" s="7" customFormat="1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2"/>
      <c r="AM95" s="22"/>
      <c r="AN95" s="22"/>
      <c r="AO95" s="45"/>
      <c r="AP95" s="45"/>
      <c r="AQ95" s="45"/>
      <c r="AR95" s="50"/>
      <c r="AS95" s="50"/>
    </row>
    <row r="96" spans="1:45" s="7" customFormat="1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2"/>
      <c r="AM96" s="22"/>
      <c r="AN96" s="22"/>
      <c r="AO96" s="45"/>
      <c r="AP96" s="45"/>
      <c r="AQ96" s="45"/>
      <c r="AR96" s="50"/>
      <c r="AS96" s="50"/>
    </row>
    <row r="97" spans="1:45" s="7" customFormat="1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2"/>
      <c r="AM97" s="22"/>
      <c r="AN97" s="22"/>
      <c r="AO97" s="45"/>
      <c r="AP97" s="45"/>
      <c r="AQ97" s="45"/>
      <c r="AR97" s="50"/>
      <c r="AS97" s="50"/>
    </row>
    <row r="98" spans="1:45" s="7" customFormat="1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2"/>
      <c r="AM98" s="22"/>
      <c r="AN98" s="22"/>
      <c r="AO98" s="45"/>
      <c r="AP98" s="45"/>
      <c r="AQ98" s="45"/>
      <c r="AR98" s="50"/>
      <c r="AS98" s="50"/>
    </row>
    <row r="99" spans="1:45" s="7" customFormat="1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2"/>
      <c r="AM99" s="22"/>
      <c r="AN99" s="22"/>
      <c r="AO99" s="45"/>
      <c r="AP99" s="45"/>
      <c r="AQ99" s="45"/>
      <c r="AR99" s="50"/>
      <c r="AS99" s="50"/>
    </row>
    <row r="100" spans="1:45" s="7" customFormat="1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2"/>
      <c r="AM100" s="22"/>
      <c r="AN100" s="22"/>
      <c r="AO100" s="45"/>
      <c r="AP100" s="45"/>
      <c r="AQ100" s="45"/>
      <c r="AR100" s="50"/>
      <c r="AS100" s="50"/>
    </row>
    <row r="101" spans="1:45" s="7" customFormat="1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2"/>
      <c r="AM101" s="22"/>
      <c r="AN101" s="22"/>
      <c r="AO101" s="45"/>
      <c r="AP101" s="45"/>
      <c r="AQ101" s="45"/>
      <c r="AR101" s="50"/>
      <c r="AS101" s="50"/>
    </row>
    <row r="102" spans="1:45" s="7" customFormat="1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2"/>
      <c r="AM102" s="22"/>
      <c r="AN102" s="22"/>
      <c r="AO102" s="45"/>
      <c r="AP102" s="45"/>
      <c r="AQ102" s="45"/>
      <c r="AR102" s="50"/>
      <c r="AS102" s="50"/>
    </row>
    <row r="103" spans="1:45" s="7" customFormat="1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2"/>
      <c r="AM103" s="22"/>
      <c r="AN103" s="22"/>
      <c r="AO103" s="45"/>
      <c r="AP103" s="45"/>
      <c r="AQ103" s="45"/>
      <c r="AR103" s="50"/>
      <c r="AS103" s="50"/>
    </row>
    <row r="104" spans="1:45" s="7" customFormat="1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2"/>
      <c r="AM104" s="22"/>
      <c r="AN104" s="22"/>
      <c r="AO104" s="45"/>
      <c r="AP104" s="45"/>
      <c r="AQ104" s="45"/>
      <c r="AR104" s="50"/>
      <c r="AS104" s="50"/>
    </row>
    <row r="105" spans="1:45" s="7" customFormat="1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2"/>
      <c r="AM105" s="22"/>
      <c r="AN105" s="22"/>
      <c r="AO105" s="45"/>
      <c r="AP105" s="45"/>
      <c r="AQ105" s="45"/>
      <c r="AR105" s="50"/>
      <c r="AS105" s="50"/>
    </row>
    <row r="106" spans="1:45" s="7" customFormat="1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2"/>
      <c r="AM106" s="22"/>
      <c r="AN106" s="22"/>
      <c r="AO106" s="45"/>
      <c r="AP106" s="45"/>
      <c r="AQ106" s="45"/>
      <c r="AR106" s="50"/>
      <c r="AS106" s="50"/>
    </row>
    <row r="107" spans="1:45" s="7" customFormat="1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2"/>
      <c r="AM107" s="22"/>
      <c r="AN107" s="22"/>
      <c r="AO107" s="45"/>
      <c r="AP107" s="45"/>
      <c r="AQ107" s="45"/>
      <c r="AR107" s="50"/>
      <c r="AS107" s="50"/>
    </row>
    <row r="108" spans="1:45" s="7" customFormat="1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2"/>
      <c r="AM108" s="22"/>
      <c r="AN108" s="22"/>
      <c r="AO108" s="45"/>
      <c r="AP108" s="45"/>
      <c r="AQ108" s="45"/>
      <c r="AR108" s="50"/>
      <c r="AS108" s="50"/>
    </row>
    <row r="109" spans="1:45" s="7" customFormat="1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2"/>
      <c r="AM109" s="22"/>
      <c r="AN109" s="22"/>
      <c r="AO109" s="45"/>
      <c r="AP109" s="45"/>
      <c r="AQ109" s="45"/>
      <c r="AR109" s="50"/>
      <c r="AS109" s="50"/>
    </row>
    <row r="110" spans="1:45" s="7" customFormat="1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2"/>
      <c r="AM110" s="22"/>
      <c r="AN110" s="22"/>
      <c r="AO110" s="45"/>
      <c r="AP110" s="45"/>
      <c r="AQ110" s="45"/>
      <c r="AR110" s="50"/>
      <c r="AS110" s="50"/>
    </row>
    <row r="111" spans="1:45" s="7" customFormat="1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2"/>
      <c r="AM111" s="22"/>
      <c r="AN111" s="22"/>
      <c r="AO111" s="45"/>
      <c r="AP111" s="45"/>
      <c r="AQ111" s="45"/>
      <c r="AR111" s="50"/>
      <c r="AS111" s="50"/>
    </row>
    <row r="112" spans="1:45" s="7" customFormat="1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2"/>
      <c r="AM112" s="22"/>
      <c r="AN112" s="22"/>
      <c r="AO112" s="45"/>
      <c r="AP112" s="45"/>
      <c r="AQ112" s="45"/>
      <c r="AR112" s="50"/>
      <c r="AS112" s="50"/>
    </row>
    <row r="113" spans="1:45" s="7" customFormat="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2"/>
      <c r="AM113" s="22"/>
      <c r="AN113" s="22"/>
      <c r="AO113" s="45"/>
      <c r="AP113" s="45"/>
      <c r="AQ113" s="45"/>
      <c r="AR113" s="50"/>
      <c r="AS113" s="50"/>
    </row>
    <row r="114" spans="1:45" s="7" customFormat="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2"/>
      <c r="AM114" s="22"/>
      <c r="AN114" s="22"/>
      <c r="AO114" s="45"/>
      <c r="AP114" s="45"/>
      <c r="AQ114" s="45"/>
      <c r="AR114" s="50"/>
      <c r="AS114" s="50"/>
    </row>
    <row r="115" spans="1:45" s="7" customFormat="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2"/>
      <c r="AM115" s="22"/>
      <c r="AN115" s="22"/>
      <c r="AO115" s="45"/>
      <c r="AP115" s="45"/>
      <c r="AQ115" s="45"/>
      <c r="AR115" s="50"/>
      <c r="AS115" s="50"/>
    </row>
    <row r="116" spans="1:45" s="7" customFormat="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2"/>
      <c r="AM116" s="22"/>
      <c r="AN116" s="22"/>
      <c r="AO116" s="45"/>
      <c r="AP116" s="45"/>
      <c r="AQ116" s="45"/>
      <c r="AR116" s="50"/>
      <c r="AS116" s="50"/>
    </row>
    <row r="117" spans="1:45" s="7" customFormat="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2"/>
      <c r="AM117" s="22"/>
      <c r="AN117" s="22"/>
      <c r="AO117" s="45"/>
      <c r="AP117" s="45"/>
      <c r="AQ117" s="45"/>
      <c r="AR117" s="50"/>
      <c r="AS117" s="50"/>
    </row>
    <row r="118" spans="1:45" s="7" customFormat="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2"/>
      <c r="AM118" s="22"/>
      <c r="AN118" s="22"/>
      <c r="AO118" s="45"/>
      <c r="AP118" s="45"/>
      <c r="AQ118" s="45"/>
      <c r="AR118" s="50"/>
      <c r="AS118" s="50"/>
    </row>
    <row r="119" spans="1:45" s="7" customFormat="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2"/>
      <c r="AM119" s="22"/>
      <c r="AN119" s="22"/>
      <c r="AO119" s="45"/>
      <c r="AP119" s="45"/>
      <c r="AQ119" s="45"/>
      <c r="AR119" s="50"/>
      <c r="AS119" s="50"/>
    </row>
    <row r="120" spans="1:45" s="7" customFormat="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2"/>
      <c r="AM120" s="22"/>
      <c r="AN120" s="22"/>
      <c r="AO120" s="45"/>
      <c r="AP120" s="45"/>
      <c r="AQ120" s="45"/>
      <c r="AR120" s="50"/>
      <c r="AS120" s="50"/>
    </row>
    <row r="121" spans="1:45" s="7" customFormat="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2"/>
      <c r="AM121" s="22"/>
      <c r="AN121" s="22"/>
      <c r="AO121" s="45"/>
      <c r="AP121" s="45"/>
      <c r="AQ121" s="45"/>
      <c r="AR121" s="50"/>
      <c r="AS121" s="50"/>
    </row>
    <row r="122" spans="1:45" s="7" customFormat="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2"/>
      <c r="AM122" s="22"/>
      <c r="AN122" s="22"/>
      <c r="AO122" s="45"/>
      <c r="AP122" s="45"/>
      <c r="AQ122" s="45"/>
      <c r="AR122" s="50"/>
      <c r="AS122" s="50"/>
    </row>
    <row r="123" spans="1:45" s="7" customFormat="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2"/>
      <c r="AM123" s="22"/>
      <c r="AN123" s="22"/>
      <c r="AO123" s="45"/>
      <c r="AP123" s="45"/>
      <c r="AQ123" s="45"/>
      <c r="AR123" s="50"/>
      <c r="AS123" s="50"/>
    </row>
    <row r="124" spans="1:45" s="7" customFormat="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2"/>
      <c r="AM124" s="22"/>
      <c r="AN124" s="22"/>
      <c r="AO124" s="45"/>
      <c r="AP124" s="45"/>
      <c r="AQ124" s="45"/>
      <c r="AR124" s="50"/>
      <c r="AS124" s="50"/>
    </row>
    <row r="125" spans="1:45" s="7" customFormat="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2"/>
      <c r="AM125" s="22"/>
      <c r="AN125" s="22"/>
      <c r="AO125" s="45"/>
      <c r="AP125" s="45"/>
      <c r="AQ125" s="45"/>
      <c r="AR125" s="50"/>
      <c r="AS125" s="50"/>
    </row>
    <row r="126" spans="1:45" s="7" customFormat="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2"/>
      <c r="AM126" s="22"/>
      <c r="AN126" s="22"/>
      <c r="AO126" s="45"/>
      <c r="AP126" s="45"/>
      <c r="AQ126" s="45"/>
      <c r="AR126" s="50"/>
      <c r="AS126" s="50"/>
    </row>
    <row r="127" spans="1:45" s="7" customFormat="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2"/>
      <c r="AM127" s="22"/>
      <c r="AN127" s="22"/>
      <c r="AO127" s="45"/>
      <c r="AP127" s="45"/>
      <c r="AQ127" s="45"/>
      <c r="AR127" s="50"/>
      <c r="AS127" s="50"/>
    </row>
    <row r="128" spans="1:45" s="7" customFormat="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2"/>
      <c r="AM128" s="22"/>
      <c r="AN128" s="22"/>
      <c r="AO128" s="45"/>
      <c r="AP128" s="45"/>
      <c r="AQ128" s="45"/>
      <c r="AR128" s="50"/>
      <c r="AS128" s="50"/>
    </row>
    <row r="129" spans="1:45" s="7" customFormat="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2"/>
      <c r="AM129" s="22"/>
      <c r="AN129" s="22"/>
      <c r="AO129" s="45"/>
      <c r="AP129" s="45"/>
      <c r="AQ129" s="45"/>
      <c r="AR129" s="50"/>
      <c r="AS129" s="50"/>
    </row>
    <row r="130" spans="1:45" s="7" customFormat="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2"/>
      <c r="AM130" s="22"/>
      <c r="AN130" s="22"/>
      <c r="AO130" s="45"/>
      <c r="AP130" s="45"/>
      <c r="AQ130" s="45"/>
      <c r="AR130" s="50"/>
      <c r="AS130" s="50"/>
    </row>
    <row r="131" spans="1:45" s="7" customFormat="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2"/>
      <c r="AM131" s="22"/>
      <c r="AN131" s="22"/>
      <c r="AO131" s="45"/>
      <c r="AP131" s="45"/>
      <c r="AQ131" s="45"/>
      <c r="AR131" s="50"/>
      <c r="AS131" s="50"/>
    </row>
    <row r="132" spans="1:45" s="7" customFormat="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2"/>
      <c r="AM132" s="22"/>
      <c r="AN132" s="22"/>
      <c r="AO132" s="45"/>
      <c r="AP132" s="45"/>
      <c r="AQ132" s="45"/>
      <c r="AR132" s="50"/>
      <c r="AS132" s="50"/>
    </row>
    <row r="133" spans="1:45" s="7" customFormat="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2"/>
      <c r="AM133" s="22"/>
      <c r="AN133" s="22"/>
      <c r="AO133" s="45"/>
      <c r="AP133" s="45"/>
      <c r="AQ133" s="45"/>
      <c r="AR133" s="50"/>
      <c r="AS133" s="50"/>
    </row>
    <row r="134" spans="1:45" s="7" customFormat="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2"/>
      <c r="AM134" s="22"/>
      <c r="AN134" s="22"/>
      <c r="AO134" s="45"/>
      <c r="AP134" s="45"/>
      <c r="AQ134" s="45"/>
      <c r="AR134" s="50"/>
      <c r="AS134" s="50"/>
    </row>
    <row r="135" spans="1:45" s="7" customFormat="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2"/>
      <c r="AM135" s="22"/>
      <c r="AN135" s="22"/>
      <c r="AO135" s="45"/>
      <c r="AP135" s="45"/>
      <c r="AQ135" s="45"/>
      <c r="AR135" s="50"/>
      <c r="AS135" s="50"/>
    </row>
    <row r="136" spans="1:45" s="7" customFormat="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2"/>
      <c r="AM136" s="22"/>
      <c r="AN136" s="22"/>
      <c r="AO136" s="45"/>
      <c r="AP136" s="45"/>
      <c r="AQ136" s="45"/>
      <c r="AR136" s="50"/>
      <c r="AS136" s="50"/>
    </row>
    <row r="137" spans="1:45" s="7" customFormat="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2"/>
      <c r="AM137" s="22"/>
      <c r="AN137" s="22"/>
      <c r="AO137" s="45"/>
      <c r="AP137" s="45"/>
      <c r="AQ137" s="45"/>
      <c r="AR137" s="50"/>
      <c r="AS137" s="50"/>
    </row>
    <row r="138" spans="1:45" s="7" customFormat="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2"/>
      <c r="AM138" s="22"/>
      <c r="AN138" s="22"/>
      <c r="AO138" s="45"/>
      <c r="AP138" s="45"/>
      <c r="AQ138" s="45"/>
      <c r="AR138" s="50"/>
      <c r="AS138" s="50"/>
    </row>
    <row r="139" spans="1:45" s="7" customFormat="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2"/>
      <c r="AM139" s="22"/>
      <c r="AN139" s="22"/>
      <c r="AO139" s="45"/>
      <c r="AP139" s="45"/>
      <c r="AQ139" s="45"/>
      <c r="AR139" s="50"/>
      <c r="AS139" s="50"/>
    </row>
    <row r="140" spans="1:45" s="7" customFormat="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2"/>
      <c r="AM140" s="22"/>
      <c r="AN140" s="22"/>
      <c r="AO140" s="45"/>
      <c r="AP140" s="45"/>
      <c r="AQ140" s="45"/>
      <c r="AR140" s="50"/>
      <c r="AS140" s="50"/>
    </row>
    <row r="141" spans="1:45" ht="15" customHeight="1" x14ac:dyDescent="0.25"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9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69"/>
      <c r="AI141" s="45"/>
      <c r="AJ141" s="45"/>
      <c r="AK141" s="22"/>
      <c r="AL141" s="22"/>
      <c r="AM141" s="22"/>
      <c r="AN141" s="22"/>
      <c r="AO141" s="22"/>
      <c r="AP141" s="22"/>
      <c r="AQ141" s="22"/>
      <c r="AS141" s="7"/>
    </row>
    <row r="142" spans="1:45" ht="15" customHeight="1" x14ac:dyDescent="0.25"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9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69"/>
      <c r="AI142" s="45"/>
      <c r="AJ142" s="45"/>
      <c r="AK142" s="22"/>
      <c r="AL142" s="22"/>
      <c r="AM142" s="22"/>
      <c r="AN142" s="22"/>
      <c r="AO142" s="22"/>
      <c r="AP142" s="22"/>
      <c r="AQ142" s="22"/>
      <c r="AS142" s="7"/>
    </row>
    <row r="143" spans="1:45" ht="15" customHeight="1" x14ac:dyDescent="0.25"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9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69"/>
      <c r="AI143" s="45"/>
      <c r="AJ143" s="45"/>
      <c r="AK143" s="22"/>
      <c r="AL143" s="22"/>
      <c r="AM143" s="22"/>
      <c r="AN143" s="22"/>
      <c r="AO143" s="22"/>
      <c r="AP143" s="22"/>
      <c r="AQ143" s="22"/>
      <c r="AS143" s="7"/>
    </row>
    <row r="144" spans="1:45" ht="15" customHeight="1" x14ac:dyDescent="0.25"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9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69"/>
      <c r="AI144" s="45"/>
      <c r="AJ144" s="45"/>
      <c r="AK144" s="22"/>
      <c r="AL144" s="22"/>
      <c r="AM144" s="22"/>
      <c r="AN144" s="22"/>
      <c r="AO144" s="22"/>
      <c r="AP144" s="22"/>
      <c r="AQ144" s="22"/>
      <c r="AS144" s="7"/>
    </row>
    <row r="145" spans="2:45" ht="15" customHeight="1" x14ac:dyDescent="0.25"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9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69"/>
      <c r="AI145" s="45"/>
      <c r="AJ145" s="45"/>
      <c r="AK145" s="22"/>
      <c r="AL145" s="22"/>
      <c r="AM145" s="22"/>
      <c r="AN145" s="22"/>
      <c r="AO145" s="22"/>
      <c r="AP145" s="22"/>
      <c r="AQ145" s="22"/>
      <c r="AS145" s="7"/>
    </row>
    <row r="146" spans="2:45" ht="15" customHeight="1" x14ac:dyDescent="0.25"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9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69"/>
      <c r="AI146" s="45"/>
      <c r="AJ146" s="45"/>
      <c r="AK146" s="22"/>
      <c r="AL146" s="22"/>
      <c r="AM146" s="22"/>
      <c r="AN146" s="22"/>
      <c r="AO146" s="22"/>
      <c r="AP146" s="22"/>
      <c r="AQ146" s="22"/>
      <c r="AS146" s="7"/>
    </row>
    <row r="147" spans="2:45" ht="15" customHeight="1" x14ac:dyDescent="0.25"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9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69"/>
      <c r="AI147" s="45"/>
      <c r="AJ147" s="45"/>
      <c r="AK147" s="22"/>
      <c r="AL147" s="22"/>
      <c r="AM147" s="22"/>
      <c r="AN147" s="22"/>
      <c r="AO147" s="22"/>
      <c r="AP147" s="22"/>
      <c r="AQ147" s="22"/>
      <c r="AS147" s="7"/>
    </row>
    <row r="148" spans="2:45" ht="15" customHeight="1" x14ac:dyDescent="0.25"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9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69"/>
      <c r="AI148" s="45"/>
      <c r="AJ148" s="45"/>
      <c r="AK148" s="22"/>
      <c r="AL148" s="22"/>
      <c r="AM148" s="22"/>
      <c r="AN148" s="22"/>
      <c r="AO148" s="22"/>
      <c r="AP148" s="22"/>
      <c r="AQ148" s="22"/>
      <c r="AS148" s="7"/>
    </row>
    <row r="149" spans="2:45" ht="15" customHeight="1" x14ac:dyDescent="0.25"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9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69"/>
      <c r="AI149" s="45"/>
      <c r="AJ149" s="45"/>
      <c r="AK149" s="22"/>
      <c r="AL149" s="22"/>
      <c r="AM149" s="22"/>
      <c r="AN149" s="22"/>
      <c r="AO149" s="22"/>
      <c r="AP149" s="22"/>
      <c r="AQ149" s="22"/>
      <c r="AS149" s="7"/>
    </row>
    <row r="150" spans="2:45" ht="15" customHeight="1" x14ac:dyDescent="0.25"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9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69"/>
      <c r="AI150" s="45"/>
      <c r="AJ150" s="45"/>
      <c r="AK150" s="22"/>
      <c r="AL150" s="22"/>
      <c r="AM150" s="22"/>
      <c r="AN150" s="22"/>
      <c r="AO150" s="22"/>
      <c r="AP150" s="22"/>
      <c r="AQ150" s="22"/>
      <c r="AS150" s="7"/>
    </row>
    <row r="151" spans="2:45" ht="15" customHeight="1" x14ac:dyDescent="0.25"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9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69"/>
      <c r="AI151" s="45"/>
      <c r="AJ151" s="45"/>
      <c r="AK151" s="22"/>
      <c r="AL151" s="22"/>
      <c r="AM151" s="22"/>
      <c r="AN151" s="22"/>
      <c r="AO151" s="22"/>
      <c r="AP151" s="22"/>
      <c r="AQ151" s="22"/>
      <c r="AS151" s="7"/>
    </row>
    <row r="152" spans="2:45" ht="15" customHeight="1" x14ac:dyDescent="0.25"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9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69"/>
      <c r="AI152" s="45"/>
      <c r="AJ152" s="45"/>
      <c r="AK152" s="22"/>
      <c r="AL152" s="22"/>
      <c r="AM152" s="22"/>
      <c r="AN152" s="22"/>
      <c r="AO152" s="22"/>
      <c r="AP152" s="22"/>
      <c r="AQ152" s="22"/>
      <c r="AS152" s="7"/>
    </row>
    <row r="153" spans="2:45" ht="15" customHeight="1" x14ac:dyDescent="0.25"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9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69"/>
      <c r="AI153" s="45"/>
      <c r="AJ153" s="45"/>
      <c r="AK153" s="22"/>
      <c r="AL153" s="22"/>
      <c r="AM153" s="22"/>
      <c r="AN153" s="22"/>
      <c r="AO153" s="22"/>
      <c r="AP153" s="22"/>
      <c r="AQ153" s="22"/>
      <c r="AS153" s="7"/>
    </row>
    <row r="154" spans="2:45" ht="15" customHeight="1" x14ac:dyDescent="0.25"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9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69"/>
      <c r="AI154" s="45"/>
      <c r="AJ154" s="45"/>
      <c r="AK154" s="22"/>
      <c r="AL154" s="22"/>
      <c r="AM154" s="22"/>
      <c r="AN154" s="22"/>
      <c r="AO154" s="22"/>
      <c r="AP154" s="22"/>
      <c r="AQ154" s="22"/>
      <c r="AS154" s="7"/>
    </row>
    <row r="155" spans="2:45" ht="15" customHeight="1" x14ac:dyDescent="0.25"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9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69"/>
      <c r="AI155" s="45"/>
      <c r="AJ155" s="45"/>
      <c r="AK155" s="22"/>
      <c r="AL155" s="22"/>
      <c r="AM155" s="22"/>
      <c r="AN155" s="22"/>
      <c r="AO155" s="22"/>
      <c r="AP155" s="22"/>
      <c r="AQ155" s="22"/>
      <c r="AS155" s="7"/>
    </row>
    <row r="156" spans="2:45" ht="15" customHeight="1" x14ac:dyDescent="0.25"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9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69"/>
      <c r="AI156" s="45"/>
      <c r="AJ156" s="45"/>
      <c r="AK156" s="22"/>
      <c r="AL156" s="22"/>
      <c r="AM156" s="22"/>
      <c r="AN156" s="22"/>
      <c r="AO156" s="22"/>
      <c r="AP156" s="22"/>
      <c r="AQ156" s="22"/>
      <c r="AS156" s="7"/>
    </row>
    <row r="157" spans="2:45" ht="15" customHeight="1" x14ac:dyDescent="0.25"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9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69"/>
      <c r="AI157" s="45"/>
      <c r="AJ157" s="45"/>
      <c r="AK157" s="22"/>
      <c r="AL157" s="22"/>
      <c r="AM157" s="22"/>
      <c r="AN157" s="22"/>
      <c r="AO157" s="22"/>
      <c r="AP157" s="22"/>
      <c r="AQ157" s="22"/>
      <c r="AS157" s="7"/>
    </row>
    <row r="158" spans="2:45" ht="15" customHeight="1" x14ac:dyDescent="0.25"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9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69"/>
      <c r="AI158" s="45"/>
      <c r="AJ158" s="45"/>
      <c r="AK158" s="22"/>
      <c r="AL158" s="22"/>
      <c r="AM158" s="22"/>
      <c r="AN158" s="22"/>
      <c r="AO158" s="22"/>
      <c r="AP158" s="22"/>
      <c r="AQ158" s="22"/>
      <c r="AS158" s="7"/>
    </row>
    <row r="159" spans="2:45" ht="15" customHeight="1" x14ac:dyDescent="0.25"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9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69"/>
      <c r="AI159" s="45"/>
      <c r="AJ159" s="45"/>
      <c r="AK159" s="22"/>
      <c r="AL159" s="22"/>
      <c r="AM159" s="22"/>
      <c r="AN159" s="22"/>
      <c r="AO159" s="22"/>
      <c r="AP159" s="22"/>
      <c r="AQ159" s="22"/>
      <c r="AS159" s="7"/>
    </row>
    <row r="160" spans="2:45" ht="15" customHeight="1" x14ac:dyDescent="0.25"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9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69"/>
      <c r="AI160" s="45"/>
      <c r="AJ160" s="45"/>
      <c r="AK160" s="22"/>
      <c r="AL160" s="22"/>
      <c r="AM160" s="22"/>
      <c r="AN160" s="22"/>
      <c r="AO160" s="22"/>
      <c r="AP160" s="22"/>
      <c r="AQ160" s="22"/>
      <c r="AS160" s="7"/>
    </row>
    <row r="161" spans="2:45" ht="15" customHeight="1" x14ac:dyDescent="0.25"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9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69"/>
      <c r="AI161" s="45"/>
      <c r="AJ161" s="45"/>
      <c r="AK161" s="22"/>
      <c r="AL161" s="22"/>
      <c r="AM161" s="22"/>
      <c r="AN161" s="22"/>
      <c r="AO161" s="22"/>
      <c r="AP161" s="22"/>
      <c r="AQ161" s="22"/>
      <c r="AS161" s="7"/>
    </row>
    <row r="162" spans="2:45" ht="15" customHeight="1" x14ac:dyDescent="0.25"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9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69"/>
      <c r="AI162" s="45"/>
      <c r="AJ162" s="45"/>
      <c r="AK162" s="22"/>
      <c r="AL162" s="22"/>
      <c r="AM162" s="22"/>
      <c r="AN162" s="22"/>
      <c r="AO162" s="22"/>
      <c r="AP162" s="22"/>
      <c r="AQ162" s="22"/>
      <c r="AS162" s="7"/>
    </row>
    <row r="163" spans="2:45" ht="15" customHeight="1" x14ac:dyDescent="0.25"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9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69"/>
      <c r="AI163" s="45"/>
      <c r="AJ163" s="45"/>
      <c r="AK163" s="22"/>
      <c r="AL163" s="22"/>
      <c r="AM163" s="22"/>
      <c r="AN163" s="22"/>
      <c r="AO163" s="22"/>
      <c r="AP163" s="22"/>
      <c r="AQ163" s="22"/>
      <c r="AS163" s="7"/>
    </row>
    <row r="164" spans="2:45" ht="15" customHeight="1" x14ac:dyDescent="0.25"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9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69"/>
      <c r="AI164" s="45"/>
      <c r="AJ164" s="45"/>
      <c r="AK164" s="22"/>
      <c r="AL164" s="22"/>
      <c r="AM164" s="22"/>
      <c r="AN164" s="22"/>
      <c r="AO164" s="22"/>
      <c r="AP164" s="22"/>
      <c r="AQ164" s="22"/>
      <c r="AS164" s="7"/>
    </row>
    <row r="165" spans="2:45" ht="15" customHeight="1" x14ac:dyDescent="0.25"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9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69"/>
      <c r="AI165" s="45"/>
      <c r="AJ165" s="45"/>
      <c r="AK165" s="22"/>
      <c r="AL165" s="22"/>
      <c r="AM165" s="22"/>
      <c r="AN165" s="22"/>
      <c r="AO165" s="22"/>
      <c r="AP165" s="22"/>
      <c r="AQ165" s="22"/>
      <c r="AS165" s="7"/>
    </row>
    <row r="166" spans="2:45" ht="15" customHeight="1" x14ac:dyDescent="0.25"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9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69"/>
      <c r="AI166" s="45"/>
      <c r="AJ166" s="45"/>
      <c r="AK166" s="22"/>
      <c r="AL166" s="22"/>
      <c r="AM166" s="22"/>
      <c r="AN166" s="22"/>
      <c r="AO166" s="22"/>
      <c r="AP166" s="22"/>
      <c r="AQ166" s="22"/>
      <c r="AS166" s="7"/>
    </row>
    <row r="167" spans="2:45" ht="15" customHeight="1" x14ac:dyDescent="0.25"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9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69"/>
      <c r="AI167" s="45"/>
      <c r="AJ167" s="45"/>
      <c r="AK167" s="22"/>
      <c r="AL167" s="22"/>
      <c r="AM167" s="22"/>
      <c r="AN167" s="22"/>
      <c r="AO167" s="22"/>
      <c r="AP167" s="22"/>
      <c r="AQ167" s="22"/>
      <c r="AS167" s="7"/>
    </row>
    <row r="168" spans="2:45" ht="15" customHeight="1" x14ac:dyDescent="0.25"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9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69"/>
      <c r="AI168" s="45"/>
      <c r="AJ168" s="45"/>
      <c r="AK168" s="22"/>
      <c r="AL168" s="22"/>
      <c r="AM168" s="22"/>
      <c r="AN168" s="22"/>
      <c r="AO168" s="22"/>
      <c r="AP168" s="22"/>
      <c r="AQ168" s="22"/>
      <c r="AS168" s="7"/>
    </row>
    <row r="169" spans="2:45" ht="15" customHeight="1" x14ac:dyDescent="0.25"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9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69"/>
      <c r="AI169" s="45"/>
      <c r="AJ169" s="45"/>
      <c r="AK169" s="22"/>
      <c r="AL169" s="22"/>
      <c r="AM169" s="22"/>
      <c r="AN169" s="22"/>
      <c r="AO169" s="22"/>
      <c r="AP169" s="22"/>
      <c r="AQ169" s="22"/>
      <c r="AS169" s="7"/>
    </row>
    <row r="170" spans="2:45" ht="15" customHeight="1" x14ac:dyDescent="0.25"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9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69"/>
      <c r="AI170" s="45"/>
      <c r="AJ170" s="45"/>
      <c r="AK170" s="22"/>
      <c r="AL170" s="22"/>
      <c r="AM170" s="22"/>
      <c r="AN170" s="22"/>
      <c r="AO170" s="22"/>
      <c r="AP170" s="22"/>
      <c r="AQ170" s="22"/>
      <c r="AS170" s="7"/>
    </row>
    <row r="171" spans="2:45" ht="15" customHeight="1" x14ac:dyDescent="0.25"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9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69"/>
      <c r="AI171" s="45"/>
      <c r="AJ171" s="45"/>
      <c r="AK171" s="22"/>
      <c r="AL171" s="22"/>
      <c r="AM171" s="22"/>
      <c r="AN171" s="22"/>
      <c r="AO171" s="22"/>
      <c r="AP171" s="22"/>
      <c r="AQ171" s="22"/>
      <c r="AS171" s="7"/>
    </row>
    <row r="172" spans="2:45" ht="15" customHeight="1" x14ac:dyDescent="0.25"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9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69"/>
      <c r="AI172" s="45"/>
      <c r="AJ172" s="45"/>
      <c r="AK172" s="22"/>
      <c r="AL172" s="22"/>
      <c r="AM172" s="22"/>
      <c r="AN172" s="22"/>
      <c r="AO172" s="22"/>
      <c r="AP172" s="22"/>
      <c r="AQ172" s="22"/>
      <c r="AS172" s="7"/>
    </row>
    <row r="173" spans="2:45" ht="15" customHeight="1" x14ac:dyDescent="0.25"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9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69"/>
      <c r="AI173" s="45"/>
      <c r="AJ173" s="45"/>
      <c r="AK173" s="22"/>
      <c r="AL173" s="22"/>
      <c r="AM173" s="22"/>
      <c r="AN173" s="22"/>
      <c r="AO173" s="22"/>
      <c r="AP173" s="22"/>
      <c r="AQ173" s="22"/>
      <c r="AS173" s="7"/>
    </row>
    <row r="174" spans="2:45" ht="15" customHeight="1" x14ac:dyDescent="0.25"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9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69"/>
      <c r="AI174" s="45"/>
      <c r="AJ174" s="45"/>
      <c r="AK174" s="22"/>
      <c r="AL174" s="22"/>
      <c r="AM174" s="22"/>
      <c r="AN174" s="22"/>
      <c r="AO174" s="22"/>
      <c r="AP174" s="22"/>
      <c r="AQ174" s="22"/>
      <c r="AS174" s="7"/>
    </row>
    <row r="175" spans="2:45" ht="15" customHeight="1" x14ac:dyDescent="0.25"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9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69"/>
      <c r="AI175" s="45"/>
      <c r="AJ175" s="45"/>
      <c r="AK175" s="22"/>
      <c r="AL175" s="22"/>
      <c r="AM175" s="22"/>
      <c r="AN175" s="22"/>
      <c r="AO175" s="22"/>
      <c r="AP175" s="22"/>
      <c r="AQ175" s="22"/>
      <c r="AS175" s="7"/>
    </row>
    <row r="176" spans="2:45" ht="15" customHeight="1" x14ac:dyDescent="0.25"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2"/>
      <c r="P176" s="22"/>
      <c r="Q176" s="22"/>
      <c r="R176" s="22"/>
      <c r="S176" s="22"/>
      <c r="T176" s="22"/>
      <c r="U176" s="45"/>
      <c r="V176" s="49"/>
      <c r="W176" s="45"/>
      <c r="X176" s="45"/>
      <c r="Y176" s="22"/>
      <c r="Z176" s="22"/>
      <c r="AA176" s="22"/>
      <c r="AB176" s="22"/>
      <c r="AC176" s="22"/>
      <c r="AD176" s="22"/>
      <c r="AE176" s="22"/>
      <c r="AF176" s="22"/>
      <c r="AG176" s="22"/>
      <c r="AH176" s="69"/>
      <c r="AI176" s="45"/>
      <c r="AJ176" s="45"/>
      <c r="AK176" s="22"/>
      <c r="AL176" s="22"/>
      <c r="AM176" s="22"/>
      <c r="AN176" s="22"/>
      <c r="AO176" s="22"/>
      <c r="AP176" s="22"/>
      <c r="AQ176" s="22"/>
      <c r="AS176" s="7"/>
    </row>
    <row r="177" spans="2:45" ht="15" customHeight="1" x14ac:dyDescent="0.25"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2"/>
      <c r="P177" s="22"/>
      <c r="Q177" s="22"/>
      <c r="R177" s="22"/>
      <c r="S177" s="22"/>
      <c r="T177" s="22"/>
      <c r="U177" s="45"/>
      <c r="V177" s="49"/>
      <c r="W177" s="45"/>
      <c r="X177" s="45"/>
      <c r="Y177" s="22"/>
      <c r="Z177" s="22"/>
      <c r="AA177" s="22"/>
      <c r="AB177" s="22"/>
      <c r="AC177" s="22"/>
      <c r="AD177" s="22"/>
      <c r="AE177" s="22"/>
      <c r="AF177" s="22"/>
      <c r="AG177" s="22"/>
      <c r="AH177" s="69"/>
      <c r="AI177" s="45"/>
      <c r="AJ177" s="45"/>
      <c r="AK177" s="22"/>
      <c r="AL177" s="22"/>
      <c r="AM177" s="22"/>
      <c r="AN177" s="22"/>
      <c r="AO177" s="22"/>
      <c r="AP177" s="22"/>
      <c r="AQ177" s="22"/>
      <c r="AS177" s="7"/>
    </row>
    <row r="178" spans="2:45" ht="15" customHeight="1" x14ac:dyDescent="0.25"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2"/>
      <c r="P178" s="22"/>
      <c r="Q178" s="22"/>
      <c r="R178" s="22"/>
      <c r="S178" s="22"/>
      <c r="T178" s="22"/>
      <c r="U178" s="45"/>
      <c r="V178" s="49"/>
      <c r="W178" s="45"/>
      <c r="X178" s="45"/>
      <c r="Y178" s="22"/>
      <c r="Z178" s="22"/>
      <c r="AA178" s="22"/>
      <c r="AB178" s="22"/>
      <c r="AC178" s="22"/>
      <c r="AD178" s="22"/>
      <c r="AE178" s="22"/>
      <c r="AF178" s="22"/>
      <c r="AG178" s="22"/>
      <c r="AH178" s="69"/>
      <c r="AI178" s="45"/>
      <c r="AJ178" s="45"/>
      <c r="AK178" s="22"/>
      <c r="AL178" s="22"/>
      <c r="AM178" s="22"/>
      <c r="AN178" s="22"/>
      <c r="AO178" s="22"/>
      <c r="AP178" s="22"/>
      <c r="AQ178" s="22"/>
      <c r="AS178" s="7"/>
    </row>
    <row r="179" spans="2:45" ht="15" customHeight="1" x14ac:dyDescent="0.25"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2"/>
      <c r="P179" s="22"/>
      <c r="Q179" s="22"/>
      <c r="R179" s="22"/>
      <c r="S179" s="22"/>
      <c r="T179" s="22"/>
      <c r="U179" s="45"/>
      <c r="V179" s="49"/>
      <c r="W179" s="45"/>
      <c r="X179" s="45"/>
      <c r="Y179" s="22"/>
      <c r="Z179" s="22"/>
      <c r="AA179" s="22"/>
      <c r="AB179" s="22"/>
      <c r="AC179" s="22"/>
      <c r="AD179" s="22"/>
      <c r="AE179" s="22"/>
      <c r="AF179" s="22"/>
      <c r="AG179" s="22"/>
      <c r="AH179" s="69"/>
      <c r="AI179" s="45"/>
      <c r="AJ179" s="45"/>
      <c r="AK179" s="22"/>
      <c r="AL179" s="22"/>
      <c r="AM179" s="22"/>
      <c r="AN179" s="22"/>
      <c r="AO179" s="22"/>
      <c r="AP179" s="22"/>
      <c r="AQ179" s="22"/>
      <c r="AS179" s="7"/>
    </row>
    <row r="180" spans="2:45" ht="15" customHeight="1" x14ac:dyDescent="0.25"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2"/>
      <c r="P180" s="22"/>
      <c r="Q180" s="22"/>
      <c r="R180" s="22"/>
      <c r="S180" s="22"/>
      <c r="T180" s="22"/>
      <c r="U180" s="45"/>
      <c r="V180" s="49"/>
      <c r="W180" s="45"/>
      <c r="X180" s="45"/>
      <c r="Y180" s="22"/>
      <c r="Z180" s="22"/>
      <c r="AA180" s="22"/>
      <c r="AB180" s="22"/>
      <c r="AC180" s="22"/>
      <c r="AD180" s="22"/>
      <c r="AE180" s="22"/>
      <c r="AF180" s="22"/>
      <c r="AG180" s="22"/>
      <c r="AH180" s="69"/>
      <c r="AI180" s="45"/>
      <c r="AJ180" s="45"/>
      <c r="AK180" s="22"/>
      <c r="AL180" s="22"/>
      <c r="AM180" s="22"/>
      <c r="AN180" s="22"/>
      <c r="AO180" s="22"/>
      <c r="AP180" s="22"/>
      <c r="AQ180" s="22"/>
      <c r="AS180" s="7"/>
    </row>
    <row r="181" spans="2:45" ht="15" customHeight="1" x14ac:dyDescent="0.25"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2"/>
      <c r="P181" s="22"/>
      <c r="Q181" s="22"/>
      <c r="R181" s="22"/>
      <c r="S181" s="22"/>
      <c r="T181" s="22"/>
      <c r="U181" s="45"/>
      <c r="V181" s="49"/>
      <c r="W181" s="45"/>
      <c r="X181" s="45"/>
      <c r="Y181" s="22"/>
      <c r="Z181" s="22"/>
      <c r="AA181" s="22"/>
      <c r="AB181" s="22"/>
      <c r="AC181" s="22"/>
      <c r="AD181" s="22"/>
      <c r="AE181" s="22"/>
      <c r="AF181" s="22"/>
      <c r="AG181" s="22"/>
      <c r="AH181" s="69"/>
      <c r="AI181" s="45"/>
      <c r="AJ181" s="45"/>
      <c r="AK181" s="22"/>
      <c r="AL181" s="22"/>
      <c r="AM181" s="22"/>
      <c r="AN181" s="22"/>
      <c r="AO181" s="22"/>
      <c r="AP181" s="22"/>
      <c r="AQ181" s="22"/>
      <c r="AS181" s="7"/>
    </row>
    <row r="182" spans="2:45" ht="15" customHeight="1" x14ac:dyDescent="0.25"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2"/>
      <c r="P182" s="22"/>
      <c r="Q182" s="22"/>
      <c r="R182" s="22"/>
      <c r="S182" s="22"/>
      <c r="T182" s="22"/>
      <c r="U182" s="45"/>
      <c r="V182" s="49"/>
      <c r="W182" s="45"/>
      <c r="X182" s="45"/>
      <c r="Y182" s="22"/>
      <c r="Z182" s="22"/>
      <c r="AA182" s="22"/>
      <c r="AB182" s="22"/>
      <c r="AC182" s="22"/>
      <c r="AD182" s="22"/>
      <c r="AE182" s="22"/>
      <c r="AF182" s="22"/>
      <c r="AG182" s="22"/>
      <c r="AH182" s="69"/>
      <c r="AI182" s="45"/>
      <c r="AJ182" s="45"/>
      <c r="AK182" s="22"/>
      <c r="AL182" s="22"/>
      <c r="AM182" s="22"/>
      <c r="AN182" s="22"/>
      <c r="AO182" s="22"/>
      <c r="AP182" s="22"/>
      <c r="AQ182" s="22"/>
      <c r="AS182" s="7"/>
    </row>
    <row r="183" spans="2:45" ht="15" customHeight="1" x14ac:dyDescent="0.25"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2"/>
      <c r="P183" s="22"/>
      <c r="Q183" s="22"/>
      <c r="R183" s="22"/>
      <c r="S183" s="22"/>
      <c r="T183" s="22"/>
      <c r="U183" s="45"/>
      <c r="V183" s="49"/>
      <c r="W183" s="45"/>
      <c r="X183" s="45"/>
      <c r="Y183" s="22"/>
      <c r="Z183" s="22"/>
      <c r="AA183" s="22"/>
      <c r="AB183" s="22"/>
      <c r="AC183" s="22"/>
      <c r="AD183" s="22"/>
      <c r="AE183" s="22"/>
      <c r="AF183" s="22"/>
      <c r="AG183" s="22"/>
      <c r="AH183" s="69"/>
      <c r="AI183" s="45"/>
      <c r="AJ183" s="45"/>
      <c r="AK183" s="22"/>
      <c r="AL183" s="22"/>
      <c r="AM183" s="22"/>
      <c r="AN183" s="22"/>
      <c r="AO183" s="22"/>
      <c r="AP183" s="22"/>
      <c r="AQ183" s="22"/>
      <c r="AS183" s="7"/>
    </row>
    <row r="184" spans="2:45" ht="15" customHeight="1" x14ac:dyDescent="0.25"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2"/>
      <c r="P184" s="22"/>
      <c r="Q184" s="22"/>
      <c r="R184" s="22"/>
      <c r="S184" s="22"/>
      <c r="T184" s="22"/>
      <c r="U184" s="45"/>
      <c r="V184" s="49"/>
      <c r="W184" s="45"/>
      <c r="X184" s="45"/>
      <c r="Y184" s="22"/>
      <c r="Z184" s="22"/>
      <c r="AA184" s="22"/>
      <c r="AB184" s="22"/>
      <c r="AC184" s="22"/>
      <c r="AD184" s="22"/>
      <c r="AE184" s="22"/>
      <c r="AF184" s="22"/>
      <c r="AG184" s="22"/>
      <c r="AH184" s="69"/>
      <c r="AI184" s="45"/>
      <c r="AJ184" s="45"/>
      <c r="AK184" s="22"/>
      <c r="AL184" s="22"/>
      <c r="AM184" s="22"/>
      <c r="AN184" s="22"/>
      <c r="AO184" s="22"/>
      <c r="AP184" s="22"/>
      <c r="AQ184" s="22"/>
      <c r="AS184" s="7"/>
    </row>
    <row r="185" spans="2:45" ht="15" customHeight="1" x14ac:dyDescent="0.25"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2"/>
      <c r="P185" s="22"/>
      <c r="Q185" s="22"/>
      <c r="R185" s="22"/>
      <c r="S185" s="22"/>
      <c r="T185" s="22"/>
      <c r="U185" s="45"/>
      <c r="V185" s="49"/>
      <c r="W185" s="45"/>
      <c r="X185" s="45"/>
      <c r="Y185" s="22"/>
      <c r="Z185" s="22"/>
      <c r="AA185" s="22"/>
      <c r="AB185" s="22"/>
      <c r="AC185" s="22"/>
      <c r="AD185" s="22"/>
      <c r="AE185" s="22"/>
      <c r="AF185" s="22"/>
      <c r="AG185" s="22"/>
      <c r="AH185" s="69"/>
      <c r="AI185" s="45"/>
      <c r="AJ185" s="45"/>
      <c r="AK185" s="22"/>
      <c r="AL185" s="22"/>
      <c r="AM185" s="22"/>
      <c r="AN185" s="22"/>
      <c r="AO185" s="22"/>
      <c r="AP185" s="22"/>
      <c r="AQ185" s="22"/>
      <c r="AS185" s="7"/>
    </row>
    <row r="186" spans="2:45" ht="15" customHeight="1" x14ac:dyDescent="0.25"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2"/>
      <c r="P186" s="22"/>
      <c r="Q186" s="22"/>
      <c r="R186" s="22"/>
      <c r="S186" s="22"/>
      <c r="T186" s="22"/>
      <c r="U186" s="45"/>
      <c r="V186" s="49"/>
      <c r="W186" s="45"/>
      <c r="X186" s="45"/>
      <c r="Y186" s="22"/>
      <c r="Z186" s="22"/>
      <c r="AA186" s="22"/>
      <c r="AB186" s="22"/>
      <c r="AC186" s="22"/>
      <c r="AD186" s="22"/>
      <c r="AE186" s="22"/>
      <c r="AF186" s="22"/>
      <c r="AG186" s="22"/>
      <c r="AH186" s="69"/>
      <c r="AI186" s="45"/>
      <c r="AJ186" s="45"/>
      <c r="AK186" s="22"/>
      <c r="AL186" s="22"/>
      <c r="AM186" s="22"/>
      <c r="AN186" s="22"/>
      <c r="AO186" s="22"/>
      <c r="AP186" s="22"/>
      <c r="AQ186" s="22"/>
      <c r="AS186" s="7"/>
    </row>
    <row r="187" spans="2:45" ht="15" customHeight="1" x14ac:dyDescent="0.25"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2"/>
      <c r="P187" s="22"/>
      <c r="Q187" s="22"/>
      <c r="R187" s="22"/>
      <c r="S187" s="22"/>
      <c r="T187" s="22"/>
      <c r="U187" s="45"/>
      <c r="V187" s="49"/>
      <c r="W187" s="45"/>
      <c r="X187" s="45"/>
      <c r="Y187" s="22"/>
      <c r="Z187" s="22"/>
      <c r="AA187" s="22"/>
      <c r="AB187" s="22"/>
      <c r="AC187" s="22"/>
      <c r="AD187" s="22"/>
      <c r="AE187" s="22"/>
      <c r="AF187" s="22"/>
      <c r="AG187" s="22"/>
      <c r="AH187" s="69"/>
      <c r="AI187" s="45"/>
      <c r="AJ187" s="45"/>
      <c r="AK187" s="22"/>
      <c r="AL187" s="22"/>
      <c r="AM187" s="22"/>
      <c r="AN187" s="22"/>
      <c r="AO187" s="22"/>
      <c r="AP187" s="22"/>
      <c r="AQ187" s="22"/>
      <c r="AS187" s="7"/>
    </row>
    <row r="188" spans="2:45" ht="15" customHeight="1" x14ac:dyDescent="0.25"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2"/>
      <c r="P188" s="22"/>
      <c r="Q188" s="22"/>
      <c r="R188" s="22"/>
      <c r="S188" s="22"/>
      <c r="T188" s="22"/>
      <c r="U188" s="45"/>
      <c r="V188" s="49"/>
      <c r="W188" s="45"/>
      <c r="X188" s="45"/>
      <c r="Y188" s="22"/>
      <c r="Z188" s="22"/>
      <c r="AA188" s="22"/>
      <c r="AB188" s="22"/>
      <c r="AC188" s="22"/>
      <c r="AD188" s="22"/>
      <c r="AE188" s="22"/>
      <c r="AF188" s="22"/>
      <c r="AG188" s="22"/>
      <c r="AH188" s="69"/>
      <c r="AI188" s="45"/>
      <c r="AJ188" s="45"/>
      <c r="AK188" s="22"/>
      <c r="AL188" s="22"/>
      <c r="AM188" s="22"/>
      <c r="AN188" s="22"/>
      <c r="AO188" s="22"/>
      <c r="AP188" s="22"/>
      <c r="AQ188" s="22"/>
      <c r="AS188" s="7"/>
    </row>
    <row r="189" spans="2:45" ht="15" customHeight="1" x14ac:dyDescent="0.25"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2"/>
      <c r="P189" s="22"/>
      <c r="Q189" s="22"/>
      <c r="R189" s="22"/>
      <c r="S189" s="22"/>
      <c r="T189" s="22"/>
      <c r="U189" s="45"/>
      <c r="V189" s="49"/>
      <c r="W189" s="45"/>
      <c r="X189" s="45"/>
      <c r="Y189" s="22"/>
      <c r="Z189" s="22"/>
      <c r="AA189" s="22"/>
      <c r="AB189" s="22"/>
      <c r="AC189" s="22"/>
      <c r="AD189" s="22"/>
      <c r="AE189" s="22"/>
      <c r="AF189" s="22"/>
      <c r="AG189" s="22"/>
      <c r="AH189" s="69"/>
      <c r="AI189" s="45"/>
      <c r="AJ189" s="45"/>
      <c r="AK189" s="22"/>
      <c r="AL189" s="22"/>
      <c r="AM189" s="22"/>
      <c r="AN189" s="22"/>
      <c r="AO189" s="22"/>
      <c r="AP189" s="22"/>
      <c r="AQ189" s="22"/>
      <c r="AS189" s="7"/>
    </row>
    <row r="190" spans="2:45" ht="15" customHeight="1" x14ac:dyDescent="0.25"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2"/>
      <c r="P190" s="22"/>
      <c r="Q190" s="22"/>
      <c r="R190" s="22"/>
      <c r="S190" s="22"/>
      <c r="T190" s="22"/>
      <c r="U190" s="45"/>
      <c r="V190" s="49"/>
      <c r="W190" s="45"/>
      <c r="X190" s="45"/>
      <c r="Y190" s="22"/>
      <c r="Z190" s="22"/>
      <c r="AA190" s="22"/>
      <c r="AB190" s="22"/>
      <c r="AC190" s="22"/>
      <c r="AD190" s="22"/>
      <c r="AE190" s="22"/>
      <c r="AF190" s="22"/>
      <c r="AG190" s="22"/>
      <c r="AH190" s="69"/>
      <c r="AI190" s="45"/>
      <c r="AJ190" s="45"/>
      <c r="AK190" s="22"/>
      <c r="AL190" s="22"/>
      <c r="AM190" s="22"/>
      <c r="AN190" s="22"/>
      <c r="AO190" s="22"/>
      <c r="AP190" s="22"/>
      <c r="AQ190" s="22"/>
      <c r="AS190" s="7"/>
    </row>
    <row r="191" spans="2:45" ht="15" customHeight="1" x14ac:dyDescent="0.25"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2"/>
      <c r="P191" s="22"/>
      <c r="Q191" s="22"/>
      <c r="R191" s="22"/>
      <c r="S191" s="22"/>
      <c r="T191" s="22"/>
      <c r="U191" s="45"/>
      <c r="V191" s="49"/>
      <c r="W191" s="45"/>
      <c r="X191" s="45"/>
      <c r="Y191" s="22"/>
      <c r="Z191" s="22"/>
      <c r="AA191" s="22"/>
      <c r="AB191" s="22"/>
      <c r="AC191" s="22"/>
      <c r="AD191" s="22"/>
      <c r="AE191" s="22"/>
      <c r="AF191" s="22"/>
      <c r="AG191" s="22"/>
      <c r="AH191" s="69"/>
      <c r="AI191" s="45"/>
      <c r="AJ191" s="45"/>
      <c r="AK191" s="22"/>
      <c r="AL191" s="22"/>
      <c r="AM191" s="22"/>
      <c r="AN191" s="22"/>
      <c r="AO191" s="22"/>
      <c r="AP191" s="22"/>
      <c r="AQ191" s="22"/>
      <c r="AS191" s="7"/>
    </row>
    <row r="192" spans="2:45" ht="15" customHeight="1" x14ac:dyDescent="0.25"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2"/>
      <c r="P192" s="22"/>
      <c r="Q192" s="22"/>
      <c r="R192" s="22"/>
      <c r="S192" s="22"/>
      <c r="T192" s="22"/>
      <c r="U192" s="45"/>
      <c r="V192" s="49"/>
      <c r="W192" s="45"/>
      <c r="X192" s="45"/>
      <c r="Y192" s="22"/>
      <c r="Z192" s="22"/>
      <c r="AA192" s="22"/>
      <c r="AB192" s="22"/>
      <c r="AC192" s="22"/>
      <c r="AD192" s="22"/>
      <c r="AE192" s="22"/>
      <c r="AF192" s="22"/>
      <c r="AG192" s="22"/>
      <c r="AH192" s="69"/>
      <c r="AI192" s="45"/>
      <c r="AJ192" s="45"/>
      <c r="AK192" s="22"/>
      <c r="AL192" s="22"/>
      <c r="AM192" s="22"/>
      <c r="AN192" s="22"/>
      <c r="AO192" s="22"/>
      <c r="AP192" s="22"/>
      <c r="AQ192" s="22"/>
      <c r="AS192" s="7"/>
    </row>
    <row r="193" spans="2:45" ht="15" customHeight="1" x14ac:dyDescent="0.25"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2"/>
      <c r="P193" s="22"/>
      <c r="Q193" s="22"/>
      <c r="R193" s="22"/>
      <c r="S193" s="22"/>
      <c r="T193" s="22"/>
      <c r="U193" s="45"/>
      <c r="V193" s="49"/>
      <c r="W193" s="45"/>
      <c r="X193" s="45"/>
      <c r="Y193" s="22"/>
      <c r="Z193" s="22"/>
      <c r="AA193" s="22"/>
      <c r="AB193" s="22"/>
      <c r="AC193" s="22"/>
      <c r="AD193" s="22"/>
      <c r="AE193" s="22"/>
      <c r="AF193" s="22"/>
      <c r="AG193" s="22"/>
      <c r="AH193" s="69"/>
      <c r="AI193" s="45"/>
      <c r="AJ193" s="45"/>
      <c r="AK193" s="22"/>
      <c r="AL193" s="22"/>
      <c r="AM193" s="22"/>
      <c r="AN193" s="22"/>
      <c r="AO193" s="22"/>
      <c r="AP193" s="22"/>
      <c r="AQ193" s="22"/>
      <c r="AS193" s="7"/>
    </row>
    <row r="194" spans="2:45" ht="15" customHeight="1" x14ac:dyDescent="0.25"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2"/>
      <c r="P194" s="22"/>
      <c r="Q194" s="22"/>
      <c r="R194" s="22"/>
      <c r="S194" s="22"/>
      <c r="T194" s="22"/>
      <c r="U194" s="45"/>
      <c r="V194" s="49"/>
      <c r="W194" s="45"/>
      <c r="X194" s="45"/>
      <c r="Y194" s="22"/>
      <c r="Z194" s="22"/>
      <c r="AA194" s="22"/>
      <c r="AB194" s="22"/>
      <c r="AC194" s="22"/>
      <c r="AD194" s="22"/>
      <c r="AE194" s="22"/>
      <c r="AF194" s="22"/>
      <c r="AG194" s="22"/>
      <c r="AH194" s="69"/>
      <c r="AI194" s="45"/>
      <c r="AJ194" s="45"/>
      <c r="AK194" s="22"/>
      <c r="AL194" s="22"/>
      <c r="AM194" s="22"/>
      <c r="AN194" s="22"/>
      <c r="AO194" s="22"/>
      <c r="AP194" s="22"/>
      <c r="AQ194" s="22"/>
      <c r="AS194" s="7"/>
    </row>
    <row r="195" spans="2:45" ht="15" customHeight="1" x14ac:dyDescent="0.25"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2"/>
      <c r="P195" s="22"/>
      <c r="Q195" s="22"/>
      <c r="R195" s="22"/>
      <c r="S195" s="22"/>
      <c r="T195" s="22"/>
      <c r="U195" s="45"/>
      <c r="V195" s="49"/>
      <c r="W195" s="45"/>
      <c r="X195" s="45"/>
      <c r="Y195" s="22"/>
      <c r="Z195" s="22"/>
      <c r="AA195" s="22"/>
      <c r="AB195" s="22"/>
      <c r="AC195" s="22"/>
      <c r="AD195" s="22"/>
      <c r="AE195" s="22"/>
      <c r="AF195" s="22"/>
      <c r="AG195" s="22"/>
      <c r="AH195" s="69"/>
      <c r="AI195" s="45"/>
      <c r="AJ195" s="45"/>
      <c r="AK195" s="22"/>
      <c r="AL195" s="22"/>
      <c r="AM195" s="22"/>
      <c r="AN195" s="22"/>
      <c r="AO195" s="22"/>
      <c r="AP195" s="22"/>
      <c r="AQ195" s="22"/>
      <c r="AS195" s="7"/>
    </row>
    <row r="196" spans="2:45" ht="15" customHeight="1" x14ac:dyDescent="0.25"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2"/>
      <c r="P196" s="22"/>
      <c r="Q196" s="22"/>
      <c r="R196" s="22"/>
      <c r="S196" s="22"/>
      <c r="T196" s="22"/>
      <c r="U196" s="45"/>
      <c r="V196" s="49"/>
      <c r="W196" s="45"/>
      <c r="X196" s="45"/>
      <c r="Y196" s="22"/>
      <c r="Z196" s="22"/>
      <c r="AA196" s="22"/>
      <c r="AB196" s="22"/>
      <c r="AC196" s="22"/>
      <c r="AD196" s="22"/>
      <c r="AE196" s="22"/>
      <c r="AF196" s="22"/>
      <c r="AG196" s="22"/>
      <c r="AH196" s="69"/>
      <c r="AI196" s="45"/>
      <c r="AJ196" s="45"/>
      <c r="AK196" s="22"/>
      <c r="AL196" s="22"/>
      <c r="AM196" s="22"/>
      <c r="AN196" s="22"/>
      <c r="AO196" s="22"/>
      <c r="AP196" s="22"/>
      <c r="AQ196" s="22"/>
      <c r="AS196" s="7"/>
    </row>
    <row r="197" spans="2:45" ht="15" customHeight="1" x14ac:dyDescent="0.25"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2"/>
      <c r="P197" s="22"/>
      <c r="Q197" s="22"/>
      <c r="R197" s="22"/>
      <c r="S197" s="22"/>
      <c r="T197" s="22"/>
      <c r="U197" s="45"/>
      <c r="V197" s="49"/>
      <c r="W197" s="45"/>
      <c r="X197" s="45"/>
      <c r="Y197" s="22"/>
      <c r="Z197" s="22"/>
      <c r="AA197" s="22"/>
      <c r="AB197" s="22"/>
      <c r="AC197" s="22"/>
      <c r="AD197" s="22"/>
      <c r="AE197" s="22"/>
      <c r="AF197" s="22"/>
      <c r="AG197" s="22"/>
      <c r="AH197" s="69"/>
      <c r="AI197" s="45"/>
      <c r="AJ197" s="45"/>
      <c r="AK197" s="22"/>
      <c r="AL197" s="22"/>
      <c r="AM197" s="22"/>
      <c r="AN197" s="22"/>
      <c r="AO197" s="22"/>
      <c r="AP197" s="22"/>
      <c r="AQ197" s="22"/>
      <c r="AS197" s="7"/>
    </row>
    <row r="198" spans="2:45" ht="15" customHeight="1" x14ac:dyDescent="0.25"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2"/>
      <c r="P198" s="22"/>
      <c r="Q198" s="22"/>
      <c r="R198" s="22"/>
      <c r="S198" s="22"/>
      <c r="T198" s="22"/>
      <c r="U198" s="45"/>
      <c r="V198" s="49"/>
      <c r="W198" s="45"/>
      <c r="X198" s="45"/>
      <c r="Y198" s="22"/>
      <c r="Z198" s="22"/>
      <c r="AA198" s="22"/>
      <c r="AB198" s="22"/>
      <c r="AC198" s="22"/>
      <c r="AD198" s="22"/>
      <c r="AE198" s="22"/>
      <c r="AF198" s="22"/>
      <c r="AG198" s="22"/>
      <c r="AH198" s="69"/>
      <c r="AI198" s="45"/>
      <c r="AJ198" s="45"/>
      <c r="AK198" s="22"/>
      <c r="AL198" s="22"/>
      <c r="AM198" s="22"/>
      <c r="AN198" s="22"/>
      <c r="AO198" s="22"/>
      <c r="AP198" s="22"/>
      <c r="AQ198" s="22"/>
      <c r="AS198" s="7"/>
    </row>
    <row r="199" spans="2:45" ht="15" customHeight="1" x14ac:dyDescent="0.25"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2"/>
      <c r="P199" s="22"/>
      <c r="Q199" s="22"/>
      <c r="R199" s="22"/>
      <c r="S199" s="22"/>
      <c r="T199" s="22"/>
      <c r="U199" s="45"/>
      <c r="V199" s="49"/>
      <c r="W199" s="45"/>
      <c r="X199" s="45"/>
      <c r="Y199" s="22"/>
      <c r="Z199" s="22"/>
      <c r="AA199" s="22"/>
      <c r="AB199" s="22"/>
      <c r="AC199" s="22"/>
      <c r="AD199" s="22"/>
      <c r="AE199" s="22"/>
      <c r="AF199" s="22"/>
      <c r="AG199" s="22"/>
      <c r="AH199" s="69"/>
      <c r="AI199" s="45"/>
      <c r="AJ199" s="45"/>
      <c r="AK199" s="22"/>
      <c r="AL199" s="22"/>
      <c r="AM199" s="22"/>
      <c r="AN199" s="22"/>
      <c r="AO199" s="22"/>
      <c r="AP199" s="22"/>
      <c r="AQ199" s="22"/>
      <c r="AS199" s="7"/>
    </row>
    <row r="200" spans="2:45" ht="15" customHeight="1" x14ac:dyDescent="0.25"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22"/>
      <c r="P200" s="22"/>
      <c r="Q200" s="22"/>
      <c r="R200" s="22"/>
      <c r="S200" s="22"/>
      <c r="T200" s="22"/>
      <c r="U200" s="45"/>
      <c r="V200" s="49"/>
      <c r="W200" s="45"/>
      <c r="X200" s="45"/>
      <c r="Y200" s="22"/>
      <c r="Z200" s="22"/>
      <c r="AA200" s="22"/>
      <c r="AB200" s="22"/>
      <c r="AC200" s="22"/>
      <c r="AD200" s="22"/>
      <c r="AE200" s="22"/>
      <c r="AF200" s="22"/>
      <c r="AG200" s="22"/>
      <c r="AH200" s="69"/>
      <c r="AI200" s="45"/>
      <c r="AJ200" s="45"/>
      <c r="AK200" s="22"/>
      <c r="AL200" s="22"/>
      <c r="AM200" s="22"/>
      <c r="AN200" s="22"/>
      <c r="AO200" s="22"/>
      <c r="AP200" s="22"/>
      <c r="AQ200" s="22"/>
      <c r="AS200" s="7"/>
    </row>
    <row r="201" spans="2:45" ht="15" customHeight="1" x14ac:dyDescent="0.25"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22"/>
      <c r="P201" s="22"/>
      <c r="Q201" s="22"/>
      <c r="R201" s="22"/>
      <c r="S201" s="22"/>
      <c r="T201" s="22"/>
      <c r="U201" s="45"/>
      <c r="V201" s="49"/>
      <c r="W201" s="45"/>
      <c r="X201" s="45"/>
      <c r="Y201" s="22"/>
      <c r="Z201" s="22"/>
      <c r="AA201" s="22"/>
      <c r="AB201" s="22"/>
      <c r="AC201" s="22"/>
      <c r="AD201" s="22"/>
      <c r="AE201" s="22"/>
      <c r="AF201" s="22"/>
      <c r="AG201" s="22"/>
      <c r="AH201" s="69"/>
      <c r="AI201" s="45"/>
      <c r="AJ201" s="45"/>
      <c r="AK201" s="22"/>
      <c r="AL201" s="22"/>
      <c r="AM201" s="22"/>
      <c r="AN201" s="22"/>
      <c r="AO201" s="22"/>
      <c r="AP201" s="22"/>
      <c r="AQ201" s="22"/>
      <c r="AS201" s="7"/>
    </row>
    <row r="202" spans="2:45" ht="15" customHeight="1" x14ac:dyDescent="0.25"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22"/>
      <c r="P202" s="22"/>
      <c r="Q202" s="22"/>
      <c r="R202" s="22"/>
      <c r="S202" s="22"/>
      <c r="T202" s="22"/>
      <c r="U202" s="45"/>
      <c r="V202" s="49"/>
      <c r="W202" s="45"/>
      <c r="X202" s="45"/>
      <c r="Y202" s="22"/>
      <c r="Z202" s="22"/>
      <c r="AA202" s="22"/>
      <c r="AB202" s="22"/>
      <c r="AC202" s="22"/>
      <c r="AD202" s="22"/>
      <c r="AE202" s="22"/>
      <c r="AF202" s="22"/>
      <c r="AG202" s="22"/>
      <c r="AH202" s="69"/>
      <c r="AI202" s="45"/>
      <c r="AJ202" s="45"/>
      <c r="AK202" s="22"/>
      <c r="AL202" s="22"/>
      <c r="AM202" s="22"/>
      <c r="AN202" s="22"/>
      <c r="AO202" s="22"/>
      <c r="AP202" s="22"/>
      <c r="AQ202" s="22"/>
      <c r="AS202" s="7"/>
    </row>
    <row r="203" spans="2:45" ht="15" customHeight="1" x14ac:dyDescent="0.25"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22"/>
      <c r="P203" s="22"/>
      <c r="Q203" s="22"/>
      <c r="R203" s="22"/>
      <c r="S203" s="22"/>
      <c r="T203" s="22"/>
      <c r="U203" s="45"/>
      <c r="V203" s="49"/>
      <c r="W203" s="45"/>
      <c r="X203" s="45"/>
      <c r="Y203" s="22"/>
      <c r="Z203" s="22"/>
      <c r="AA203" s="22"/>
      <c r="AB203" s="22"/>
      <c r="AC203" s="22"/>
      <c r="AD203" s="22"/>
      <c r="AE203" s="22"/>
      <c r="AF203" s="22"/>
      <c r="AG203" s="22"/>
      <c r="AH203" s="69"/>
      <c r="AI203" s="45"/>
      <c r="AJ203" s="45"/>
      <c r="AK203" s="22"/>
      <c r="AL203" s="22"/>
      <c r="AM203" s="22"/>
      <c r="AN203" s="22"/>
      <c r="AO203" s="22"/>
      <c r="AP203" s="22"/>
      <c r="AQ203" s="22"/>
      <c r="AS203" s="7"/>
    </row>
    <row r="204" spans="2:45" ht="15" customHeight="1" x14ac:dyDescent="0.25"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22"/>
      <c r="P204" s="22"/>
      <c r="Q204" s="22"/>
      <c r="R204" s="22"/>
      <c r="S204" s="22"/>
      <c r="T204" s="22"/>
      <c r="U204" s="45"/>
      <c r="V204" s="49"/>
      <c r="W204" s="45"/>
      <c r="X204" s="45"/>
      <c r="Y204" s="22"/>
      <c r="Z204" s="22"/>
      <c r="AA204" s="22"/>
      <c r="AB204" s="22"/>
      <c r="AC204" s="22"/>
      <c r="AD204" s="22"/>
      <c r="AE204" s="22"/>
      <c r="AF204" s="22"/>
      <c r="AG204" s="22"/>
      <c r="AH204" s="69"/>
      <c r="AI204" s="45"/>
      <c r="AJ204" s="45"/>
      <c r="AK204" s="22"/>
      <c r="AL204" s="22"/>
      <c r="AM204" s="22"/>
      <c r="AN204" s="22"/>
      <c r="AO204" s="22"/>
      <c r="AP204" s="22"/>
      <c r="AQ204" s="22"/>
      <c r="AS204" s="7"/>
    </row>
    <row r="205" spans="2:45" ht="15" customHeight="1" x14ac:dyDescent="0.25"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22"/>
      <c r="P205" s="22"/>
      <c r="Q205" s="22"/>
      <c r="R205" s="22"/>
      <c r="S205" s="22"/>
      <c r="T205" s="22"/>
      <c r="U205" s="45"/>
      <c r="V205" s="49"/>
      <c r="W205" s="45"/>
      <c r="X205" s="45"/>
      <c r="Y205" s="22"/>
      <c r="Z205" s="22"/>
      <c r="AA205" s="22"/>
      <c r="AB205" s="22"/>
      <c r="AC205" s="22"/>
      <c r="AD205" s="22"/>
      <c r="AE205" s="22"/>
      <c r="AF205" s="22"/>
      <c r="AG205" s="22"/>
      <c r="AH205" s="69"/>
      <c r="AI205" s="45"/>
      <c r="AJ205" s="45"/>
      <c r="AK205" s="22"/>
      <c r="AL205" s="22"/>
      <c r="AM205" s="22"/>
      <c r="AN205" s="22"/>
      <c r="AO205" s="22"/>
      <c r="AP205" s="22"/>
      <c r="AQ205" s="22"/>
      <c r="AS205" s="7"/>
    </row>
    <row r="206" spans="2:45" ht="15" customHeight="1" x14ac:dyDescent="0.25">
      <c r="AG206" s="22"/>
      <c r="AH206" s="69"/>
      <c r="AI206" s="45"/>
      <c r="AJ206" s="45"/>
    </row>
    <row r="207" spans="2:45" ht="15" customHeight="1" x14ac:dyDescent="0.25">
      <c r="AG207" s="22"/>
      <c r="AH207" s="69"/>
      <c r="AI207" s="45"/>
      <c r="AJ207" s="45"/>
    </row>
    <row r="208" spans="2:45" ht="15" customHeight="1" x14ac:dyDescent="0.25">
      <c r="AG208" s="22"/>
      <c r="AH208" s="69"/>
      <c r="AI208" s="45"/>
      <c r="AJ208" s="45"/>
    </row>
    <row r="209" spans="33:36" ht="15" customHeight="1" x14ac:dyDescent="0.25">
      <c r="AG209" s="22"/>
      <c r="AH209" s="69"/>
      <c r="AI209" s="45"/>
      <c r="AJ209" s="45"/>
    </row>
    <row r="210" spans="33:36" ht="15" customHeight="1" x14ac:dyDescent="0.25">
      <c r="AG210" s="22"/>
      <c r="AH210" s="69"/>
      <c r="AI210" s="45"/>
      <c r="AJ210" s="45"/>
    </row>
    <row r="211" spans="33:36" ht="15" customHeight="1" x14ac:dyDescent="0.25">
      <c r="AG211" s="22"/>
      <c r="AH211" s="69"/>
      <c r="AI211" s="45"/>
      <c r="AJ211" s="45"/>
    </row>
    <row r="212" spans="33:36" ht="15" customHeight="1" x14ac:dyDescent="0.25">
      <c r="AG212" s="22"/>
      <c r="AH212" s="69"/>
      <c r="AI212" s="45"/>
      <c r="AJ212" s="45"/>
    </row>
  </sheetData>
  <sortState ref="B94:X107">
    <sortCondition ref="D94:D10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62</v>
      </c>
      <c r="F1" s="179"/>
      <c r="G1" s="87"/>
      <c r="H1" s="8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79"/>
      <c r="AB1" s="179"/>
      <c r="AC1" s="87"/>
      <c r="AD1" s="8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5" t="s">
        <v>65</v>
      </c>
      <c r="C2" s="76"/>
      <c r="D2" s="180"/>
      <c r="E2" s="12" t="s">
        <v>13</v>
      </c>
      <c r="F2" s="13"/>
      <c r="G2" s="13"/>
      <c r="H2" s="13"/>
      <c r="I2" s="19"/>
      <c r="J2" s="14"/>
      <c r="K2" s="94"/>
      <c r="L2" s="21" t="s">
        <v>165</v>
      </c>
      <c r="M2" s="13"/>
      <c r="N2" s="13"/>
      <c r="O2" s="20"/>
      <c r="P2" s="18"/>
      <c r="Q2" s="21" t="s">
        <v>166</v>
      </c>
      <c r="R2" s="13"/>
      <c r="S2" s="13"/>
      <c r="T2" s="13"/>
      <c r="U2" s="19"/>
      <c r="V2" s="20"/>
      <c r="W2" s="18"/>
      <c r="X2" s="181" t="s">
        <v>167</v>
      </c>
      <c r="Y2" s="182"/>
      <c r="Z2" s="183"/>
      <c r="AA2" s="12" t="s">
        <v>13</v>
      </c>
      <c r="AB2" s="13"/>
      <c r="AC2" s="13"/>
      <c r="AD2" s="13"/>
      <c r="AE2" s="19"/>
      <c r="AF2" s="14"/>
      <c r="AG2" s="94"/>
      <c r="AH2" s="21" t="s">
        <v>168</v>
      </c>
      <c r="AI2" s="13"/>
      <c r="AJ2" s="13"/>
      <c r="AK2" s="20"/>
      <c r="AL2" s="18"/>
      <c r="AM2" s="21" t="s">
        <v>166</v>
      </c>
      <c r="AN2" s="13"/>
      <c r="AO2" s="13"/>
      <c r="AP2" s="13"/>
      <c r="AQ2" s="19"/>
      <c r="AR2" s="20"/>
      <c r="AS2" s="18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84"/>
      <c r="L3" s="17" t="s">
        <v>5</v>
      </c>
      <c r="M3" s="17" t="s">
        <v>6</v>
      </c>
      <c r="N3" s="17" t="s">
        <v>115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8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84"/>
      <c r="AH3" s="17" t="s">
        <v>5</v>
      </c>
      <c r="AI3" s="17" t="s">
        <v>6</v>
      </c>
      <c r="AJ3" s="17" t="s">
        <v>115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8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/>
      <c r="C4" s="32"/>
      <c r="D4" s="33"/>
      <c r="E4" s="29"/>
      <c r="F4" s="29"/>
      <c r="G4" s="29"/>
      <c r="H4" s="30"/>
      <c r="I4" s="29"/>
      <c r="J4" s="34"/>
      <c r="K4" s="48"/>
      <c r="L4" s="136"/>
      <c r="M4" s="17"/>
      <c r="N4" s="17"/>
      <c r="O4" s="17"/>
      <c r="P4" s="22"/>
      <c r="Q4" s="29"/>
      <c r="R4" s="29"/>
      <c r="S4" s="30"/>
      <c r="T4" s="29"/>
      <c r="U4" s="29"/>
      <c r="V4" s="185"/>
      <c r="W4" s="48"/>
      <c r="X4" s="29">
        <v>2002</v>
      </c>
      <c r="Y4" s="29" t="s">
        <v>44</v>
      </c>
      <c r="Z4" s="33" t="s">
        <v>56</v>
      </c>
      <c r="AA4" s="29">
        <v>11</v>
      </c>
      <c r="AB4" s="29">
        <v>0</v>
      </c>
      <c r="AC4" s="29">
        <v>1</v>
      </c>
      <c r="AD4" s="29">
        <v>1</v>
      </c>
      <c r="AE4" s="29">
        <v>20</v>
      </c>
      <c r="AF4" s="56">
        <v>0.55549999999999999</v>
      </c>
      <c r="AG4" s="201">
        <v>36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86"/>
      <c r="AS4" s="15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/>
      <c r="C5" s="32"/>
      <c r="D5" s="33"/>
      <c r="E5" s="29"/>
      <c r="F5" s="29"/>
      <c r="G5" s="29"/>
      <c r="H5" s="30"/>
      <c r="I5" s="29"/>
      <c r="J5" s="34"/>
      <c r="K5" s="48"/>
      <c r="L5" s="136"/>
      <c r="M5" s="17"/>
      <c r="N5" s="17"/>
      <c r="O5" s="17"/>
      <c r="P5" s="22"/>
      <c r="Q5" s="29"/>
      <c r="R5" s="29"/>
      <c r="S5" s="30"/>
      <c r="T5" s="29"/>
      <c r="U5" s="29"/>
      <c r="V5" s="185"/>
      <c r="W5" s="48"/>
      <c r="X5" s="29"/>
      <c r="Y5" s="32"/>
      <c r="Z5" s="33"/>
      <c r="AA5" s="29"/>
      <c r="AB5" s="29"/>
      <c r="AC5" s="29"/>
      <c r="AD5" s="30"/>
      <c r="AE5" s="29"/>
      <c r="AF5" s="34"/>
      <c r="AG5" s="48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86"/>
      <c r="AS5" s="15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>
        <v>2004</v>
      </c>
      <c r="C6" s="32" t="s">
        <v>66</v>
      </c>
      <c r="D6" s="33" t="s">
        <v>36</v>
      </c>
      <c r="E6" s="29">
        <v>10</v>
      </c>
      <c r="F6" s="29">
        <v>0</v>
      </c>
      <c r="G6" s="29">
        <v>0</v>
      </c>
      <c r="H6" s="30">
        <v>4</v>
      </c>
      <c r="I6" s="29">
        <v>10</v>
      </c>
      <c r="J6" s="34">
        <v>0.35699999999999998</v>
      </c>
      <c r="K6" s="48">
        <v>28</v>
      </c>
      <c r="L6" s="136"/>
      <c r="M6" s="17"/>
      <c r="N6" s="17"/>
      <c r="O6" s="17"/>
      <c r="P6" s="22"/>
      <c r="Q6" s="29"/>
      <c r="R6" s="29"/>
      <c r="S6" s="30"/>
      <c r="T6" s="29"/>
      <c r="U6" s="29"/>
      <c r="V6" s="185"/>
      <c r="W6" s="48"/>
      <c r="X6" s="29"/>
      <c r="Y6" s="32"/>
      <c r="Z6" s="33"/>
      <c r="AA6" s="29"/>
      <c r="AB6" s="29"/>
      <c r="AC6" s="29"/>
      <c r="AD6" s="30"/>
      <c r="AE6" s="29"/>
      <c r="AF6" s="34"/>
      <c r="AG6" s="48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86"/>
      <c r="AS6" s="15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>
        <v>2005</v>
      </c>
      <c r="C7" s="32" t="s">
        <v>38</v>
      </c>
      <c r="D7" s="33" t="s">
        <v>39</v>
      </c>
      <c r="E7" s="29">
        <v>20</v>
      </c>
      <c r="F7" s="29">
        <v>0</v>
      </c>
      <c r="G7" s="29">
        <v>1</v>
      </c>
      <c r="H7" s="30">
        <v>14</v>
      </c>
      <c r="I7" s="29">
        <v>50</v>
      </c>
      <c r="J7" s="34">
        <v>0.435</v>
      </c>
      <c r="K7" s="48">
        <v>115</v>
      </c>
      <c r="L7" s="136"/>
      <c r="M7" s="17"/>
      <c r="N7" s="17"/>
      <c r="O7" s="17"/>
      <c r="P7" s="22"/>
      <c r="Q7" s="29"/>
      <c r="R7" s="29"/>
      <c r="S7" s="30"/>
      <c r="T7" s="29"/>
      <c r="U7" s="29"/>
      <c r="V7" s="185"/>
      <c r="W7" s="48"/>
      <c r="X7" s="29"/>
      <c r="Y7" s="32"/>
      <c r="Z7" s="33"/>
      <c r="AA7" s="29"/>
      <c r="AB7" s="29"/>
      <c r="AC7" s="29"/>
      <c r="AD7" s="30"/>
      <c r="AE7" s="29"/>
      <c r="AF7" s="34"/>
      <c r="AG7" s="4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86"/>
      <c r="AS7" s="15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>
        <v>2006</v>
      </c>
      <c r="C8" s="32" t="s">
        <v>40</v>
      </c>
      <c r="D8" s="33" t="s">
        <v>41</v>
      </c>
      <c r="E8" s="29">
        <v>22</v>
      </c>
      <c r="F8" s="29">
        <v>1</v>
      </c>
      <c r="G8" s="29">
        <v>1</v>
      </c>
      <c r="H8" s="30">
        <v>15</v>
      </c>
      <c r="I8" s="29">
        <v>63</v>
      </c>
      <c r="J8" s="34">
        <v>0.52066115702479343</v>
      </c>
      <c r="K8" s="48">
        <v>121</v>
      </c>
      <c r="L8" s="136"/>
      <c r="M8" s="17"/>
      <c r="N8" s="17"/>
      <c r="O8" s="17"/>
      <c r="P8" s="22"/>
      <c r="Q8" s="29"/>
      <c r="R8" s="29"/>
      <c r="S8" s="30"/>
      <c r="T8" s="29"/>
      <c r="U8" s="29"/>
      <c r="V8" s="185"/>
      <c r="W8" s="48"/>
      <c r="X8" s="29"/>
      <c r="Y8" s="32"/>
      <c r="Z8" s="33"/>
      <c r="AA8" s="29"/>
      <c r="AB8" s="29"/>
      <c r="AC8" s="29"/>
      <c r="AD8" s="30"/>
      <c r="AE8" s="29"/>
      <c r="AF8" s="34"/>
      <c r="AG8" s="4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86"/>
      <c r="AS8" s="15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9">
        <v>2007</v>
      </c>
      <c r="C9" s="32" t="s">
        <v>57</v>
      </c>
      <c r="D9" s="33" t="s">
        <v>41</v>
      </c>
      <c r="E9" s="29">
        <v>16</v>
      </c>
      <c r="F9" s="29">
        <v>4</v>
      </c>
      <c r="G9" s="29">
        <v>10</v>
      </c>
      <c r="H9" s="30">
        <v>17</v>
      </c>
      <c r="I9" s="29">
        <v>90</v>
      </c>
      <c r="J9" s="34">
        <v>0.68181818181818177</v>
      </c>
      <c r="K9" s="48">
        <v>132</v>
      </c>
      <c r="L9" s="136"/>
      <c r="M9" s="17"/>
      <c r="N9" s="17"/>
      <c r="O9" s="17"/>
      <c r="P9" s="22"/>
      <c r="Q9" s="29"/>
      <c r="R9" s="29"/>
      <c r="S9" s="30"/>
      <c r="T9" s="29"/>
      <c r="U9" s="29"/>
      <c r="V9" s="185"/>
      <c r="W9" s="48"/>
      <c r="X9" s="29"/>
      <c r="Y9" s="32"/>
      <c r="Z9" s="33"/>
      <c r="AA9" s="29"/>
      <c r="AB9" s="29"/>
      <c r="AC9" s="29"/>
      <c r="AD9" s="30"/>
      <c r="AE9" s="29"/>
      <c r="AF9" s="34"/>
      <c r="AG9" s="48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86"/>
      <c r="AS9" s="15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9"/>
      <c r="C10" s="32"/>
      <c r="D10" s="33"/>
      <c r="E10" s="29"/>
      <c r="F10" s="29"/>
      <c r="G10" s="29"/>
      <c r="H10" s="30"/>
      <c r="I10" s="29"/>
      <c r="J10" s="34"/>
      <c r="K10" s="48"/>
      <c r="L10" s="136"/>
      <c r="M10" s="17"/>
      <c r="N10" s="17"/>
      <c r="O10" s="17"/>
      <c r="P10" s="22"/>
      <c r="Q10" s="29"/>
      <c r="R10" s="29"/>
      <c r="S10" s="30"/>
      <c r="T10" s="29"/>
      <c r="U10" s="29"/>
      <c r="V10" s="185"/>
      <c r="W10" s="48"/>
      <c r="X10" s="29"/>
      <c r="Y10" s="32"/>
      <c r="Z10" s="33"/>
      <c r="AA10" s="29"/>
      <c r="AB10" s="29"/>
      <c r="AC10" s="29"/>
      <c r="AD10" s="30"/>
      <c r="AE10" s="29"/>
      <c r="AF10" s="34"/>
      <c r="AG10" s="48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86"/>
      <c r="AS10" s="15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9">
        <v>2012</v>
      </c>
      <c r="C11" s="32" t="s">
        <v>40</v>
      </c>
      <c r="D11" s="33" t="s">
        <v>64</v>
      </c>
      <c r="E11" s="29"/>
      <c r="F11" s="29"/>
      <c r="G11" s="29"/>
      <c r="H11" s="30"/>
      <c r="I11" s="29"/>
      <c r="J11" s="34"/>
      <c r="K11" s="48">
        <v>91</v>
      </c>
      <c r="L11" s="136"/>
      <c r="M11" s="17"/>
      <c r="N11" s="17"/>
      <c r="O11" s="17"/>
      <c r="P11" s="22"/>
      <c r="Q11" s="29">
        <v>1</v>
      </c>
      <c r="R11" s="29">
        <v>0</v>
      </c>
      <c r="S11" s="30">
        <v>0</v>
      </c>
      <c r="T11" s="29">
        <v>0</v>
      </c>
      <c r="U11" s="29">
        <v>4</v>
      </c>
      <c r="V11" s="185">
        <v>0.8</v>
      </c>
      <c r="W11" s="48">
        <v>5</v>
      </c>
      <c r="X11" s="29"/>
      <c r="Y11" s="32"/>
      <c r="Z11" s="33"/>
      <c r="AA11" s="29"/>
      <c r="AB11" s="29"/>
      <c r="AC11" s="29"/>
      <c r="AD11" s="30"/>
      <c r="AE11" s="29"/>
      <c r="AF11" s="34"/>
      <c r="AG11" s="48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86"/>
      <c r="AS11" s="15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123" t="s">
        <v>169</v>
      </c>
      <c r="C12" s="79"/>
      <c r="D12" s="78"/>
      <c r="E12" s="77">
        <f>SUM(E4:E11)</f>
        <v>68</v>
      </c>
      <c r="F12" s="77">
        <f>SUM(F4:F11)</f>
        <v>5</v>
      </c>
      <c r="G12" s="77">
        <f>SUM(G4:G11)</f>
        <v>12</v>
      </c>
      <c r="H12" s="77">
        <f>SUM(H4:H11)</f>
        <v>50</v>
      </c>
      <c r="I12" s="77">
        <f>SUM(I4:I11)</f>
        <v>213</v>
      </c>
      <c r="J12" s="187">
        <f>PRODUCT(I12/K12)</f>
        <v>0.43737166324435317</v>
      </c>
      <c r="K12" s="94">
        <f>SUM(K4:K11)</f>
        <v>487</v>
      </c>
      <c r="L12" s="21"/>
      <c r="M12" s="19"/>
      <c r="N12" s="155"/>
      <c r="O12" s="156"/>
      <c r="P12" s="22"/>
      <c r="Q12" s="77">
        <f>SUM(Q4:Q11)</f>
        <v>1</v>
      </c>
      <c r="R12" s="77">
        <f>SUM(R4:R11)</f>
        <v>0</v>
      </c>
      <c r="S12" s="77">
        <f>SUM(S4:S11)</f>
        <v>0</v>
      </c>
      <c r="T12" s="77">
        <f>SUM(T4:T11)</f>
        <v>0</v>
      </c>
      <c r="U12" s="77">
        <f>SUM(U4:U11)</f>
        <v>4</v>
      </c>
      <c r="V12" s="187">
        <f>PRODUCT(U12/W12)</f>
        <v>0.8</v>
      </c>
      <c r="W12" s="94">
        <f>SUM(W4:W11)</f>
        <v>5</v>
      </c>
      <c r="X12" s="15" t="s">
        <v>169</v>
      </c>
      <c r="Y12" s="16"/>
      <c r="Z12" s="14"/>
      <c r="AA12" s="77">
        <f>SUM(AA4:AA11)</f>
        <v>11</v>
      </c>
      <c r="AB12" s="77">
        <f>SUM(AB4:AB11)</f>
        <v>0</v>
      </c>
      <c r="AC12" s="77">
        <f>SUM(AC4:AC11)</f>
        <v>1</v>
      </c>
      <c r="AD12" s="77">
        <f>SUM(AD4:AD11)</f>
        <v>1</v>
      </c>
      <c r="AE12" s="77">
        <f>SUM(AE4:AE11)</f>
        <v>20</v>
      </c>
      <c r="AF12" s="187">
        <f>PRODUCT(AE12/AG12)</f>
        <v>0.55555555555555558</v>
      </c>
      <c r="AG12" s="94">
        <f>SUM(AG4:AG11)</f>
        <v>36</v>
      </c>
      <c r="AH12" s="21"/>
      <c r="AI12" s="19"/>
      <c r="AJ12" s="155"/>
      <c r="AK12" s="156"/>
      <c r="AL12" s="22"/>
      <c r="AM12" s="77">
        <f>SUM(AM4:AM11)</f>
        <v>0</v>
      </c>
      <c r="AN12" s="77">
        <f>SUM(AN4:AN11)</f>
        <v>0</v>
      </c>
      <c r="AO12" s="77">
        <f>SUM(AO4:AO11)</f>
        <v>0</v>
      </c>
      <c r="AP12" s="77">
        <f>SUM(AP4:AP11)</f>
        <v>0</v>
      </c>
      <c r="AQ12" s="77">
        <f>SUM(AQ4:AQ11)</f>
        <v>0</v>
      </c>
      <c r="AR12" s="187">
        <v>0</v>
      </c>
      <c r="AS12" s="184">
        <f>SUM(AS4:AS11)</f>
        <v>0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48"/>
      <c r="L13" s="22"/>
      <c r="M13" s="22"/>
      <c r="N13" s="22"/>
      <c r="O13" s="22"/>
      <c r="P13" s="45"/>
      <c r="Q13" s="45"/>
      <c r="R13" s="49"/>
      <c r="S13" s="45"/>
      <c r="T13" s="45"/>
      <c r="U13" s="22"/>
      <c r="V13" s="22"/>
      <c r="W13" s="48"/>
      <c r="X13" s="45"/>
      <c r="Y13" s="45"/>
      <c r="Z13" s="45"/>
      <c r="AA13" s="45"/>
      <c r="AB13" s="45"/>
      <c r="AC13" s="45"/>
      <c r="AD13" s="45"/>
      <c r="AE13" s="45"/>
      <c r="AF13" s="46"/>
      <c r="AG13" s="48"/>
      <c r="AH13" s="22"/>
      <c r="AI13" s="22"/>
      <c r="AJ13" s="22"/>
      <c r="AK13" s="22"/>
      <c r="AL13" s="45"/>
      <c r="AM13" s="45"/>
      <c r="AN13" s="49"/>
      <c r="AO13" s="45"/>
      <c r="AP13" s="45"/>
      <c r="AQ13" s="22"/>
      <c r="AR13" s="22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88" t="s">
        <v>170</v>
      </c>
      <c r="C14" s="189"/>
      <c r="D14" s="190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17" t="s">
        <v>22</v>
      </c>
      <c r="K14" s="22"/>
      <c r="L14" s="17" t="s">
        <v>27</v>
      </c>
      <c r="M14" s="17" t="s">
        <v>28</v>
      </c>
      <c r="N14" s="17" t="s">
        <v>171</v>
      </c>
      <c r="O14" s="17" t="s">
        <v>172</v>
      </c>
      <c r="Q14" s="49"/>
      <c r="R14" s="49" t="s">
        <v>58</v>
      </c>
      <c r="S14" s="49"/>
      <c r="T14" s="162" t="s">
        <v>61</v>
      </c>
      <c r="U14" s="22"/>
      <c r="V14" s="48"/>
      <c r="W14" s="48"/>
      <c r="X14" s="191"/>
      <c r="Y14" s="191"/>
      <c r="Z14" s="191"/>
      <c r="AA14" s="191"/>
      <c r="AB14" s="191"/>
      <c r="AC14" s="49"/>
      <c r="AD14" s="49"/>
      <c r="AE14" s="49"/>
      <c r="AF14" s="45"/>
      <c r="AG14" s="45"/>
      <c r="AH14" s="45"/>
      <c r="AI14" s="45"/>
      <c r="AJ14" s="45"/>
      <c r="AK14" s="45"/>
      <c r="AM14" s="48"/>
      <c r="AN14" s="191"/>
      <c r="AO14" s="191"/>
      <c r="AP14" s="191"/>
      <c r="AQ14" s="191"/>
      <c r="AR14" s="191"/>
      <c r="AS14" s="191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52" t="s">
        <v>12</v>
      </c>
      <c r="C15" s="11"/>
      <c r="D15" s="54"/>
      <c r="E15" s="192">
        <v>415</v>
      </c>
      <c r="F15" s="192">
        <v>19</v>
      </c>
      <c r="G15" s="192">
        <v>82</v>
      </c>
      <c r="H15" s="192">
        <v>294</v>
      </c>
      <c r="I15" s="192">
        <v>1634</v>
      </c>
      <c r="J15" s="193">
        <v>0.59299999999999997</v>
      </c>
      <c r="K15" s="45">
        <f>PRODUCT(I15/J15)</f>
        <v>2755.4806070826307</v>
      </c>
      <c r="L15" s="194">
        <f>PRODUCT((F15+G15)/E15)</f>
        <v>0.2433734939759036</v>
      </c>
      <c r="M15" s="194">
        <f>PRODUCT(H15/E15)</f>
        <v>0.70843373493975903</v>
      </c>
      <c r="N15" s="194">
        <f>PRODUCT((F15+G15+H15)/E15)</f>
        <v>0.95180722891566261</v>
      </c>
      <c r="O15" s="194">
        <f>PRODUCT(I15/E15)</f>
        <v>3.9373493975903613</v>
      </c>
      <c r="Q15" s="49"/>
      <c r="R15" s="49"/>
      <c r="S15" s="49"/>
      <c r="T15" s="162" t="s">
        <v>59</v>
      </c>
      <c r="U15" s="45"/>
      <c r="V15" s="45"/>
      <c r="W15" s="45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5"/>
      <c r="AL15" s="45"/>
      <c r="AM15" s="45"/>
      <c r="AN15" s="49"/>
      <c r="AO15" s="49"/>
      <c r="AP15" s="49"/>
      <c r="AQ15" s="49"/>
      <c r="AR15" s="49"/>
      <c r="AS15" s="49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95" t="s">
        <v>65</v>
      </c>
      <c r="C16" s="196"/>
      <c r="D16" s="197"/>
      <c r="E16" s="192">
        <f>PRODUCT(E12+Q12)</f>
        <v>69</v>
      </c>
      <c r="F16" s="192">
        <f>PRODUCT(F12+R12)</f>
        <v>5</v>
      </c>
      <c r="G16" s="192">
        <f>PRODUCT(G12+S12)</f>
        <v>12</v>
      </c>
      <c r="H16" s="192">
        <f>PRODUCT(H12+T12)</f>
        <v>50</v>
      </c>
      <c r="I16" s="192">
        <f>PRODUCT(I12+U12)</f>
        <v>217</v>
      </c>
      <c r="J16" s="193">
        <f>PRODUCT(I16/K16)</f>
        <v>0.44105691056910568</v>
      </c>
      <c r="K16" s="45">
        <f>PRODUCT(K12+W12)</f>
        <v>492</v>
      </c>
      <c r="L16" s="194">
        <f>PRODUCT((F16+G16)/E16)</f>
        <v>0.24637681159420291</v>
      </c>
      <c r="M16" s="194">
        <f>PRODUCT(H16/E16)</f>
        <v>0.72463768115942029</v>
      </c>
      <c r="N16" s="194">
        <f>PRODUCT((F16+G16+H16)/E16)</f>
        <v>0.97101449275362317</v>
      </c>
      <c r="O16" s="194">
        <f>PRODUCT(I16/E16)</f>
        <v>3.1449275362318843</v>
      </c>
      <c r="Q16" s="49"/>
      <c r="R16" s="49"/>
      <c r="S16" s="49"/>
      <c r="T16" s="162" t="s">
        <v>67</v>
      </c>
      <c r="U16" s="45"/>
      <c r="V16" s="45"/>
      <c r="W16" s="45"/>
      <c r="X16" s="45"/>
      <c r="Y16" s="45"/>
      <c r="Z16" s="45"/>
      <c r="AA16" s="45"/>
      <c r="AB16" s="45"/>
      <c r="AC16" s="49"/>
      <c r="AD16" s="49"/>
      <c r="AE16" s="49"/>
      <c r="AF16" s="49"/>
      <c r="AG16" s="49"/>
      <c r="AH16" s="49"/>
      <c r="AI16" s="49"/>
      <c r="AJ16" s="49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5" t="s">
        <v>167</v>
      </c>
      <c r="C17" s="26"/>
      <c r="D17" s="27"/>
      <c r="E17" s="192">
        <f>PRODUCT(AA12+AM12)</f>
        <v>11</v>
      </c>
      <c r="F17" s="192">
        <f>PRODUCT(AB12+AN12)</f>
        <v>0</v>
      </c>
      <c r="G17" s="192">
        <f>PRODUCT(AC12+AO12)</f>
        <v>1</v>
      </c>
      <c r="H17" s="192">
        <f>PRODUCT(AD12+AP12)</f>
        <v>1</v>
      </c>
      <c r="I17" s="192">
        <f>PRODUCT(AE12+AQ12)</f>
        <v>20</v>
      </c>
      <c r="J17" s="193">
        <f>PRODUCT(I17/K17)</f>
        <v>0.55555555555555558</v>
      </c>
      <c r="K17" s="22">
        <f>PRODUCT(AG12+AS12)</f>
        <v>36</v>
      </c>
      <c r="L17" s="194">
        <f>PRODUCT((F17+G17)/E17)</f>
        <v>9.0909090909090912E-2</v>
      </c>
      <c r="M17" s="194">
        <f>PRODUCT(H17/E17)</f>
        <v>9.0909090909090912E-2</v>
      </c>
      <c r="N17" s="194">
        <f>PRODUCT((F17+G17+H17)/E17)</f>
        <v>0.18181818181818182</v>
      </c>
      <c r="O17" s="194">
        <f>PRODUCT(I17/E17)</f>
        <v>1.8181818181818181</v>
      </c>
      <c r="Q17" s="49"/>
      <c r="R17" s="49"/>
      <c r="S17" s="45"/>
      <c r="T17" s="162" t="s">
        <v>60</v>
      </c>
      <c r="U17" s="22"/>
      <c r="V17" s="22"/>
      <c r="W17" s="45"/>
      <c r="X17" s="45"/>
      <c r="Y17" s="45"/>
      <c r="Z17" s="45"/>
      <c r="AA17" s="45"/>
      <c r="AB17" s="45"/>
      <c r="AC17" s="49"/>
      <c r="AD17" s="49"/>
      <c r="AE17" s="49"/>
      <c r="AF17" s="49"/>
      <c r="AG17" s="49"/>
      <c r="AH17" s="49"/>
      <c r="AI17" s="49"/>
      <c r="AJ17" s="49"/>
      <c r="AK17" s="45"/>
      <c r="AL17" s="22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98" t="s">
        <v>169</v>
      </c>
      <c r="C18" s="199"/>
      <c r="D18" s="200"/>
      <c r="E18" s="192">
        <f>SUM(E15:E17)</f>
        <v>495</v>
      </c>
      <c r="F18" s="192">
        <f t="shared" ref="F18:I18" si="0">SUM(F15:F17)</f>
        <v>24</v>
      </c>
      <c r="G18" s="192">
        <f t="shared" si="0"/>
        <v>95</v>
      </c>
      <c r="H18" s="192">
        <f t="shared" si="0"/>
        <v>345</v>
      </c>
      <c r="I18" s="192">
        <f t="shared" si="0"/>
        <v>1871</v>
      </c>
      <c r="J18" s="193">
        <f>PRODUCT(I18/K18)</f>
        <v>0.56982215639226252</v>
      </c>
      <c r="K18" s="45">
        <f>SUM(K15:K17)</f>
        <v>3283.4806070826307</v>
      </c>
      <c r="L18" s="194">
        <f>PRODUCT((F18+G18)/E18)</f>
        <v>0.2404040404040404</v>
      </c>
      <c r="M18" s="194">
        <f>PRODUCT(H18/E18)</f>
        <v>0.69696969696969702</v>
      </c>
      <c r="N18" s="194">
        <f>PRODUCT((F18+G18+H18)/E18)</f>
        <v>0.93737373737373741</v>
      </c>
      <c r="O18" s="194">
        <f>PRODUCT(I18/E18)</f>
        <v>3.7797979797979799</v>
      </c>
      <c r="Q18" s="22"/>
      <c r="R18" s="22"/>
      <c r="S18" s="22"/>
      <c r="T18" s="162" t="s">
        <v>349</v>
      </c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9"/>
      <c r="AF18" s="49"/>
      <c r="AG18" s="49"/>
      <c r="AH18" s="49"/>
      <c r="AI18" s="49"/>
      <c r="AJ18" s="49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22"/>
      <c r="F19" s="22"/>
      <c r="G19" s="22"/>
      <c r="H19" s="22"/>
      <c r="I19" s="22"/>
      <c r="J19" s="45"/>
      <c r="K19" s="45"/>
      <c r="L19" s="22"/>
      <c r="M19" s="22"/>
      <c r="N19" s="22"/>
      <c r="O19" s="22"/>
      <c r="P19" s="45"/>
      <c r="Q19" s="45"/>
      <c r="R19" s="45"/>
      <c r="S19" s="45"/>
      <c r="T19" s="162" t="s">
        <v>68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9"/>
      <c r="AF19" s="49"/>
      <c r="AG19" s="49"/>
      <c r="AH19" s="49"/>
      <c r="AI19" s="49"/>
      <c r="AJ19" s="4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 t="s">
        <v>174</v>
      </c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9"/>
      <c r="AH20" s="49"/>
      <c r="AI20" s="49"/>
      <c r="AJ20" s="49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9"/>
      <c r="AH57" s="49"/>
      <c r="AI57" s="49"/>
      <c r="AJ57" s="49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9"/>
      <c r="AH58" s="49"/>
      <c r="AI58" s="49"/>
      <c r="AJ58" s="49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9"/>
      <c r="AH59" s="49"/>
      <c r="AI59" s="49"/>
      <c r="AJ59" s="49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9"/>
      <c r="AH60" s="49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9"/>
      <c r="AH61" s="49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9"/>
      <c r="AH91" s="49"/>
      <c r="AI91" s="49"/>
      <c r="AJ91" s="49"/>
      <c r="AK91" s="45"/>
      <c r="AL91" s="22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9"/>
      <c r="AH92" s="49"/>
      <c r="AI92" s="49"/>
      <c r="AJ92" s="49"/>
      <c r="AK92" s="45"/>
      <c r="AL92" s="22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9"/>
      <c r="AH93" s="49"/>
      <c r="AI93" s="49"/>
      <c r="AJ93" s="49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9"/>
      <c r="AH94" s="49"/>
      <c r="AI94" s="49"/>
      <c r="AJ94" s="49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9"/>
      <c r="AH95" s="49"/>
      <c r="AI95" s="49"/>
      <c r="AJ95" s="49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9"/>
      <c r="AH96" s="49"/>
      <c r="AI96" s="49"/>
      <c r="AJ96" s="49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9"/>
      <c r="AH97" s="49"/>
      <c r="AI97" s="49"/>
      <c r="AJ97" s="49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9"/>
      <c r="AH98" s="49"/>
      <c r="AI98" s="49"/>
      <c r="AJ98" s="49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9"/>
      <c r="AH99" s="49"/>
      <c r="AI99" s="49"/>
      <c r="AJ99" s="49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9"/>
      <c r="AH100" s="49"/>
      <c r="AI100" s="49"/>
      <c r="AJ100" s="49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9"/>
      <c r="AH101" s="49"/>
      <c r="AI101" s="49"/>
      <c r="AJ101" s="49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9"/>
      <c r="AH102" s="49"/>
      <c r="AI102" s="49"/>
      <c r="AJ102" s="49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9"/>
      <c r="AH103" s="49"/>
      <c r="AI103" s="49"/>
      <c r="AJ103" s="49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9"/>
      <c r="AH104" s="49"/>
      <c r="AI104" s="49"/>
      <c r="AJ104" s="49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9"/>
      <c r="AH105" s="49"/>
      <c r="AI105" s="49"/>
      <c r="AJ105" s="49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9"/>
      <c r="AH106" s="49"/>
      <c r="AI106" s="49"/>
      <c r="AJ106" s="49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9"/>
      <c r="AH107" s="49"/>
      <c r="AI107" s="49"/>
      <c r="AJ107" s="49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9"/>
      <c r="AH108" s="49"/>
      <c r="AI108" s="49"/>
      <c r="AJ108" s="49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9"/>
      <c r="AH109" s="49"/>
      <c r="AI109" s="49"/>
      <c r="AJ109" s="49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9"/>
      <c r="AH110" s="49"/>
      <c r="AI110" s="49"/>
      <c r="AJ110" s="49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9"/>
      <c r="AH111" s="49"/>
      <c r="AI111" s="49"/>
      <c r="AJ111" s="49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9"/>
      <c r="AH112" s="49"/>
      <c r="AI112" s="49"/>
      <c r="AJ112" s="49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9"/>
      <c r="AH113" s="49"/>
      <c r="AI113" s="49"/>
      <c r="AJ113" s="49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9"/>
      <c r="AH114" s="49"/>
      <c r="AI114" s="49"/>
      <c r="AJ114" s="49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9"/>
      <c r="AH115" s="49"/>
      <c r="AI115" s="49"/>
      <c r="AJ115" s="49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9"/>
      <c r="AH116" s="49"/>
      <c r="AI116" s="49"/>
      <c r="AJ116" s="49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9"/>
      <c r="AH117" s="49"/>
      <c r="AI117" s="49"/>
      <c r="AJ117" s="49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9"/>
      <c r="AH118" s="49"/>
      <c r="AI118" s="49"/>
      <c r="AJ118" s="49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9"/>
      <c r="AH119" s="49"/>
      <c r="AI119" s="49"/>
      <c r="AJ119" s="49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9"/>
      <c r="AH120" s="49"/>
      <c r="AI120" s="49"/>
      <c r="AJ120" s="49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9"/>
      <c r="AH121" s="49"/>
      <c r="AI121" s="49"/>
      <c r="AJ121" s="49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9"/>
      <c r="AH122" s="49"/>
      <c r="AI122" s="49"/>
      <c r="AJ122" s="49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9"/>
      <c r="AH123" s="49"/>
      <c r="AI123" s="49"/>
      <c r="AJ123" s="49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9"/>
      <c r="AH124" s="49"/>
      <c r="AI124" s="49"/>
      <c r="AJ124" s="49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9"/>
      <c r="AH125" s="49"/>
      <c r="AI125" s="49"/>
      <c r="AJ125" s="49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9"/>
      <c r="AH126" s="49"/>
      <c r="AI126" s="49"/>
      <c r="AJ126" s="49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9"/>
      <c r="AH127" s="49"/>
      <c r="AI127" s="49"/>
      <c r="AJ127" s="49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9"/>
      <c r="AH128" s="49"/>
      <c r="AI128" s="49"/>
      <c r="AJ128" s="49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9"/>
      <c r="AH129" s="49"/>
      <c r="AI129" s="49"/>
      <c r="AJ129" s="49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9"/>
      <c r="AH130" s="49"/>
      <c r="AI130" s="49"/>
      <c r="AJ130" s="49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9"/>
      <c r="AH131" s="49"/>
      <c r="AI131" s="49"/>
      <c r="AJ131" s="49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9"/>
      <c r="AH132" s="49"/>
      <c r="AI132" s="49"/>
      <c r="AJ132" s="49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9"/>
      <c r="AH133" s="49"/>
      <c r="AI133" s="49"/>
      <c r="AJ133" s="49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9"/>
      <c r="AH134" s="49"/>
      <c r="AI134" s="49"/>
      <c r="AJ134" s="49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9"/>
      <c r="AH135" s="49"/>
      <c r="AI135" s="49"/>
      <c r="AJ135" s="49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9"/>
      <c r="AH136" s="49"/>
      <c r="AI136" s="49"/>
      <c r="AJ136" s="49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9"/>
      <c r="AH137" s="49"/>
      <c r="AI137" s="49"/>
      <c r="AJ137" s="49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9"/>
      <c r="AH138" s="49"/>
      <c r="AI138" s="49"/>
      <c r="AJ138" s="49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9"/>
      <c r="AH139" s="49"/>
      <c r="AI139" s="49"/>
      <c r="AJ139" s="49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9"/>
      <c r="AH140" s="49"/>
      <c r="AI140" s="49"/>
      <c r="AJ140" s="49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9"/>
      <c r="AH141" s="49"/>
      <c r="AI141" s="49"/>
      <c r="AJ141" s="49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9"/>
      <c r="AH142" s="49"/>
      <c r="AI142" s="49"/>
      <c r="AJ142" s="49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9"/>
      <c r="AH143" s="49"/>
      <c r="AI143" s="49"/>
      <c r="AJ143" s="49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9"/>
      <c r="AH144" s="49"/>
      <c r="AI144" s="49"/>
      <c r="AJ144" s="49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9"/>
      <c r="AH145" s="49"/>
      <c r="AI145" s="49"/>
      <c r="AJ145" s="49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9"/>
      <c r="AH146" s="49"/>
      <c r="AI146" s="49"/>
      <c r="AJ146" s="49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9"/>
      <c r="AH147" s="49"/>
      <c r="AI147" s="49"/>
      <c r="AJ147" s="49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9"/>
      <c r="AH148" s="49"/>
      <c r="AI148" s="49"/>
      <c r="AJ148" s="49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9"/>
      <c r="AH149" s="49"/>
      <c r="AI149" s="49"/>
      <c r="AJ149" s="49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9"/>
      <c r="AH150" s="49"/>
      <c r="AI150" s="49"/>
      <c r="AJ150" s="49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9"/>
      <c r="AH151" s="49"/>
      <c r="AI151" s="49"/>
      <c r="AJ151" s="49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9"/>
      <c r="AH152" s="49"/>
      <c r="AI152" s="49"/>
      <c r="AJ152" s="49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9"/>
      <c r="AH153" s="49"/>
      <c r="AI153" s="49"/>
      <c r="AJ153" s="49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9"/>
      <c r="AH154" s="49"/>
      <c r="AI154" s="49"/>
      <c r="AJ154" s="49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9"/>
      <c r="AH155" s="49"/>
      <c r="AI155" s="49"/>
      <c r="AJ155" s="49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9"/>
      <c r="AH156" s="49"/>
      <c r="AI156" s="49"/>
      <c r="AJ156" s="49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9"/>
      <c r="AH157" s="49"/>
      <c r="AI157" s="49"/>
      <c r="AJ157" s="49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9"/>
      <c r="AH158" s="49"/>
      <c r="AI158" s="49"/>
      <c r="AJ158" s="49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9"/>
      <c r="AH159" s="49"/>
      <c r="AI159" s="49"/>
      <c r="AJ159" s="49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9"/>
      <c r="AH160" s="49"/>
      <c r="AI160" s="49"/>
      <c r="AJ160" s="49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9"/>
      <c r="AH161" s="49"/>
      <c r="AI161" s="49"/>
      <c r="AJ161" s="49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9"/>
      <c r="AH162" s="49"/>
      <c r="AI162" s="49"/>
      <c r="AJ162" s="49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9"/>
      <c r="AH163" s="49"/>
      <c r="AI163" s="49"/>
      <c r="AJ163" s="49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9"/>
      <c r="AH164" s="49"/>
      <c r="AI164" s="49"/>
      <c r="AJ164" s="49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9"/>
      <c r="AH165" s="49"/>
      <c r="AI165" s="49"/>
      <c r="AJ165" s="49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9"/>
      <c r="AH166" s="49"/>
      <c r="AI166" s="49"/>
      <c r="AJ166" s="49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9"/>
      <c r="AH167" s="49"/>
      <c r="AI167" s="49"/>
      <c r="AJ167" s="49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9"/>
      <c r="AH168" s="49"/>
      <c r="AI168" s="49"/>
      <c r="AJ168" s="49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9"/>
      <c r="AH169" s="49"/>
      <c r="AI169" s="49"/>
      <c r="AJ169" s="49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9"/>
      <c r="AH170" s="49"/>
      <c r="AI170" s="49"/>
      <c r="AJ170" s="49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9"/>
      <c r="AH171" s="49"/>
      <c r="AI171" s="49"/>
      <c r="AJ171" s="49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9"/>
      <c r="AH172" s="49"/>
      <c r="AI172" s="49"/>
      <c r="AJ172" s="49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9"/>
      <c r="AH173" s="49"/>
      <c r="AI173" s="49"/>
      <c r="AJ173" s="49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9"/>
      <c r="AH174" s="49"/>
      <c r="AI174" s="49"/>
      <c r="AJ174" s="49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9"/>
      <c r="AH175" s="49"/>
      <c r="AI175" s="49"/>
      <c r="AJ175" s="49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9"/>
      <c r="AH176" s="49"/>
      <c r="AI176" s="49"/>
      <c r="AJ176" s="49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9"/>
      <c r="AH177" s="49"/>
      <c r="AI177" s="49"/>
      <c r="AJ177" s="49"/>
      <c r="AK177" s="45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9"/>
      <c r="AH178" s="49"/>
      <c r="AI178" s="49"/>
      <c r="AJ178" s="49"/>
      <c r="AK178" s="45"/>
      <c r="AL178" s="22"/>
    </row>
    <row r="179" spans="12:38" ht="14.25" x14ac:dyDescent="0.2"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9"/>
      <c r="AH179" s="49"/>
      <c r="AI179" s="49"/>
      <c r="AJ179" s="49"/>
      <c r="AK179" s="45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9"/>
      <c r="AH180" s="49"/>
      <c r="AI180" s="49"/>
      <c r="AJ180" s="49"/>
      <c r="AK180" s="45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2"/>
    </row>
    <row r="183" spans="12:38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22"/>
      <c r="AL183" s="22"/>
    </row>
    <row r="184" spans="12:38" x14ac:dyDescent="0.25">
      <c r="R184" s="48"/>
      <c r="S184" s="48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48"/>
      <c r="S185" s="48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R186" s="48"/>
      <c r="S186" s="4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38" x14ac:dyDescent="0.25">
      <c r="L187"/>
      <c r="M187"/>
      <c r="N187"/>
      <c r="O187"/>
      <c r="P187"/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42578125" style="71" customWidth="1"/>
    <col min="3" max="3" width="24" style="70" customWidth="1"/>
    <col min="4" max="4" width="10.5703125" style="114" customWidth="1"/>
    <col min="5" max="5" width="8.85546875" style="114" customWidth="1"/>
    <col min="6" max="6" width="0.7109375" style="48" customWidth="1"/>
    <col min="7" max="11" width="5.28515625" style="70" customWidth="1"/>
    <col min="12" max="12" width="5.85546875" style="70" customWidth="1"/>
    <col min="13" max="16" width="5.28515625" style="70" customWidth="1"/>
    <col min="17" max="21" width="6.7109375" style="175" customWidth="1"/>
    <col min="22" max="22" width="10" style="70" customWidth="1"/>
    <col min="23" max="23" width="23.5703125" style="114" customWidth="1"/>
    <col min="24" max="24" width="9.7109375" style="70" customWidth="1"/>
    <col min="25" max="30" width="9.140625" style="115"/>
  </cols>
  <sheetData>
    <row r="1" spans="1:30" ht="18.75" x14ac:dyDescent="0.3">
      <c r="A1" s="1"/>
      <c r="B1" s="149" t="s">
        <v>111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63"/>
      <c r="R1" s="163"/>
      <c r="S1" s="163"/>
      <c r="T1" s="163"/>
      <c r="U1" s="163"/>
      <c r="V1" s="83"/>
      <c r="W1" s="84"/>
      <c r="X1" s="76"/>
      <c r="Y1" s="85"/>
      <c r="Z1" s="85"/>
      <c r="AA1" s="85"/>
      <c r="AB1" s="85"/>
      <c r="AC1" s="85"/>
      <c r="AD1" s="85"/>
    </row>
    <row r="2" spans="1:30" x14ac:dyDescent="0.25">
      <c r="A2" s="1"/>
      <c r="B2" s="9" t="s">
        <v>34</v>
      </c>
      <c r="C2" s="74" t="s">
        <v>62</v>
      </c>
      <c r="D2" s="10"/>
      <c r="E2" s="10"/>
      <c r="F2" s="86"/>
      <c r="G2" s="87"/>
      <c r="H2" s="10"/>
      <c r="I2" s="10"/>
      <c r="J2" s="10"/>
      <c r="K2" s="10"/>
      <c r="L2" s="10"/>
      <c r="M2" s="10"/>
      <c r="N2" s="10"/>
      <c r="O2" s="10"/>
      <c r="P2" s="10"/>
      <c r="Q2" s="164"/>
      <c r="R2" s="164"/>
      <c r="S2" s="164"/>
      <c r="T2" s="164"/>
      <c r="U2" s="164"/>
      <c r="V2" s="88"/>
      <c r="W2" s="87"/>
      <c r="X2" s="10"/>
      <c r="Y2" s="85"/>
      <c r="Z2" s="85"/>
      <c r="AA2" s="85"/>
      <c r="AB2" s="85"/>
      <c r="AC2" s="85"/>
      <c r="AD2" s="85"/>
    </row>
    <row r="3" spans="1:30" x14ac:dyDescent="0.25">
      <c r="A3" s="1"/>
      <c r="B3" s="122" t="s">
        <v>105</v>
      </c>
      <c r="C3" s="21" t="s">
        <v>71</v>
      </c>
      <c r="D3" s="123" t="s">
        <v>72</v>
      </c>
      <c r="E3" s="124" t="s">
        <v>1</v>
      </c>
      <c r="F3" s="22"/>
      <c r="G3" s="77" t="s">
        <v>73</v>
      </c>
      <c r="H3" s="78" t="s">
        <v>74</v>
      </c>
      <c r="I3" s="78" t="s">
        <v>32</v>
      </c>
      <c r="J3" s="16" t="s">
        <v>75</v>
      </c>
      <c r="K3" s="79" t="s">
        <v>76</v>
      </c>
      <c r="L3" s="79" t="s">
        <v>77</v>
      </c>
      <c r="M3" s="77" t="s">
        <v>78</v>
      </c>
      <c r="N3" s="77" t="s">
        <v>31</v>
      </c>
      <c r="O3" s="78" t="s">
        <v>79</v>
      </c>
      <c r="P3" s="77" t="s">
        <v>74</v>
      </c>
      <c r="Q3" s="165" t="s">
        <v>17</v>
      </c>
      <c r="R3" s="165">
        <v>1</v>
      </c>
      <c r="S3" s="165">
        <v>2</v>
      </c>
      <c r="T3" s="165">
        <v>3</v>
      </c>
      <c r="U3" s="165" t="s">
        <v>80</v>
      </c>
      <c r="V3" s="16" t="s">
        <v>22</v>
      </c>
      <c r="W3" s="15" t="s">
        <v>81</v>
      </c>
      <c r="X3" s="15" t="s">
        <v>82</v>
      </c>
      <c r="Y3" s="85"/>
      <c r="Z3" s="85"/>
      <c r="AA3" s="85"/>
      <c r="AB3" s="85"/>
      <c r="AC3" s="85"/>
      <c r="AD3" s="85"/>
    </row>
    <row r="4" spans="1:30" x14ac:dyDescent="0.25">
      <c r="A4" s="1"/>
      <c r="B4" s="125" t="s">
        <v>106</v>
      </c>
      <c r="C4" s="126" t="s">
        <v>143</v>
      </c>
      <c r="D4" s="127" t="s">
        <v>98</v>
      </c>
      <c r="E4" s="128" t="s">
        <v>69</v>
      </c>
      <c r="F4" s="45"/>
      <c r="G4" s="129"/>
      <c r="H4" s="129"/>
      <c r="I4" s="130">
        <v>1</v>
      </c>
      <c r="J4" s="121" t="s">
        <v>89</v>
      </c>
      <c r="K4" s="121">
        <v>7</v>
      </c>
      <c r="L4" s="121"/>
      <c r="M4" s="121">
        <v>1</v>
      </c>
      <c r="N4" s="121"/>
      <c r="O4" s="129"/>
      <c r="P4" s="130"/>
      <c r="Q4" s="132" t="s">
        <v>144</v>
      </c>
      <c r="R4" s="166" t="s">
        <v>122</v>
      </c>
      <c r="S4" s="166" t="s">
        <v>145</v>
      </c>
      <c r="T4" s="166"/>
      <c r="U4" s="166"/>
      <c r="V4" s="131">
        <v>0.4</v>
      </c>
      <c r="W4" s="126" t="s">
        <v>107</v>
      </c>
      <c r="X4" s="132" t="s">
        <v>110</v>
      </c>
      <c r="Y4" s="85"/>
      <c r="Z4" s="85"/>
      <c r="AA4" s="85"/>
      <c r="AB4" s="85"/>
      <c r="AC4" s="85"/>
      <c r="AD4" s="85"/>
    </row>
    <row r="5" spans="1:30" x14ac:dyDescent="0.25">
      <c r="A5" s="8"/>
      <c r="B5" s="139" t="s">
        <v>108</v>
      </c>
      <c r="C5" s="140" t="s">
        <v>109</v>
      </c>
      <c r="D5" s="141"/>
      <c r="E5" s="72"/>
      <c r="F5" s="73"/>
      <c r="G5" s="142"/>
      <c r="H5" s="143"/>
      <c r="I5" s="144"/>
      <c r="J5" s="143"/>
      <c r="K5" s="145"/>
      <c r="L5" s="143"/>
      <c r="M5" s="145"/>
      <c r="N5" s="145"/>
      <c r="O5" s="145"/>
      <c r="P5" s="145"/>
      <c r="Q5" s="167"/>
      <c r="R5" s="167"/>
      <c r="S5" s="167"/>
      <c r="T5" s="167"/>
      <c r="U5" s="167"/>
      <c r="V5" s="146"/>
      <c r="W5" s="145"/>
      <c r="X5" s="147"/>
      <c r="Y5" s="85"/>
      <c r="Z5" s="85"/>
      <c r="AA5" s="85"/>
      <c r="AB5" s="85"/>
      <c r="AC5" s="85"/>
      <c r="AD5" s="85"/>
    </row>
    <row r="6" spans="1:30" x14ac:dyDescent="0.25">
      <c r="A6" s="45"/>
      <c r="B6" s="148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68"/>
      <c r="R6" s="168"/>
      <c r="S6" s="168"/>
      <c r="T6" s="168"/>
      <c r="U6" s="168"/>
      <c r="V6" s="137"/>
      <c r="W6" s="137"/>
      <c r="X6" s="138"/>
      <c r="Y6" s="45"/>
      <c r="Z6" s="45"/>
      <c r="AA6" s="45"/>
      <c r="AB6" s="85"/>
      <c r="AC6" s="85"/>
      <c r="AD6" s="85"/>
    </row>
    <row r="7" spans="1:30" x14ac:dyDescent="0.25">
      <c r="A7" s="1">
        <v>1</v>
      </c>
      <c r="B7" s="21" t="s">
        <v>70</v>
      </c>
      <c r="C7" s="21" t="s">
        <v>71</v>
      </c>
      <c r="D7" s="15" t="s">
        <v>72</v>
      </c>
      <c r="E7" s="20" t="s">
        <v>1</v>
      </c>
      <c r="F7" s="89"/>
      <c r="G7" s="17" t="s">
        <v>73</v>
      </c>
      <c r="H7" s="14" t="s">
        <v>74</v>
      </c>
      <c r="I7" s="14" t="s">
        <v>32</v>
      </c>
      <c r="J7" s="16" t="s">
        <v>75</v>
      </c>
      <c r="K7" s="16" t="s">
        <v>76</v>
      </c>
      <c r="L7" s="16" t="s">
        <v>77</v>
      </c>
      <c r="M7" s="17" t="s">
        <v>78</v>
      </c>
      <c r="N7" s="17" t="s">
        <v>31</v>
      </c>
      <c r="O7" s="14" t="s">
        <v>79</v>
      </c>
      <c r="P7" s="17" t="s">
        <v>74</v>
      </c>
      <c r="Q7" s="136" t="s">
        <v>17</v>
      </c>
      <c r="R7" s="136">
        <v>1</v>
      </c>
      <c r="S7" s="136">
        <v>2</v>
      </c>
      <c r="T7" s="136">
        <v>3</v>
      </c>
      <c r="U7" s="136" t="s">
        <v>80</v>
      </c>
      <c r="V7" s="16" t="s">
        <v>22</v>
      </c>
      <c r="W7" s="15" t="s">
        <v>81</v>
      </c>
      <c r="X7" s="15" t="s">
        <v>82</v>
      </c>
      <c r="Y7" s="85"/>
      <c r="Z7" s="85"/>
      <c r="AA7" s="85"/>
      <c r="AB7" s="85"/>
      <c r="AC7" s="85"/>
      <c r="AD7" s="85"/>
    </row>
    <row r="8" spans="1:30" x14ac:dyDescent="0.25">
      <c r="A8" s="1">
        <v>2</v>
      </c>
      <c r="B8" s="90" t="s">
        <v>101</v>
      </c>
      <c r="C8" s="91" t="s">
        <v>102</v>
      </c>
      <c r="D8" s="92" t="s">
        <v>98</v>
      </c>
      <c r="E8" s="93" t="s">
        <v>36</v>
      </c>
      <c r="F8" s="94"/>
      <c r="G8" s="95"/>
      <c r="H8" s="96"/>
      <c r="I8" s="96">
        <v>1</v>
      </c>
      <c r="J8" s="97" t="s">
        <v>89</v>
      </c>
      <c r="K8" s="97">
        <v>6</v>
      </c>
      <c r="L8" s="97"/>
      <c r="M8" s="97">
        <v>1</v>
      </c>
      <c r="N8" s="95"/>
      <c r="O8" s="96"/>
      <c r="P8" s="96"/>
      <c r="Q8" s="169" t="s">
        <v>146</v>
      </c>
      <c r="R8" s="169" t="s">
        <v>149</v>
      </c>
      <c r="S8" s="169" t="s">
        <v>150</v>
      </c>
      <c r="T8" s="169" t="s">
        <v>151</v>
      </c>
      <c r="U8" s="169" t="s">
        <v>149</v>
      </c>
      <c r="V8" s="98">
        <v>0.33300000000000002</v>
      </c>
      <c r="W8" s="91" t="s">
        <v>103</v>
      </c>
      <c r="X8" s="99" t="s">
        <v>104</v>
      </c>
      <c r="Y8" s="85"/>
      <c r="Z8" s="85"/>
      <c r="AA8" s="85"/>
      <c r="AB8" s="85"/>
      <c r="AC8" s="85"/>
      <c r="AD8" s="85"/>
    </row>
    <row r="9" spans="1:30" x14ac:dyDescent="0.25">
      <c r="A9" s="1"/>
      <c r="B9" s="90" t="s">
        <v>96</v>
      </c>
      <c r="C9" s="91" t="s">
        <v>97</v>
      </c>
      <c r="D9" s="92" t="s">
        <v>98</v>
      </c>
      <c r="E9" s="93" t="s">
        <v>36</v>
      </c>
      <c r="F9" s="22"/>
      <c r="G9" s="95">
        <v>1</v>
      </c>
      <c r="H9" s="96"/>
      <c r="I9" s="96"/>
      <c r="J9" s="97" t="s">
        <v>89</v>
      </c>
      <c r="K9" s="97">
        <v>7</v>
      </c>
      <c r="L9" s="121"/>
      <c r="M9" s="97">
        <v>1</v>
      </c>
      <c r="N9" s="95"/>
      <c r="O9" s="96"/>
      <c r="P9" s="96">
        <v>1</v>
      </c>
      <c r="Q9" s="169" t="s">
        <v>147</v>
      </c>
      <c r="R9" s="169" t="s">
        <v>149</v>
      </c>
      <c r="S9" s="169" t="s">
        <v>122</v>
      </c>
      <c r="T9" s="169" t="s">
        <v>149</v>
      </c>
      <c r="U9" s="169"/>
      <c r="V9" s="98">
        <v>0.25</v>
      </c>
      <c r="W9" s="91" t="s">
        <v>99</v>
      </c>
      <c r="X9" s="99" t="s">
        <v>100</v>
      </c>
      <c r="Y9" s="85"/>
      <c r="Z9" s="85"/>
      <c r="AA9" s="85"/>
      <c r="AB9" s="85"/>
      <c r="AC9" s="85"/>
      <c r="AD9" s="85"/>
    </row>
    <row r="10" spans="1:30" x14ac:dyDescent="0.25">
      <c r="A10" s="1"/>
      <c r="B10" s="21" t="s">
        <v>7</v>
      </c>
      <c r="C10" s="16"/>
      <c r="D10" s="15"/>
      <c r="E10" s="133"/>
      <c r="F10" s="134"/>
      <c r="G10" s="17">
        <v>1</v>
      </c>
      <c r="H10" s="17"/>
      <c r="I10" s="17">
        <v>1</v>
      </c>
      <c r="J10" s="16"/>
      <c r="K10" s="16"/>
      <c r="L10" s="16"/>
      <c r="M10" s="17">
        <v>2</v>
      </c>
      <c r="N10" s="17"/>
      <c r="O10" s="17"/>
      <c r="P10" s="17">
        <v>1</v>
      </c>
      <c r="Q10" s="136" t="s">
        <v>148</v>
      </c>
      <c r="R10" s="136" t="s">
        <v>151</v>
      </c>
      <c r="S10" s="136" t="s">
        <v>153</v>
      </c>
      <c r="T10" s="136" t="s">
        <v>152</v>
      </c>
      <c r="U10" s="136" t="s">
        <v>149</v>
      </c>
      <c r="V10" s="43">
        <v>0.3</v>
      </c>
      <c r="W10" s="135"/>
      <c r="X10" s="136"/>
      <c r="Y10" s="85"/>
      <c r="Z10" s="85"/>
      <c r="AA10" s="85"/>
      <c r="AB10" s="85"/>
      <c r="AC10" s="85"/>
      <c r="AD10" s="85"/>
    </row>
    <row r="11" spans="1:30" x14ac:dyDescent="0.25">
      <c r="A11" s="45"/>
      <c r="B11" s="148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68"/>
      <c r="R11" s="168"/>
      <c r="S11" s="168"/>
      <c r="T11" s="168"/>
      <c r="U11" s="168"/>
      <c r="V11" s="137"/>
      <c r="W11" s="137"/>
      <c r="X11" s="138"/>
      <c r="Y11" s="45"/>
      <c r="Z11" s="45"/>
      <c r="AA11" s="45"/>
      <c r="AB11" s="85"/>
      <c r="AC11" s="85"/>
      <c r="AD11" s="85"/>
    </row>
    <row r="12" spans="1:30" x14ac:dyDescent="0.25">
      <c r="A12" s="1">
        <v>5</v>
      </c>
      <c r="B12" s="21" t="s">
        <v>83</v>
      </c>
      <c r="C12" s="21" t="s">
        <v>71</v>
      </c>
      <c r="D12" s="15" t="s">
        <v>72</v>
      </c>
      <c r="E12" s="20" t="s">
        <v>1</v>
      </c>
      <c r="F12" s="89"/>
      <c r="G12" s="17" t="s">
        <v>73</v>
      </c>
      <c r="H12" s="14" t="s">
        <v>74</v>
      </c>
      <c r="I12" s="14" t="s">
        <v>32</v>
      </c>
      <c r="J12" s="16" t="s">
        <v>75</v>
      </c>
      <c r="K12" s="16" t="s">
        <v>76</v>
      </c>
      <c r="L12" s="16" t="s">
        <v>77</v>
      </c>
      <c r="M12" s="17" t="s">
        <v>78</v>
      </c>
      <c r="N12" s="17" t="s">
        <v>31</v>
      </c>
      <c r="O12" s="14" t="s">
        <v>79</v>
      </c>
      <c r="P12" s="17" t="s">
        <v>74</v>
      </c>
      <c r="Q12" s="136" t="s">
        <v>17</v>
      </c>
      <c r="R12" s="136">
        <v>1</v>
      </c>
      <c r="S12" s="136">
        <v>2</v>
      </c>
      <c r="T12" s="136">
        <v>3</v>
      </c>
      <c r="U12" s="136" t="s">
        <v>80</v>
      </c>
      <c r="V12" s="16" t="s">
        <v>22</v>
      </c>
      <c r="W12" s="15" t="s">
        <v>81</v>
      </c>
      <c r="X12" s="15" t="s">
        <v>82</v>
      </c>
      <c r="Y12" s="85"/>
      <c r="Z12" s="85"/>
      <c r="AA12" s="85"/>
      <c r="AB12" s="85"/>
      <c r="AC12" s="85"/>
      <c r="AD12" s="85"/>
    </row>
    <row r="13" spans="1:30" x14ac:dyDescent="0.25">
      <c r="A13" s="1"/>
      <c r="B13" s="100" t="s">
        <v>91</v>
      </c>
      <c r="C13" s="101" t="s">
        <v>92</v>
      </c>
      <c r="D13" s="102" t="s">
        <v>86</v>
      </c>
      <c r="E13" s="176" t="s">
        <v>43</v>
      </c>
      <c r="F13" s="81"/>
      <c r="G13" s="116"/>
      <c r="H13" s="117"/>
      <c r="I13" s="116">
        <v>1</v>
      </c>
      <c r="J13" s="106" t="s">
        <v>95</v>
      </c>
      <c r="K13" s="106">
        <v>9</v>
      </c>
      <c r="L13" s="106"/>
      <c r="M13" s="106">
        <v>1</v>
      </c>
      <c r="N13" s="116"/>
      <c r="O13" s="117">
        <v>1</v>
      </c>
      <c r="P13" s="117"/>
      <c r="Q13" s="170" t="s">
        <v>144</v>
      </c>
      <c r="R13" s="170" t="s">
        <v>122</v>
      </c>
      <c r="S13" s="170" t="s">
        <v>149</v>
      </c>
      <c r="T13" s="170" t="s">
        <v>149</v>
      </c>
      <c r="U13" s="170" t="s">
        <v>141</v>
      </c>
      <c r="V13" s="118">
        <v>0.4</v>
      </c>
      <c r="W13" s="119" t="s">
        <v>93</v>
      </c>
      <c r="X13" s="120" t="s">
        <v>94</v>
      </c>
      <c r="Y13" s="85"/>
      <c r="Z13" s="85"/>
      <c r="AA13" s="85"/>
      <c r="AB13" s="85"/>
      <c r="AC13" s="85"/>
      <c r="AD13" s="85"/>
    </row>
    <row r="14" spans="1:30" x14ac:dyDescent="0.25">
      <c r="A14" s="1"/>
      <c r="B14" s="100" t="s">
        <v>84</v>
      </c>
      <c r="C14" s="101" t="s">
        <v>85</v>
      </c>
      <c r="D14" s="102" t="s">
        <v>86</v>
      </c>
      <c r="E14" s="176" t="s">
        <v>43</v>
      </c>
      <c r="F14" s="81"/>
      <c r="G14" s="116"/>
      <c r="H14" s="104"/>
      <c r="I14" s="104">
        <v>1</v>
      </c>
      <c r="J14" s="105" t="s">
        <v>89</v>
      </c>
      <c r="K14" s="105">
        <v>2</v>
      </c>
      <c r="L14" s="106" t="s">
        <v>90</v>
      </c>
      <c r="M14" s="105">
        <v>1</v>
      </c>
      <c r="N14" s="103">
        <v>1</v>
      </c>
      <c r="O14" s="104">
        <v>1</v>
      </c>
      <c r="P14" s="104">
        <v>2</v>
      </c>
      <c r="Q14" s="171" t="s">
        <v>154</v>
      </c>
      <c r="R14" s="171"/>
      <c r="S14" s="171" t="s">
        <v>155</v>
      </c>
      <c r="T14" s="171" t="s">
        <v>156</v>
      </c>
      <c r="U14" s="171" t="s">
        <v>156</v>
      </c>
      <c r="V14" s="107">
        <v>0.6</v>
      </c>
      <c r="W14" s="101" t="s">
        <v>87</v>
      </c>
      <c r="X14" s="108" t="s">
        <v>88</v>
      </c>
      <c r="Y14" s="85"/>
      <c r="Z14" s="85"/>
      <c r="AA14" s="85"/>
      <c r="AB14" s="85"/>
      <c r="AC14" s="85"/>
      <c r="AD14" s="85"/>
    </row>
    <row r="15" spans="1:30" x14ac:dyDescent="0.25">
      <c r="A15" s="1"/>
      <c r="B15" s="21" t="s">
        <v>7</v>
      </c>
      <c r="C15" s="16"/>
      <c r="D15" s="15"/>
      <c r="E15" s="133"/>
      <c r="F15" s="134"/>
      <c r="G15" s="17"/>
      <c r="H15" s="17"/>
      <c r="I15" s="17">
        <v>2</v>
      </c>
      <c r="J15" s="16"/>
      <c r="K15" s="16"/>
      <c r="L15" s="16"/>
      <c r="M15" s="17">
        <v>2</v>
      </c>
      <c r="N15" s="17">
        <v>1</v>
      </c>
      <c r="O15" s="17">
        <v>2</v>
      </c>
      <c r="P15" s="17">
        <v>2</v>
      </c>
      <c r="Q15" s="136" t="s">
        <v>157</v>
      </c>
      <c r="R15" s="136" t="s">
        <v>122</v>
      </c>
      <c r="S15" s="136" t="s">
        <v>144</v>
      </c>
      <c r="T15" s="136" t="s">
        <v>155</v>
      </c>
      <c r="U15" s="136" t="s">
        <v>153</v>
      </c>
      <c r="V15" s="43">
        <v>0.53300000000000003</v>
      </c>
      <c r="W15" s="135"/>
      <c r="X15" s="136"/>
      <c r="Y15" s="85"/>
      <c r="Z15" s="85"/>
      <c r="AA15" s="85"/>
      <c r="AB15" s="85"/>
      <c r="AC15" s="85"/>
      <c r="AD15" s="85"/>
    </row>
    <row r="16" spans="1:30" x14ac:dyDescent="0.25">
      <c r="A16" s="45"/>
      <c r="B16" s="148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68"/>
      <c r="R16" s="168"/>
      <c r="S16" s="168"/>
      <c r="T16" s="168"/>
      <c r="U16" s="168"/>
      <c r="V16" s="137"/>
      <c r="W16" s="137"/>
      <c r="X16" s="138"/>
      <c r="Y16" s="45"/>
      <c r="Z16" s="45"/>
      <c r="AA16" s="45"/>
      <c r="AB16" s="85"/>
      <c r="AC16" s="85"/>
      <c r="AD16" s="85"/>
    </row>
    <row r="17" spans="1:30" x14ac:dyDescent="0.25">
      <c r="A17" s="8"/>
      <c r="B17" s="109"/>
      <c r="C17" s="45"/>
      <c r="D17" s="109"/>
      <c r="E17" s="110"/>
      <c r="G17" s="45"/>
      <c r="H17" s="49"/>
      <c r="I17" s="45"/>
      <c r="J17" s="22"/>
      <c r="K17" s="22"/>
      <c r="L17" s="22"/>
      <c r="M17" s="45"/>
      <c r="N17" s="45"/>
      <c r="O17" s="45"/>
      <c r="P17" s="45"/>
      <c r="Q17" s="172"/>
      <c r="R17" s="172"/>
      <c r="S17" s="172"/>
      <c r="T17" s="172"/>
      <c r="U17" s="172"/>
      <c r="V17" s="45"/>
      <c r="W17" s="109"/>
      <c r="X17" s="45"/>
      <c r="Y17" s="85"/>
      <c r="Z17" s="85"/>
      <c r="AA17" s="85"/>
      <c r="AB17" s="85"/>
      <c r="AC17" s="85"/>
      <c r="AD17" s="85"/>
    </row>
    <row r="18" spans="1:30" x14ac:dyDescent="0.25">
      <c r="A18" s="8"/>
      <c r="B18" s="109"/>
      <c r="C18" s="45"/>
      <c r="D18" s="109"/>
      <c r="E18" s="110"/>
      <c r="G18" s="45"/>
      <c r="H18" s="49"/>
      <c r="I18" s="45"/>
      <c r="J18" s="22"/>
      <c r="K18" s="22"/>
      <c r="L18" s="22"/>
      <c r="M18" s="45"/>
      <c r="N18" s="45"/>
      <c r="O18" s="45"/>
      <c r="P18" s="45"/>
      <c r="Q18" s="172"/>
      <c r="R18" s="172"/>
      <c r="S18" s="172"/>
      <c r="T18" s="172"/>
      <c r="U18" s="172"/>
      <c r="V18" s="45"/>
      <c r="W18" s="109"/>
      <c r="X18" s="45"/>
      <c r="Y18" s="85"/>
      <c r="Z18" s="85"/>
      <c r="AA18" s="85"/>
      <c r="AB18" s="85"/>
      <c r="AC18" s="85"/>
      <c r="AD18" s="85"/>
    </row>
    <row r="19" spans="1:30" x14ac:dyDescent="0.25">
      <c r="A19" s="8"/>
      <c r="B19" s="109"/>
      <c r="C19" s="45"/>
      <c r="D19" s="109"/>
      <c r="E19" s="110"/>
      <c r="G19" s="45"/>
      <c r="H19" s="49"/>
      <c r="I19" s="45"/>
      <c r="J19" s="22"/>
      <c r="K19" s="22"/>
      <c r="L19" s="22"/>
      <c r="M19" s="45"/>
      <c r="N19" s="45"/>
      <c r="O19" s="45"/>
      <c r="P19" s="45"/>
      <c r="Q19" s="172"/>
      <c r="R19" s="172"/>
      <c r="S19" s="172"/>
      <c r="T19" s="172"/>
      <c r="U19" s="172"/>
      <c r="V19" s="45"/>
      <c r="W19" s="109"/>
      <c r="X19" s="45"/>
      <c r="Y19" s="85"/>
      <c r="Z19" s="85"/>
      <c r="AA19" s="85"/>
      <c r="AB19" s="85"/>
      <c r="AC19" s="85"/>
      <c r="AD19" s="85"/>
    </row>
    <row r="20" spans="1:30" x14ac:dyDescent="0.25">
      <c r="A20" s="8"/>
      <c r="B20" s="109"/>
      <c r="C20" s="45"/>
      <c r="D20" s="109"/>
      <c r="E20" s="110"/>
      <c r="G20" s="45"/>
      <c r="H20" s="49"/>
      <c r="I20" s="45"/>
      <c r="J20" s="22"/>
      <c r="K20" s="22"/>
      <c r="L20" s="22"/>
      <c r="M20" s="45"/>
      <c r="N20" s="45"/>
      <c r="O20" s="45"/>
      <c r="P20" s="45"/>
      <c r="Q20" s="172"/>
      <c r="R20" s="172"/>
      <c r="S20" s="172"/>
      <c r="T20" s="172"/>
      <c r="U20" s="172"/>
      <c r="V20" s="45"/>
      <c r="W20" s="109"/>
      <c r="X20" s="45"/>
      <c r="Y20" s="85"/>
      <c r="Z20" s="85"/>
      <c r="AA20" s="85"/>
      <c r="AB20" s="85"/>
      <c r="AC20" s="85"/>
      <c r="AD20" s="85"/>
    </row>
    <row r="21" spans="1:30" x14ac:dyDescent="0.25">
      <c r="A21" s="8"/>
      <c r="B21" s="109"/>
      <c r="C21" s="45"/>
      <c r="D21" s="109"/>
      <c r="E21" s="110"/>
      <c r="G21" s="45"/>
      <c r="H21" s="49"/>
      <c r="I21" s="45"/>
      <c r="J21" s="22"/>
      <c r="K21" s="22"/>
      <c r="L21" s="22"/>
      <c r="M21" s="45"/>
      <c r="N21" s="45"/>
      <c r="O21" s="45"/>
      <c r="P21" s="45"/>
      <c r="Q21" s="172"/>
      <c r="R21" s="172"/>
      <c r="S21" s="172"/>
      <c r="T21" s="172"/>
      <c r="U21" s="172"/>
      <c r="V21" s="45"/>
      <c r="W21" s="109"/>
      <c r="X21" s="45"/>
      <c r="Y21" s="85"/>
      <c r="Z21" s="85"/>
      <c r="AA21" s="85"/>
      <c r="AB21" s="85"/>
      <c r="AC21" s="85"/>
      <c r="AD21" s="85"/>
    </row>
    <row r="22" spans="1:30" x14ac:dyDescent="0.25">
      <c r="A22" s="45"/>
      <c r="B22" s="45"/>
      <c r="C22" s="45"/>
      <c r="D22" s="45"/>
      <c r="E22" s="45"/>
      <c r="G22" s="45"/>
      <c r="H22" s="49"/>
      <c r="I22" s="45"/>
      <c r="J22" s="22"/>
      <c r="K22" s="22"/>
      <c r="L22" s="22"/>
      <c r="M22" s="45"/>
      <c r="N22" s="45"/>
      <c r="O22" s="45"/>
      <c r="P22" s="45"/>
      <c r="Q22" s="172"/>
      <c r="R22" s="172"/>
      <c r="S22" s="172"/>
      <c r="T22" s="172"/>
      <c r="U22" s="172"/>
      <c r="V22" s="45"/>
      <c r="W22" s="109"/>
      <c r="X22" s="45"/>
      <c r="Y22" s="45"/>
      <c r="Z22" s="85"/>
      <c r="AA22" s="85"/>
      <c r="AB22" s="85"/>
      <c r="AC22" s="85"/>
      <c r="AD22" s="85"/>
    </row>
    <row r="23" spans="1:30" x14ac:dyDescent="0.25">
      <c r="A23" s="8"/>
      <c r="B23" s="109"/>
      <c r="C23" s="45"/>
      <c r="D23" s="109"/>
      <c r="E23" s="110"/>
      <c r="G23" s="45"/>
      <c r="H23" s="49"/>
      <c r="I23" s="45"/>
      <c r="J23" s="22"/>
      <c r="K23" s="22"/>
      <c r="L23" s="22"/>
      <c r="M23" s="45"/>
      <c r="N23" s="45"/>
      <c r="O23" s="45"/>
      <c r="P23" s="45"/>
      <c r="Q23" s="172"/>
      <c r="R23" s="172"/>
      <c r="S23" s="172"/>
      <c r="T23" s="172"/>
      <c r="U23" s="172"/>
      <c r="V23" s="45"/>
      <c r="W23" s="109"/>
      <c r="X23" s="45"/>
      <c r="Y23" s="85"/>
      <c r="Z23" s="85"/>
      <c r="AA23" s="85"/>
      <c r="AB23" s="85"/>
      <c r="AC23" s="85"/>
      <c r="AD23" s="85"/>
    </row>
    <row r="24" spans="1:30" x14ac:dyDescent="0.25">
      <c r="A24" s="8"/>
      <c r="B24" s="109"/>
      <c r="C24" s="45"/>
      <c r="D24" s="109"/>
      <c r="E24" s="110"/>
      <c r="G24" s="45"/>
      <c r="H24" s="49"/>
      <c r="I24" s="45"/>
      <c r="J24" s="22"/>
      <c r="K24" s="22"/>
      <c r="L24" s="22"/>
      <c r="M24" s="45"/>
      <c r="N24" s="45"/>
      <c r="O24" s="45"/>
      <c r="P24" s="45"/>
      <c r="Q24" s="172"/>
      <c r="R24" s="172"/>
      <c r="S24" s="172"/>
      <c r="T24" s="172"/>
      <c r="U24" s="172"/>
      <c r="V24" s="45"/>
      <c r="W24" s="109"/>
      <c r="X24" s="45"/>
      <c r="Y24" s="85"/>
      <c r="Z24" s="85"/>
      <c r="AA24" s="85"/>
      <c r="AB24" s="85"/>
      <c r="AC24" s="85"/>
      <c r="AD24" s="85"/>
    </row>
    <row r="25" spans="1:30" x14ac:dyDescent="0.25">
      <c r="A25" s="8"/>
      <c r="B25" s="109"/>
      <c r="C25" s="45"/>
      <c r="D25" s="109"/>
      <c r="E25" s="110"/>
      <c r="G25" s="45"/>
      <c r="H25" s="49"/>
      <c r="I25" s="45"/>
      <c r="J25" s="22"/>
      <c r="K25" s="22"/>
      <c r="L25" s="22"/>
      <c r="M25" s="45"/>
      <c r="N25" s="45"/>
      <c r="O25" s="45"/>
      <c r="P25" s="45"/>
      <c r="Q25" s="172"/>
      <c r="R25" s="172"/>
      <c r="S25" s="172"/>
      <c r="T25" s="172"/>
      <c r="U25" s="172"/>
      <c r="V25" s="45"/>
      <c r="W25" s="109"/>
      <c r="X25" s="45"/>
      <c r="Y25" s="85"/>
      <c r="Z25" s="85"/>
      <c r="AA25" s="85"/>
      <c r="AB25" s="85"/>
      <c r="AC25" s="85"/>
      <c r="AD25" s="85"/>
    </row>
    <row r="26" spans="1:30" x14ac:dyDescent="0.25">
      <c r="A26" s="8"/>
      <c r="B26" s="109"/>
      <c r="C26" s="45"/>
      <c r="D26" s="109"/>
      <c r="E26" s="110"/>
      <c r="G26" s="45"/>
      <c r="H26" s="49"/>
      <c r="I26" s="45"/>
      <c r="J26" s="22"/>
      <c r="K26" s="22"/>
      <c r="L26" s="22"/>
      <c r="M26" s="45"/>
      <c r="N26" s="45"/>
      <c r="O26" s="45"/>
      <c r="P26" s="45"/>
      <c r="Q26" s="172"/>
      <c r="R26" s="172"/>
      <c r="S26" s="172"/>
      <c r="T26" s="172"/>
      <c r="U26" s="172"/>
      <c r="V26" s="45"/>
      <c r="W26" s="109"/>
      <c r="X26" s="45"/>
      <c r="Y26" s="85"/>
      <c r="Z26" s="85"/>
      <c r="AA26" s="85"/>
      <c r="AB26" s="85"/>
      <c r="AC26" s="85"/>
      <c r="AD26" s="85"/>
    </row>
    <row r="27" spans="1:30" x14ac:dyDescent="0.25">
      <c r="A27" s="8"/>
      <c r="B27" s="109"/>
      <c r="C27" s="45"/>
      <c r="D27" s="109"/>
      <c r="E27" s="110"/>
      <c r="G27" s="45"/>
      <c r="H27" s="49"/>
      <c r="I27" s="45"/>
      <c r="J27" s="22"/>
      <c r="K27" s="22"/>
      <c r="L27" s="22"/>
      <c r="M27" s="45"/>
      <c r="N27" s="45"/>
      <c r="O27" s="45"/>
      <c r="P27" s="45"/>
      <c r="Q27" s="172"/>
      <c r="R27" s="172"/>
      <c r="S27" s="172"/>
      <c r="T27" s="172"/>
      <c r="U27" s="172"/>
      <c r="V27" s="45"/>
      <c r="W27" s="109"/>
      <c r="X27" s="45"/>
      <c r="Y27" s="85"/>
      <c r="Z27" s="85"/>
      <c r="AA27" s="85"/>
      <c r="AB27" s="85"/>
      <c r="AC27" s="85"/>
      <c r="AD27" s="85"/>
    </row>
    <row r="28" spans="1:30" x14ac:dyDescent="0.25">
      <c r="A28" s="8"/>
      <c r="B28" s="109"/>
      <c r="C28" s="45"/>
      <c r="D28" s="109"/>
      <c r="E28" s="110"/>
      <c r="G28" s="45"/>
      <c r="H28" s="49"/>
      <c r="I28" s="45"/>
      <c r="J28" s="22"/>
      <c r="K28" s="22"/>
      <c r="L28" s="22"/>
      <c r="M28" s="45"/>
      <c r="N28" s="45"/>
      <c r="O28" s="45"/>
      <c r="P28" s="45"/>
      <c r="Q28" s="172"/>
      <c r="R28" s="172"/>
      <c r="S28" s="172"/>
      <c r="T28" s="172"/>
      <c r="U28" s="172"/>
      <c r="V28" s="45"/>
      <c r="W28" s="109"/>
      <c r="X28" s="45"/>
      <c r="Y28" s="85"/>
      <c r="Z28" s="85"/>
      <c r="AA28" s="85"/>
      <c r="AB28" s="85"/>
      <c r="AC28" s="85"/>
      <c r="AD28" s="85"/>
    </row>
    <row r="29" spans="1:30" x14ac:dyDescent="0.25">
      <c r="A29" s="8"/>
      <c r="B29" s="109"/>
      <c r="C29" s="45"/>
      <c r="D29" s="109"/>
      <c r="E29" s="110"/>
      <c r="G29" s="45"/>
      <c r="H29" s="49"/>
      <c r="I29" s="45"/>
      <c r="J29" s="22"/>
      <c r="K29" s="22"/>
      <c r="L29" s="22"/>
      <c r="M29" s="45"/>
      <c r="N29" s="45"/>
      <c r="O29" s="45"/>
      <c r="P29" s="45"/>
      <c r="Q29" s="172"/>
      <c r="R29" s="172"/>
      <c r="S29" s="172"/>
      <c r="T29" s="172"/>
      <c r="U29" s="172"/>
      <c r="V29" s="45"/>
      <c r="W29" s="109"/>
      <c r="X29" s="45"/>
      <c r="Y29" s="85"/>
      <c r="Z29" s="85"/>
      <c r="AA29" s="85"/>
      <c r="AB29" s="85"/>
      <c r="AC29" s="85"/>
      <c r="AD29" s="85"/>
    </row>
    <row r="30" spans="1:30" x14ac:dyDescent="0.25">
      <c r="A30" s="8"/>
      <c r="B30" s="109"/>
      <c r="C30" s="45"/>
      <c r="D30" s="109"/>
      <c r="E30" s="110"/>
      <c r="G30" s="45"/>
      <c r="H30" s="49"/>
      <c r="I30" s="45"/>
      <c r="J30" s="22"/>
      <c r="K30" s="22"/>
      <c r="L30" s="22"/>
      <c r="M30" s="45"/>
      <c r="N30" s="45"/>
      <c r="O30" s="45"/>
      <c r="P30" s="45"/>
      <c r="Q30" s="172"/>
      <c r="R30" s="172"/>
      <c r="S30" s="172"/>
      <c r="T30" s="172"/>
      <c r="U30" s="172"/>
      <c r="V30" s="45"/>
      <c r="W30" s="109"/>
      <c r="X30" s="45"/>
      <c r="Y30" s="85"/>
      <c r="Z30" s="85"/>
      <c r="AA30" s="85"/>
      <c r="AB30" s="85"/>
      <c r="AC30" s="85"/>
      <c r="AD30" s="85"/>
    </row>
    <row r="31" spans="1:30" x14ac:dyDescent="0.25">
      <c r="A31" s="8"/>
      <c r="B31" s="109"/>
      <c r="C31" s="45"/>
      <c r="D31" s="109"/>
      <c r="E31" s="110"/>
      <c r="G31" s="45"/>
      <c r="H31" s="49"/>
      <c r="I31" s="45"/>
      <c r="J31" s="22"/>
      <c r="K31" s="22"/>
      <c r="L31" s="22"/>
      <c r="M31" s="45"/>
      <c r="N31" s="45"/>
      <c r="O31" s="45"/>
      <c r="P31" s="45"/>
      <c r="Q31" s="172"/>
      <c r="R31" s="172"/>
      <c r="S31" s="172"/>
      <c r="T31" s="172"/>
      <c r="U31" s="172"/>
      <c r="V31" s="45"/>
      <c r="W31" s="109"/>
      <c r="X31" s="45"/>
      <c r="Y31" s="85"/>
      <c r="Z31" s="85"/>
      <c r="AA31" s="85"/>
      <c r="AB31" s="85"/>
      <c r="AC31" s="85"/>
      <c r="AD31" s="85"/>
    </row>
    <row r="32" spans="1:30" x14ac:dyDescent="0.25">
      <c r="A32" s="8"/>
      <c r="B32" s="109"/>
      <c r="C32" s="45"/>
      <c r="D32" s="109"/>
      <c r="E32" s="110"/>
      <c r="G32" s="45"/>
      <c r="H32" s="49"/>
      <c r="I32" s="45"/>
      <c r="J32" s="22"/>
      <c r="K32" s="22"/>
      <c r="L32" s="22"/>
      <c r="M32" s="45"/>
      <c r="N32" s="45"/>
      <c r="O32" s="45"/>
      <c r="P32" s="45"/>
      <c r="Q32" s="172"/>
      <c r="R32" s="172"/>
      <c r="S32" s="172"/>
      <c r="T32" s="172"/>
      <c r="U32" s="172"/>
      <c r="V32" s="45"/>
      <c r="W32" s="109"/>
      <c r="X32" s="45"/>
      <c r="Y32" s="85"/>
      <c r="Z32" s="85"/>
      <c r="AA32" s="85"/>
      <c r="AB32" s="85"/>
      <c r="AC32" s="85"/>
      <c r="AD32" s="85"/>
    </row>
    <row r="33" spans="1:30" x14ac:dyDescent="0.25">
      <c r="A33" s="8"/>
      <c r="B33" s="109"/>
      <c r="C33" s="45"/>
      <c r="D33" s="109"/>
      <c r="E33" s="110"/>
      <c r="G33" s="45"/>
      <c r="H33" s="49"/>
      <c r="I33" s="45"/>
      <c r="J33" s="22"/>
      <c r="K33" s="22"/>
      <c r="L33" s="22"/>
      <c r="M33" s="45"/>
      <c r="N33" s="45"/>
      <c r="O33" s="45"/>
      <c r="P33" s="45"/>
      <c r="Q33" s="172"/>
      <c r="R33" s="172"/>
      <c r="S33" s="172"/>
      <c r="T33" s="172"/>
      <c r="U33" s="172"/>
      <c r="V33" s="45"/>
      <c r="W33" s="109"/>
      <c r="X33" s="45"/>
      <c r="Y33" s="85"/>
      <c r="Z33" s="85"/>
      <c r="AA33" s="85"/>
      <c r="AB33" s="85"/>
      <c r="AC33" s="85"/>
      <c r="AD33" s="85"/>
    </row>
    <row r="34" spans="1:30" x14ac:dyDescent="0.25">
      <c r="A34" s="8"/>
      <c r="B34" s="109"/>
      <c r="C34" s="45"/>
      <c r="D34" s="109"/>
      <c r="E34" s="110"/>
      <c r="G34" s="45"/>
      <c r="H34" s="49"/>
      <c r="I34" s="45"/>
      <c r="J34" s="22"/>
      <c r="K34" s="22"/>
      <c r="L34" s="22"/>
      <c r="M34" s="45"/>
      <c r="N34" s="45"/>
      <c r="O34" s="45"/>
      <c r="P34" s="45"/>
      <c r="Q34" s="172"/>
      <c r="R34" s="172"/>
      <c r="S34" s="172"/>
      <c r="T34" s="172"/>
      <c r="U34" s="172"/>
      <c r="V34" s="45"/>
      <c r="W34" s="109"/>
      <c r="X34" s="45"/>
      <c r="Y34" s="85"/>
      <c r="Z34" s="85"/>
      <c r="AA34" s="85"/>
      <c r="AB34" s="85"/>
      <c r="AC34" s="85"/>
      <c r="AD34" s="85"/>
    </row>
    <row r="35" spans="1:30" x14ac:dyDescent="0.25">
      <c r="A35" s="8"/>
      <c r="B35" s="109"/>
      <c r="C35" s="45"/>
      <c r="D35" s="109"/>
      <c r="E35" s="110"/>
      <c r="G35" s="45"/>
      <c r="H35" s="49"/>
      <c r="I35" s="45"/>
      <c r="J35" s="22"/>
      <c r="K35" s="22"/>
      <c r="L35" s="22"/>
      <c r="M35" s="45"/>
      <c r="N35" s="45"/>
      <c r="O35" s="45"/>
      <c r="P35" s="45"/>
      <c r="Q35" s="172"/>
      <c r="R35" s="172"/>
      <c r="S35" s="172"/>
      <c r="T35" s="172"/>
      <c r="U35" s="172"/>
      <c r="V35" s="45"/>
      <c r="W35" s="109"/>
      <c r="X35" s="45"/>
      <c r="Y35" s="85"/>
      <c r="Z35" s="85"/>
      <c r="AA35" s="85"/>
      <c r="AB35" s="85"/>
      <c r="AC35" s="85"/>
      <c r="AD35" s="85"/>
    </row>
    <row r="36" spans="1:30" x14ac:dyDescent="0.25">
      <c r="A36" s="8"/>
      <c r="B36" s="109"/>
      <c r="C36" s="45"/>
      <c r="D36" s="22"/>
      <c r="E36" s="111"/>
      <c r="F36" s="109"/>
      <c r="G36" s="45"/>
      <c r="H36" s="49"/>
      <c r="I36" s="45"/>
      <c r="J36" s="22"/>
      <c r="K36" s="22"/>
      <c r="L36" s="22"/>
      <c r="M36" s="45"/>
      <c r="N36" s="45"/>
      <c r="O36" s="45"/>
      <c r="P36" s="45"/>
      <c r="Q36" s="172"/>
      <c r="R36" s="172"/>
      <c r="S36" s="172"/>
      <c r="T36" s="172"/>
      <c r="U36" s="172"/>
      <c r="V36" s="45"/>
      <c r="W36" s="109"/>
      <c r="X36" s="45"/>
      <c r="Y36" s="85"/>
      <c r="Z36" s="85"/>
      <c r="AA36" s="85"/>
      <c r="AB36" s="85"/>
      <c r="AC36" s="85"/>
      <c r="AD36" s="85"/>
    </row>
    <row r="37" spans="1:30" x14ac:dyDescent="0.25">
      <c r="A37" s="8"/>
      <c r="B37" s="109"/>
      <c r="C37" s="45"/>
      <c r="D37" s="22"/>
      <c r="E37" s="111"/>
      <c r="F37" s="109"/>
      <c r="G37" s="45"/>
      <c r="H37" s="49"/>
      <c r="I37" s="45"/>
      <c r="J37" s="22"/>
      <c r="K37" s="22"/>
      <c r="L37" s="22"/>
      <c r="M37" s="45"/>
      <c r="N37" s="45"/>
      <c r="O37" s="45"/>
      <c r="P37" s="45"/>
      <c r="Q37" s="172"/>
      <c r="R37" s="172"/>
      <c r="S37" s="172"/>
      <c r="T37" s="172"/>
      <c r="U37" s="172"/>
      <c r="V37" s="45"/>
      <c r="W37" s="109"/>
      <c r="X37" s="45"/>
      <c r="Y37" s="85"/>
      <c r="Z37" s="85"/>
      <c r="AA37" s="85"/>
      <c r="AB37" s="85"/>
      <c r="AC37" s="85"/>
      <c r="AD37" s="85"/>
    </row>
    <row r="38" spans="1:30" x14ac:dyDescent="0.25">
      <c r="A38" s="8"/>
      <c r="B38" s="109"/>
      <c r="C38" s="45"/>
      <c r="D38" s="22"/>
      <c r="E38" s="111"/>
      <c r="F38" s="109"/>
      <c r="G38" s="45"/>
      <c r="H38" s="49"/>
      <c r="I38" s="45"/>
      <c r="J38" s="22"/>
      <c r="K38" s="22"/>
      <c r="L38" s="22"/>
      <c r="M38" s="45"/>
      <c r="N38" s="45"/>
      <c r="O38" s="45"/>
      <c r="P38" s="45"/>
      <c r="Q38" s="172"/>
      <c r="R38" s="172"/>
      <c r="S38" s="172"/>
      <c r="T38" s="172"/>
      <c r="U38" s="172"/>
      <c r="V38" s="45"/>
      <c r="W38" s="109"/>
      <c r="X38" s="45"/>
      <c r="Y38" s="85"/>
      <c r="Z38" s="85"/>
      <c r="AA38" s="85"/>
      <c r="AB38" s="85"/>
      <c r="AC38" s="85"/>
      <c r="AD38" s="85"/>
    </row>
    <row r="39" spans="1:30" x14ac:dyDescent="0.25">
      <c r="A39" s="8"/>
      <c r="B39" s="109"/>
      <c r="C39" s="45"/>
      <c r="D39" s="22"/>
      <c r="E39" s="110"/>
      <c r="F39" s="109"/>
      <c r="G39" s="45"/>
      <c r="H39" s="49"/>
      <c r="I39" s="45"/>
      <c r="J39" s="22"/>
      <c r="K39" s="22"/>
      <c r="L39" s="22"/>
      <c r="M39" s="45"/>
      <c r="N39" s="45"/>
      <c r="O39" s="45"/>
      <c r="P39" s="45"/>
      <c r="Q39" s="172"/>
      <c r="R39" s="172"/>
      <c r="S39" s="172"/>
      <c r="T39" s="172"/>
      <c r="U39" s="172"/>
      <c r="V39" s="45"/>
      <c r="W39" s="109"/>
      <c r="X39" s="45"/>
      <c r="Y39" s="85"/>
      <c r="Z39" s="85"/>
      <c r="AA39" s="85"/>
      <c r="AB39" s="85"/>
      <c r="AC39" s="85"/>
      <c r="AD39" s="85"/>
    </row>
    <row r="40" spans="1:30" x14ac:dyDescent="0.25">
      <c r="A40" s="8"/>
      <c r="B40" s="109"/>
      <c r="C40" s="45"/>
      <c r="D40" s="109"/>
      <c r="E40" s="110"/>
      <c r="G40" s="45"/>
      <c r="H40" s="49"/>
      <c r="I40" s="45"/>
      <c r="J40" s="22"/>
      <c r="K40" s="22"/>
      <c r="L40" s="22"/>
      <c r="M40" s="45"/>
      <c r="N40" s="45"/>
      <c r="O40" s="45"/>
      <c r="P40" s="45"/>
      <c r="Q40" s="172"/>
      <c r="R40" s="172"/>
      <c r="S40" s="172"/>
      <c r="T40" s="172"/>
      <c r="U40" s="172"/>
      <c r="V40" s="45"/>
      <c r="W40" s="109"/>
      <c r="X40" s="45"/>
      <c r="Y40" s="85"/>
      <c r="Z40" s="85"/>
      <c r="AA40" s="85"/>
      <c r="AB40" s="85"/>
      <c r="AC40" s="85"/>
      <c r="AD40" s="85"/>
    </row>
    <row r="41" spans="1:30" x14ac:dyDescent="0.25">
      <c r="A41" s="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73"/>
      <c r="R41" s="173"/>
      <c r="S41" s="173"/>
      <c r="T41" s="173"/>
      <c r="U41" s="173"/>
      <c r="V41" s="109"/>
      <c r="W41" s="109"/>
      <c r="X41" s="109"/>
      <c r="Y41" s="85"/>
      <c r="Z41" s="85"/>
      <c r="AA41" s="85"/>
      <c r="AB41" s="85"/>
      <c r="AC41" s="85"/>
      <c r="AD41" s="85"/>
    </row>
    <row r="42" spans="1:30" x14ac:dyDescent="0.25">
      <c r="A42" s="8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73"/>
      <c r="R42" s="173"/>
      <c r="S42" s="173"/>
      <c r="T42" s="173"/>
      <c r="U42" s="173"/>
      <c r="V42" s="109"/>
      <c r="W42" s="109"/>
      <c r="X42" s="109"/>
      <c r="Y42" s="85"/>
      <c r="Z42" s="85"/>
      <c r="AA42" s="85"/>
      <c r="AB42" s="85"/>
      <c r="AC42" s="85"/>
      <c r="AD42" s="85"/>
    </row>
    <row r="43" spans="1:30" x14ac:dyDescent="0.25">
      <c r="A43" s="8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73"/>
      <c r="R43" s="173"/>
      <c r="S43" s="173"/>
      <c r="T43" s="173"/>
      <c r="U43" s="173"/>
      <c r="V43" s="109"/>
      <c r="W43" s="109"/>
      <c r="X43" s="109"/>
      <c r="Y43" s="85"/>
      <c r="Z43" s="85"/>
      <c r="AA43" s="85"/>
      <c r="AB43" s="85"/>
      <c r="AC43" s="85"/>
      <c r="AD43" s="85"/>
    </row>
    <row r="44" spans="1:30" x14ac:dyDescent="0.25">
      <c r="A44" s="8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73"/>
      <c r="R44" s="173"/>
      <c r="S44" s="173"/>
      <c r="T44" s="173"/>
      <c r="U44" s="173"/>
      <c r="V44" s="109"/>
      <c r="W44" s="109"/>
      <c r="X44" s="109"/>
      <c r="Y44" s="85"/>
      <c r="Z44" s="85"/>
      <c r="AA44" s="85"/>
      <c r="AB44" s="85"/>
      <c r="AC44" s="85"/>
      <c r="AD44" s="85"/>
    </row>
    <row r="45" spans="1:30" x14ac:dyDescent="0.25">
      <c r="A45" s="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73"/>
      <c r="R45" s="173"/>
      <c r="S45" s="173"/>
      <c r="T45" s="173"/>
      <c r="U45" s="173"/>
      <c r="V45" s="109"/>
      <c r="W45" s="109"/>
      <c r="X45" s="109"/>
      <c r="Y45" s="85"/>
      <c r="Z45" s="85"/>
      <c r="AA45" s="85"/>
      <c r="AB45" s="85"/>
      <c r="AC45" s="85"/>
      <c r="AD45" s="85"/>
    </row>
    <row r="46" spans="1:30" x14ac:dyDescent="0.25">
      <c r="A46" s="8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73"/>
      <c r="R46" s="173"/>
      <c r="S46" s="173"/>
      <c r="T46" s="173"/>
      <c r="U46" s="173"/>
      <c r="V46" s="109"/>
      <c r="W46" s="109"/>
      <c r="X46" s="109"/>
      <c r="Y46" s="85"/>
      <c r="Z46" s="85"/>
      <c r="AA46" s="85"/>
      <c r="AB46" s="85"/>
      <c r="AC46" s="85"/>
      <c r="AD46" s="85"/>
    </row>
    <row r="47" spans="1:30" x14ac:dyDescent="0.25">
      <c r="A47" s="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73"/>
      <c r="R47" s="173"/>
      <c r="S47" s="173"/>
      <c r="T47" s="173"/>
      <c r="U47" s="173"/>
      <c r="V47" s="109"/>
      <c r="W47" s="109"/>
      <c r="X47" s="109"/>
      <c r="Y47" s="85"/>
      <c r="Z47" s="85"/>
      <c r="AA47" s="85"/>
      <c r="AB47" s="85"/>
      <c r="AC47" s="85"/>
      <c r="AD47" s="85"/>
    </row>
    <row r="48" spans="1:30" x14ac:dyDescent="0.25">
      <c r="A48" s="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73"/>
      <c r="R48" s="173"/>
      <c r="S48" s="173"/>
      <c r="T48" s="173"/>
      <c r="U48" s="173"/>
      <c r="V48" s="109"/>
      <c r="W48" s="109"/>
      <c r="X48" s="109"/>
      <c r="Y48" s="85"/>
      <c r="Z48" s="85"/>
      <c r="AA48" s="85"/>
      <c r="AB48" s="85"/>
      <c r="AC48" s="85"/>
      <c r="AD48" s="85"/>
    </row>
    <row r="49" spans="1:30" x14ac:dyDescent="0.25">
      <c r="A49" s="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73"/>
      <c r="R49" s="173"/>
      <c r="S49" s="173"/>
      <c r="T49" s="173"/>
      <c r="U49" s="173"/>
      <c r="V49" s="109"/>
      <c r="W49" s="109"/>
      <c r="X49" s="109"/>
      <c r="Y49" s="85"/>
      <c r="Z49" s="85"/>
      <c r="AA49" s="85"/>
      <c r="AB49" s="85"/>
      <c r="AC49" s="85"/>
      <c r="AD49" s="85"/>
    </row>
    <row r="50" spans="1:30" x14ac:dyDescent="0.25">
      <c r="A50" s="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73"/>
      <c r="R50" s="173"/>
      <c r="S50" s="173"/>
      <c r="T50" s="173"/>
      <c r="U50" s="173"/>
      <c r="V50" s="109"/>
      <c r="W50" s="109"/>
      <c r="X50" s="109"/>
      <c r="Y50" s="85"/>
      <c r="Z50" s="85"/>
      <c r="AA50" s="85"/>
      <c r="AB50" s="85"/>
      <c r="AC50" s="85"/>
      <c r="AD50" s="85"/>
    </row>
    <row r="51" spans="1:30" x14ac:dyDescent="0.25">
      <c r="A51" s="8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73"/>
      <c r="R51" s="173"/>
      <c r="S51" s="173"/>
      <c r="T51" s="173"/>
      <c r="U51" s="173"/>
      <c r="V51" s="109"/>
      <c r="W51" s="109"/>
      <c r="X51" s="109"/>
      <c r="Y51" s="85"/>
      <c r="Z51" s="85"/>
      <c r="AA51" s="85"/>
      <c r="AB51" s="85"/>
      <c r="AC51" s="85"/>
      <c r="AD51" s="85"/>
    </row>
    <row r="52" spans="1:30" x14ac:dyDescent="0.25">
      <c r="A52" s="8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73"/>
      <c r="R52" s="173"/>
      <c r="S52" s="173"/>
      <c r="T52" s="173"/>
      <c r="U52" s="173"/>
      <c r="V52" s="109"/>
      <c r="W52" s="109"/>
      <c r="X52" s="109"/>
      <c r="Y52" s="85"/>
      <c r="Z52" s="85"/>
      <c r="AA52" s="85"/>
      <c r="AB52" s="85"/>
      <c r="AC52" s="85"/>
      <c r="AD52" s="85"/>
    </row>
    <row r="53" spans="1:30" x14ac:dyDescent="0.25">
      <c r="A53" s="8"/>
      <c r="B53" s="109"/>
      <c r="C53" s="45"/>
      <c r="D53" s="109"/>
      <c r="E53" s="110"/>
      <c r="G53" s="45"/>
      <c r="H53" s="49"/>
      <c r="I53" s="45"/>
      <c r="J53" s="22"/>
      <c r="K53" s="22"/>
      <c r="L53" s="22"/>
      <c r="M53" s="45"/>
      <c r="N53" s="45"/>
      <c r="O53" s="45"/>
      <c r="P53" s="45"/>
      <c r="Q53" s="172"/>
      <c r="R53" s="172"/>
      <c r="S53" s="172"/>
      <c r="T53" s="172"/>
      <c r="U53" s="172"/>
      <c r="V53" s="45"/>
      <c r="W53" s="109"/>
      <c r="X53" s="45"/>
      <c r="Y53" s="85"/>
      <c r="Z53" s="85"/>
      <c r="AA53" s="85"/>
      <c r="AB53" s="85"/>
      <c r="AC53" s="85"/>
      <c r="AD53" s="85"/>
    </row>
    <row r="54" spans="1:30" x14ac:dyDescent="0.25">
      <c r="A54" s="8"/>
      <c r="B54" s="109"/>
      <c r="C54" s="45"/>
      <c r="D54" s="109"/>
      <c r="E54" s="110"/>
      <c r="G54" s="45"/>
      <c r="H54" s="49"/>
      <c r="I54" s="45"/>
      <c r="J54" s="22"/>
      <c r="K54" s="22"/>
      <c r="L54" s="22"/>
      <c r="M54" s="45"/>
      <c r="N54" s="45"/>
      <c r="O54" s="45"/>
      <c r="P54" s="45"/>
      <c r="Q54" s="172"/>
      <c r="R54" s="172"/>
      <c r="S54" s="172"/>
      <c r="T54" s="172"/>
      <c r="U54" s="172"/>
      <c r="V54" s="45"/>
      <c r="W54" s="109"/>
      <c r="X54" s="45"/>
      <c r="Y54" s="85"/>
      <c r="Z54" s="85"/>
      <c r="AA54" s="85"/>
      <c r="AB54" s="85"/>
      <c r="AC54" s="85"/>
      <c r="AD54" s="85"/>
    </row>
    <row r="55" spans="1:30" x14ac:dyDescent="0.25">
      <c r="A55" s="8"/>
      <c r="B55" s="109"/>
      <c r="C55" s="45"/>
      <c r="D55" s="109"/>
      <c r="E55" s="110"/>
      <c r="G55" s="45"/>
      <c r="H55" s="49"/>
      <c r="I55" s="45"/>
      <c r="J55" s="22"/>
      <c r="K55" s="22"/>
      <c r="L55" s="22"/>
      <c r="M55" s="45"/>
      <c r="N55" s="45"/>
      <c r="O55" s="45"/>
      <c r="P55" s="45"/>
      <c r="Q55" s="172"/>
      <c r="R55" s="172"/>
      <c r="S55" s="172"/>
      <c r="T55" s="172"/>
      <c r="U55" s="172"/>
      <c r="V55" s="45"/>
      <c r="W55" s="112">
        <v>10</v>
      </c>
      <c r="X55" s="45"/>
      <c r="Y55" s="85"/>
      <c r="Z55" s="85"/>
      <c r="AA55" s="85"/>
      <c r="AB55" s="85"/>
      <c r="AC55" s="85"/>
      <c r="AD55" s="85"/>
    </row>
    <row r="56" spans="1:30" x14ac:dyDescent="0.25">
      <c r="A56" s="8"/>
      <c r="B56" s="109"/>
      <c r="C56" s="45"/>
      <c r="D56" s="109"/>
      <c r="E56" s="110"/>
      <c r="G56" s="45"/>
      <c r="H56" s="49"/>
      <c r="I56" s="45"/>
      <c r="J56" s="22"/>
      <c r="K56" s="22"/>
      <c r="L56" s="22"/>
      <c r="M56" s="45"/>
      <c r="N56" s="45"/>
      <c r="O56" s="45"/>
      <c r="P56" s="45"/>
      <c r="Q56" s="172"/>
      <c r="R56" s="172"/>
      <c r="S56" s="172"/>
      <c r="T56" s="172"/>
      <c r="U56" s="172"/>
      <c r="V56" s="45"/>
      <c r="W56" s="45">
        <v>18</v>
      </c>
      <c r="X56" s="45"/>
      <c r="Y56" s="85"/>
      <c r="Z56" s="85"/>
      <c r="AA56" s="85"/>
      <c r="AB56" s="85"/>
      <c r="AC56" s="85"/>
      <c r="AD56" s="85"/>
    </row>
    <row r="57" spans="1:30" x14ac:dyDescent="0.25">
      <c r="A57" s="8"/>
      <c r="B57" s="109"/>
      <c r="C57" s="45"/>
      <c r="D57" s="109"/>
      <c r="E57" s="110"/>
      <c r="G57" s="45"/>
      <c r="H57" s="49"/>
      <c r="I57" s="45"/>
      <c r="J57" s="22"/>
      <c r="K57" s="22"/>
      <c r="L57" s="22"/>
      <c r="M57" s="45"/>
      <c r="N57" s="45"/>
      <c r="O57" s="45"/>
      <c r="P57" s="45"/>
      <c r="Q57" s="172"/>
      <c r="R57" s="172"/>
      <c r="S57" s="172"/>
      <c r="T57" s="172"/>
      <c r="U57" s="172"/>
      <c r="V57" s="45"/>
      <c r="W57" s="113">
        <f>PRODUCT(W55/W56)</f>
        <v>0.55555555555555558</v>
      </c>
      <c r="X57" s="45"/>
      <c r="Y57" s="85"/>
      <c r="Z57" s="85"/>
      <c r="AA57" s="85"/>
      <c r="AB57" s="85"/>
      <c r="AC57" s="85"/>
      <c r="AD57" s="85"/>
    </row>
    <row r="58" spans="1:30" x14ac:dyDescent="0.25">
      <c r="A58" s="8"/>
      <c r="B58" s="109"/>
      <c r="C58" s="45"/>
      <c r="D58" s="109"/>
      <c r="E58" s="110"/>
      <c r="G58" s="45"/>
      <c r="H58" s="49"/>
      <c r="I58" s="45"/>
      <c r="J58" s="22"/>
      <c r="K58" s="22"/>
      <c r="L58" s="22"/>
      <c r="M58" s="45"/>
      <c r="N58" s="45"/>
      <c r="O58" s="45"/>
      <c r="P58" s="45"/>
      <c r="Q58" s="172"/>
      <c r="R58" s="172"/>
      <c r="S58" s="172"/>
      <c r="T58" s="172"/>
      <c r="U58" s="172"/>
      <c r="V58" s="45"/>
      <c r="W58" s="109"/>
      <c r="X58" s="45"/>
      <c r="Y58" s="85"/>
      <c r="Z58" s="85"/>
      <c r="AA58" s="85"/>
      <c r="AB58" s="85"/>
      <c r="AC58" s="85"/>
      <c r="AD58" s="85"/>
    </row>
    <row r="59" spans="1:30" x14ac:dyDescent="0.25">
      <c r="A59" s="8"/>
      <c r="B59" s="109"/>
      <c r="C59" s="45"/>
      <c r="D59" s="109"/>
      <c r="E59" s="110"/>
      <c r="G59" s="45"/>
      <c r="H59" s="49"/>
      <c r="I59" s="45"/>
      <c r="J59" s="22"/>
      <c r="K59" s="22"/>
      <c r="L59" s="22"/>
      <c r="M59" s="45"/>
      <c r="N59" s="45"/>
      <c r="O59" s="45"/>
      <c r="P59" s="45"/>
      <c r="Q59" s="172"/>
      <c r="R59" s="172"/>
      <c r="S59" s="172"/>
      <c r="T59" s="172"/>
      <c r="U59" s="172"/>
      <c r="V59" s="45"/>
      <c r="W59" s="109"/>
      <c r="X59" s="45"/>
      <c r="Y59" s="85"/>
      <c r="Z59" s="85"/>
      <c r="AA59" s="85"/>
      <c r="AB59" s="85"/>
      <c r="AC59" s="85"/>
      <c r="AD59" s="85"/>
    </row>
    <row r="60" spans="1:30" x14ac:dyDescent="0.25">
      <c r="A60" s="8"/>
      <c r="B60" s="109"/>
      <c r="C60" s="45"/>
      <c r="D60" s="109"/>
      <c r="E60" s="110"/>
      <c r="G60" s="45"/>
      <c r="H60" s="49"/>
      <c r="I60" s="45"/>
      <c r="J60" s="22"/>
      <c r="K60" s="22"/>
      <c r="L60" s="22"/>
      <c r="M60" s="45"/>
      <c r="N60" s="45"/>
      <c r="O60" s="45"/>
      <c r="P60" s="45"/>
      <c r="Q60" s="172"/>
      <c r="R60" s="172"/>
      <c r="S60" s="172"/>
      <c r="T60" s="172"/>
      <c r="U60" s="172"/>
      <c r="V60" s="45"/>
      <c r="W60" s="109"/>
      <c r="X60" s="45"/>
      <c r="Y60" s="85"/>
      <c r="Z60" s="85"/>
      <c r="AA60" s="85"/>
      <c r="AB60" s="85"/>
      <c r="AC60" s="85"/>
      <c r="AD60" s="85"/>
    </row>
    <row r="61" spans="1:30" x14ac:dyDescent="0.25">
      <c r="A61" s="8"/>
      <c r="B61" s="109"/>
      <c r="C61" s="45"/>
      <c r="D61" s="109"/>
      <c r="E61" s="110"/>
      <c r="G61" s="45"/>
      <c r="H61" s="49"/>
      <c r="I61" s="45"/>
      <c r="J61" s="22"/>
      <c r="K61" s="22"/>
      <c r="L61" s="22"/>
      <c r="M61" s="45"/>
      <c r="N61" s="45"/>
      <c r="O61" s="45"/>
      <c r="P61" s="45"/>
      <c r="Q61" s="172"/>
      <c r="R61" s="172"/>
      <c r="S61" s="172"/>
      <c r="T61" s="172"/>
      <c r="U61" s="172"/>
      <c r="V61" s="45"/>
      <c r="W61" s="109"/>
      <c r="X61" s="45"/>
      <c r="Y61" s="85"/>
      <c r="Z61" s="85"/>
      <c r="AA61" s="85"/>
      <c r="AB61" s="85"/>
      <c r="AC61" s="85"/>
      <c r="AD61" s="85"/>
    </row>
    <row r="62" spans="1:30" x14ac:dyDescent="0.25">
      <c r="A62" s="8"/>
      <c r="B62" s="109"/>
      <c r="C62" s="45"/>
      <c r="D62" s="109"/>
      <c r="E62" s="110"/>
      <c r="G62" s="45"/>
      <c r="H62" s="49"/>
      <c r="I62" s="45"/>
      <c r="J62" s="22"/>
      <c r="K62" s="22"/>
      <c r="L62" s="22"/>
      <c r="M62" s="45"/>
      <c r="N62" s="45"/>
      <c r="O62" s="45"/>
      <c r="P62" s="45"/>
      <c r="Q62" s="172"/>
      <c r="R62" s="172"/>
      <c r="S62" s="172"/>
      <c r="T62" s="172"/>
      <c r="U62" s="172"/>
      <c r="V62" s="45"/>
      <c r="W62" s="109"/>
      <c r="X62" s="45"/>
      <c r="Y62" s="85"/>
      <c r="Z62" s="85"/>
      <c r="AA62" s="85"/>
      <c r="AB62" s="85"/>
      <c r="AC62" s="85"/>
      <c r="AD62" s="85"/>
    </row>
    <row r="63" spans="1:30" x14ac:dyDescent="0.25">
      <c r="A63" s="8"/>
      <c r="B63" s="109"/>
      <c r="C63" s="45"/>
      <c r="D63" s="109"/>
      <c r="E63" s="110"/>
      <c r="G63" s="45"/>
      <c r="H63" s="49"/>
      <c r="I63" s="45"/>
      <c r="J63" s="22"/>
      <c r="K63" s="22"/>
      <c r="L63" s="22"/>
      <c r="M63" s="45"/>
      <c r="N63" s="45"/>
      <c r="O63" s="45"/>
      <c r="P63" s="45"/>
      <c r="Q63" s="172"/>
      <c r="R63" s="172"/>
      <c r="S63" s="172"/>
      <c r="T63" s="172"/>
      <c r="U63" s="172"/>
      <c r="V63" s="45"/>
      <c r="W63" s="109"/>
      <c r="X63" s="45"/>
      <c r="Y63" s="85"/>
      <c r="Z63" s="85"/>
      <c r="AA63" s="85"/>
      <c r="AB63" s="85"/>
      <c r="AC63" s="85"/>
      <c r="AD63" s="85"/>
    </row>
    <row r="64" spans="1:30" x14ac:dyDescent="0.25">
      <c r="A64" s="8"/>
      <c r="B64" s="109"/>
      <c r="C64" s="45"/>
      <c r="D64" s="109"/>
      <c r="E64" s="110"/>
      <c r="G64" s="45"/>
      <c r="H64" s="49"/>
      <c r="I64" s="45"/>
      <c r="J64" s="22"/>
      <c r="K64" s="22"/>
      <c r="L64" s="22"/>
      <c r="M64" s="45"/>
      <c r="N64" s="45"/>
      <c r="O64" s="45"/>
      <c r="P64" s="45"/>
      <c r="Q64" s="172"/>
      <c r="R64" s="172"/>
      <c r="S64" s="172"/>
      <c r="T64" s="172"/>
      <c r="U64" s="172"/>
      <c r="V64" s="45"/>
      <c r="W64" s="109"/>
      <c r="X64" s="45"/>
      <c r="Y64" s="85"/>
      <c r="Z64" s="85"/>
      <c r="AA64" s="85"/>
      <c r="AB64" s="85"/>
      <c r="AC64" s="85"/>
      <c r="AD64" s="85"/>
    </row>
    <row r="65" spans="1:30" x14ac:dyDescent="0.25">
      <c r="A65" s="8"/>
      <c r="B65" s="109"/>
      <c r="C65" s="45"/>
      <c r="D65" s="109"/>
      <c r="E65" s="109"/>
      <c r="F65" s="22"/>
      <c r="G65" s="45"/>
      <c r="H65" s="49"/>
      <c r="I65" s="45"/>
      <c r="J65" s="22"/>
      <c r="K65" s="22"/>
      <c r="L65" s="22"/>
      <c r="M65" s="22"/>
      <c r="N65" s="69"/>
      <c r="O65" s="69"/>
      <c r="P65" s="22"/>
      <c r="Q65" s="174"/>
      <c r="R65" s="174"/>
      <c r="S65" s="174"/>
      <c r="T65" s="174"/>
      <c r="U65" s="174"/>
      <c r="V65" s="22"/>
      <c r="W65" s="109"/>
      <c r="X65" s="22"/>
      <c r="Y65" s="85"/>
      <c r="Z65" s="85"/>
      <c r="AA65" s="85"/>
      <c r="AB65" s="85"/>
      <c r="AC65" s="85"/>
      <c r="AD65" s="85"/>
    </row>
    <row r="66" spans="1:30" x14ac:dyDescent="0.25">
      <c r="A66" s="8"/>
      <c r="B66" s="109"/>
      <c r="C66" s="45"/>
      <c r="D66" s="109"/>
      <c r="E66" s="109"/>
      <c r="F66" s="22"/>
      <c r="G66" s="45"/>
      <c r="H66" s="49"/>
      <c r="I66" s="45"/>
      <c r="J66" s="22"/>
      <c r="K66" s="22"/>
      <c r="L66" s="22"/>
      <c r="M66" s="22"/>
      <c r="N66" s="69"/>
      <c r="O66" s="69"/>
      <c r="P66" s="22"/>
      <c r="Q66" s="174"/>
      <c r="R66" s="174"/>
      <c r="S66" s="174"/>
      <c r="T66" s="174"/>
      <c r="U66" s="174"/>
      <c r="V66" s="22"/>
      <c r="W66" s="109"/>
      <c r="X66" s="22"/>
      <c r="Y66" s="85"/>
      <c r="Z66" s="85"/>
      <c r="AA66" s="85"/>
      <c r="AB66" s="85"/>
      <c r="AC66" s="85"/>
      <c r="AD66" s="85"/>
    </row>
    <row r="67" spans="1:30" x14ac:dyDescent="0.25">
      <c r="A67" s="8"/>
      <c r="B67" s="109"/>
      <c r="C67" s="45"/>
      <c r="D67" s="109"/>
      <c r="E67" s="109"/>
      <c r="F67" s="22"/>
      <c r="G67" s="45"/>
      <c r="H67" s="49"/>
      <c r="I67" s="45"/>
      <c r="J67" s="22"/>
      <c r="K67" s="22"/>
      <c r="L67" s="22"/>
      <c r="M67" s="22"/>
      <c r="N67" s="69"/>
      <c r="O67" s="69"/>
      <c r="P67" s="22"/>
      <c r="Q67" s="174"/>
      <c r="R67" s="174"/>
      <c r="S67" s="174"/>
      <c r="T67" s="174"/>
      <c r="U67" s="174"/>
      <c r="V67" s="22"/>
      <c r="W67" s="109"/>
      <c r="X67" s="22"/>
      <c r="Y67" s="85"/>
      <c r="Z67" s="85"/>
      <c r="AA67" s="85"/>
      <c r="AB67" s="85"/>
      <c r="AC67" s="85"/>
      <c r="AD67" s="85"/>
    </row>
    <row r="68" spans="1:30" x14ac:dyDescent="0.25">
      <c r="A68" s="8"/>
      <c r="B68" s="109"/>
      <c r="C68" s="45"/>
      <c r="D68" s="109"/>
      <c r="E68" s="109"/>
      <c r="F68" s="22"/>
      <c r="G68" s="45"/>
      <c r="H68" s="49"/>
      <c r="I68" s="45"/>
      <c r="J68" s="22"/>
      <c r="K68" s="22"/>
      <c r="L68" s="22"/>
      <c r="M68" s="22"/>
      <c r="N68" s="69"/>
      <c r="O68" s="69"/>
      <c r="P68" s="22"/>
      <c r="Q68" s="174"/>
      <c r="R68" s="174"/>
      <c r="S68" s="174"/>
      <c r="T68" s="174"/>
      <c r="U68" s="174"/>
      <c r="V68" s="22"/>
      <c r="W68" s="109"/>
      <c r="X68" s="22"/>
      <c r="Y68" s="85"/>
      <c r="Z68" s="85"/>
      <c r="AA68" s="85"/>
      <c r="AB68" s="85"/>
      <c r="AC68" s="85"/>
      <c r="AD68" s="85"/>
    </row>
    <row r="69" spans="1:30" x14ac:dyDescent="0.25">
      <c r="A69" s="8"/>
      <c r="B69" s="109"/>
      <c r="C69" s="45"/>
      <c r="D69" s="109"/>
      <c r="E69" s="109"/>
      <c r="F69" s="22"/>
      <c r="G69" s="45"/>
      <c r="H69" s="49"/>
      <c r="I69" s="45"/>
      <c r="J69" s="22"/>
      <c r="K69" s="22"/>
      <c r="L69" s="22"/>
      <c r="M69" s="22"/>
      <c r="N69" s="69"/>
      <c r="O69" s="69"/>
      <c r="P69" s="22"/>
      <c r="Q69" s="174"/>
      <c r="R69" s="174"/>
      <c r="S69" s="174"/>
      <c r="T69" s="174"/>
      <c r="U69" s="174"/>
      <c r="V69" s="22"/>
      <c r="W69" s="109"/>
      <c r="X69" s="22"/>
      <c r="Y69" s="85"/>
      <c r="Z69" s="85"/>
      <c r="AA69" s="85"/>
      <c r="AB69" s="85"/>
      <c r="AC69" s="85"/>
      <c r="AD69" s="85"/>
    </row>
    <row r="70" spans="1:30" x14ac:dyDescent="0.25">
      <c r="A70" s="8"/>
      <c r="B70" s="109"/>
      <c r="C70" s="45"/>
      <c r="D70" s="109"/>
      <c r="E70" s="109"/>
      <c r="F70" s="22"/>
      <c r="G70" s="45"/>
      <c r="H70" s="49"/>
      <c r="I70" s="45"/>
      <c r="J70" s="22"/>
      <c r="K70" s="22"/>
      <c r="L70" s="22"/>
      <c r="M70" s="22"/>
      <c r="N70" s="69"/>
      <c r="O70" s="69"/>
      <c r="P70" s="22"/>
      <c r="Q70" s="174"/>
      <c r="R70" s="174"/>
      <c r="S70" s="174"/>
      <c r="T70" s="174"/>
      <c r="U70" s="174"/>
      <c r="V70" s="22"/>
      <c r="W70" s="109"/>
      <c r="X70" s="22"/>
      <c r="Y70" s="85"/>
      <c r="Z70" s="85"/>
      <c r="AA70" s="85"/>
      <c r="AB70" s="85"/>
      <c r="AC70" s="85"/>
      <c r="AD70" s="85"/>
    </row>
  </sheetData>
  <sortState ref="C9:C10">
    <sortCondition ref="C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2020-09-17T15:29:16Z</dcterms:modified>
</cp:coreProperties>
</file>