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K12" i="5" l="1"/>
  <c r="I17" i="7" l="1"/>
  <c r="M17" i="7" s="1"/>
  <c r="H17" i="7"/>
  <c r="G17" i="7"/>
  <c r="F17" i="7"/>
  <c r="K17" i="7" s="1"/>
  <c r="E17" i="7"/>
  <c r="L17" i="7" s="1"/>
  <c r="N17" i="7" l="1"/>
  <c r="Z11" i="7" s="1"/>
  <c r="Y11" i="7" l="1"/>
  <c r="X11" i="7"/>
  <c r="W11" i="7"/>
  <c r="V11" i="7"/>
  <c r="U11" i="7"/>
  <c r="O12" i="5" l="1"/>
  <c r="N12" i="5"/>
  <c r="M12" i="5"/>
  <c r="L12" i="5"/>
  <c r="AQ11" i="7" l="1"/>
  <c r="AP11" i="7"/>
  <c r="AO11" i="7"/>
  <c r="AN11" i="7"/>
  <c r="AM11" i="7"/>
  <c r="AL11" i="7"/>
  <c r="O11" i="7"/>
  <c r="O16" i="7" s="1"/>
  <c r="O19" i="7" s="1"/>
  <c r="O20" i="7" s="1"/>
  <c r="M11" i="7"/>
  <c r="L11" i="7"/>
  <c r="K11" i="7"/>
  <c r="J11" i="7"/>
  <c r="I11" i="7"/>
  <c r="H11" i="7"/>
  <c r="H16" i="7" s="1"/>
  <c r="G11" i="7"/>
  <c r="G16" i="7" s="1"/>
  <c r="G19" i="7" s="1"/>
  <c r="F11" i="7"/>
  <c r="F16" i="7" s="1"/>
  <c r="F19" i="7" s="1"/>
  <c r="E11" i="7"/>
  <c r="E16" i="7" s="1"/>
  <c r="E19" i="7" s="1"/>
  <c r="I16" i="7" l="1"/>
  <c r="M16" i="7" s="1"/>
  <c r="D13" i="7"/>
  <c r="I19" i="7"/>
  <c r="L16" i="7"/>
  <c r="K19" i="7"/>
  <c r="K16" i="7"/>
  <c r="H19" i="7"/>
  <c r="L19" i="7" s="1"/>
  <c r="N11" i="7"/>
  <c r="N16" i="7" s="1"/>
  <c r="N19" i="7" l="1"/>
  <c r="M19" i="7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M13" i="5" l="1"/>
  <c r="O13" i="5"/>
  <c r="J13" i="5"/>
  <c r="N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<sst xmlns="http://schemas.openxmlformats.org/spreadsheetml/2006/main" count="233" uniqueCount="112">
  <si>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</si>
  <si>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</si>
  <si>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</si>
  <si>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</si>
  <si>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</si>
  <si>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</si>
  <si>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</si>
  <si>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</si>
  <si>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</si>
  <si>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</si>
  <si>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</si>
  <si>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</si>
  <si>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</si>
  <si>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</si>
  <si>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</si>
  <si>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</si>
  <si>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</si>
  <si>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</si>
  <si>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</si>
  <si>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</si>
  <si>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</si>
  <si>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</si>
  <si>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</si>
  <si>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</si>
  <si>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</si>
  <si>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Kalle Kuosmanen</t>
  </si>
  <si>
    <t>1.</t>
  </si>
  <si>
    <t>SoJy  2</t>
  </si>
  <si>
    <t>6.</t>
  </si>
  <si>
    <t>10.11.2001   Sotkamo</t>
  </si>
  <si>
    <t>Sotkamon Jymy-Pesis  (1998),  kasvattajaseura</t>
  </si>
  <si>
    <t>3.</t>
  </si>
  <si>
    <t xml:space="preserve">SoJy   </t>
  </si>
  <si>
    <t>B-poikien SM-sarja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</si>
  <si>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</si>
  <si>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</si>
  <si>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</si>
  <si>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</si>
  <si>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</si>
  <si>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</si>
  <si>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</si>
  <si>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</si>
  <si>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</si>
  <si>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</si>
  <si>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</si>
  <si>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</si>
  <si>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</si>
  <si>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</si>
  <si>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</si>
  <si>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</si>
  <si>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</si>
  <si>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</si>
  <si>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</si>
  <si>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SoJy</t>
  </si>
  <si>
    <t xml:space="preserve">  2-0  (6-3, 3-2)</t>
  </si>
  <si>
    <t>3p</t>
  </si>
  <si>
    <t>A</t>
  </si>
  <si>
    <t>2</t>
  </si>
  <si>
    <t>6/6</t>
  </si>
  <si>
    <t>5/5</t>
  </si>
  <si>
    <t>1/1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</si>
  <si>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</si>
  <si>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</si>
  <si>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</si>
  <si>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</si>
  <si>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</si>
  <si>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</si>
  <si>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</si>
  <si>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</si>
  <si>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</si>
  <si>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</si>
  <si>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</si>
  <si>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</si>
  <si>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</si>
  <si>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</si>
  <si>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</si>
  <si>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</si>
  <si>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</si>
  <si>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</si>
  <si>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</si>
  <si>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</si>
  <si>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</si>
  <si>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</si>
  <si>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</si>
  <si>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</si>
  <si>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</si>
  <si>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</si>
  <si>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</si>
  <si>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</si>
  <si>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</si>
  <si>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</si>
  <si>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</si>
  <si>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</si>
  <si>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</si>
  <si>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</si>
  <si>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</si>
  <si>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</si>
  <si>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</si>
  <si>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13.08. 2019  SoJy - AA  1-2  (1-3, 16-4, 0-1)</t>
  </si>
  <si>
    <t xml:space="preserve">  17 v   9 kk   3 pv</t>
  </si>
  <si>
    <t>5.</t>
  </si>
  <si>
    <t>2.</t>
  </si>
  <si>
    <t>2-0  JymyJussit</t>
  </si>
  <si>
    <t>09.07. 2020  SiiPe - SoJy  0-2  (1-2, 2-7)</t>
  </si>
  <si>
    <t>3.  ottelu</t>
  </si>
  <si>
    <t>2-1  ViVe</t>
  </si>
  <si>
    <t>2-1  KPL</t>
  </si>
  <si>
    <t>18.  ottelu</t>
  </si>
  <si>
    <t>19.09. 2020  SoJy - KPL  0-1  (1-4, 7-7)</t>
  </si>
  <si>
    <t xml:space="preserve">  18 v 10 kk   9 pv</t>
  </si>
  <si>
    <t xml:space="preserve">  18 v   8 kk 29 pv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</si>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</sst>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11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x14ac:dyDescent="0.25"/>
  <cols>
    <col min="1" max="1" width="0.7109375" style="105" customWidth="1"/>
    <col min="2" max="2" width="6.7109375" style="101" customWidth="1"/>
    <col min="3" max="3" width="6.140625" style="102" customWidth="1"/>
    <col min="4" max="4" width="8.5703125" style="101" customWidth="1"/>
    <col min="5" max="12" width="5.7109375" style="102" customWidth="1"/>
    <col min="13" max="13" width="6" style="102" customWidth="1"/>
    <col min="14" max="14" width="8.85546875" style="10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2" customWidth="1"/>
    <col min="26" max="26" width="9.28515625" style="102" customWidth="1"/>
    <col min="27" max="27" width="0.7109375" style="102" customWidth="1"/>
    <col min="28" max="31" width="6.7109375" style="102" customWidth="1"/>
    <col min="32" max="32" width="0.7109375" style="102" customWidth="1"/>
    <col min="33" max="33" width="15.7109375" style="102" customWidth="1"/>
    <col min="34" max="34" width="13.42578125" style="102" customWidth="1"/>
    <col min="35" max="35" width="13" style="102" customWidth="1"/>
    <col min="36" max="36" width="12.140625" style="102" customWidth="1"/>
    <col min="37" max="37" width="0.7109375" style="102" customWidth="1"/>
    <col min="38" max="40" width="6.7109375" style="102" customWidth="1"/>
    <col min="41" max="43" width="4.7109375" style="102" customWidth="1"/>
    <col min="44" max="44" width="51.42578125" style="105" customWidth="1"/>
    <col min="45" max="16384" width="9.140625" style="105"/>
  </cols>
  <sheetData>
    <row r="1" spans="1:44" ht="17.25" customHeight="1" x14ac:dyDescent="0.25">
      <c r="A1" s="106"/>
      <c r="B1" s="67" t="s">
        <v>25</v>
      </c>
      <c r="C1" s="2"/>
      <c r="D1" s="3"/>
      <c r="E1" s="4" t="s">
        <v>29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1" customFormat="1" ht="15" customHeight="1" x14ac:dyDescent="0.25">
      <c r="A2" s="108"/>
      <c r="B2" s="109" t="s">
        <v>15</v>
      </c>
      <c r="C2" s="2"/>
      <c r="D2" s="3"/>
      <c r="E2" s="8" t="s">
        <v>7</v>
      </c>
      <c r="F2" s="22"/>
      <c r="G2" s="22"/>
      <c r="H2" s="22"/>
      <c r="I2" s="28" t="s">
        <v>61</v>
      </c>
      <c r="J2" s="11"/>
      <c r="K2" s="22"/>
      <c r="L2" s="22"/>
      <c r="M2" s="22"/>
      <c r="N2" s="9"/>
      <c r="O2" s="6"/>
      <c r="P2" s="29" t="s">
        <v>62</v>
      </c>
      <c r="Q2" s="22"/>
      <c r="R2" s="22"/>
      <c r="S2" s="28"/>
      <c r="T2" s="6"/>
      <c r="U2" s="29" t="s">
        <v>63</v>
      </c>
      <c r="V2" s="22"/>
      <c r="W2" s="22"/>
      <c r="X2" s="22"/>
      <c r="Y2" s="22"/>
      <c r="Z2" s="9"/>
      <c r="AA2" s="6"/>
      <c r="AB2" s="18" t="s">
        <v>64</v>
      </c>
      <c r="AC2" s="29"/>
      <c r="AD2" s="22"/>
      <c r="AE2" s="28"/>
      <c r="AF2" s="6"/>
      <c r="AG2" s="18" t="s">
        <v>65</v>
      </c>
      <c r="AH2" s="22"/>
      <c r="AI2" s="22"/>
      <c r="AJ2" s="9"/>
      <c r="AK2" s="6"/>
      <c r="AL2" s="18" t="s">
        <v>66</v>
      </c>
      <c r="AM2" s="29"/>
      <c r="AN2" s="22"/>
      <c r="AO2" s="110" t="s">
        <v>67</v>
      </c>
      <c r="AP2" s="22"/>
      <c r="AQ2" s="9"/>
      <c r="AR2" s="107"/>
    </row>
    <row r="3" spans="1:44" s="111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68</v>
      </c>
      <c r="K3" s="7" t="s">
        <v>69</v>
      </c>
      <c r="L3" s="7" t="s">
        <v>70</v>
      </c>
      <c r="M3" s="7" t="s">
        <v>71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72</v>
      </c>
      <c r="AH3" s="7" t="s">
        <v>73</v>
      </c>
      <c r="AI3" s="9" t="s">
        <v>74</v>
      </c>
      <c r="AJ3" s="7" t="s">
        <v>75</v>
      </c>
      <c r="AK3" s="10"/>
      <c r="AL3" s="7" t="s">
        <v>76</v>
      </c>
      <c r="AM3" s="7" t="s">
        <v>77</v>
      </c>
      <c r="AN3" s="9" t="s">
        <v>78</v>
      </c>
      <c r="AO3" s="9" t="s">
        <v>45</v>
      </c>
      <c r="AP3" s="11" t="s">
        <v>40</v>
      </c>
      <c r="AQ3" s="7" t="s">
        <v>79</v>
      </c>
      <c r="AR3" s="107"/>
    </row>
    <row r="4" spans="1:44" s="111" customFormat="1" ht="15" customHeight="1" x14ac:dyDescent="0.25">
      <c r="A4" s="108"/>
      <c r="B4" s="112">
        <v>2016</v>
      </c>
      <c r="C4" s="112" t="s">
        <v>26</v>
      </c>
      <c r="D4" s="113" t="s">
        <v>27</v>
      </c>
      <c r="E4" s="112"/>
      <c r="F4" s="20" t="s">
        <v>80</v>
      </c>
      <c r="G4" s="112"/>
      <c r="H4" s="112"/>
      <c r="I4" s="112"/>
      <c r="J4" s="112"/>
      <c r="K4" s="112"/>
      <c r="L4" s="112"/>
      <c r="M4" s="112"/>
      <c r="N4" s="114"/>
      <c r="O4" s="19"/>
      <c r="P4" s="7"/>
      <c r="Q4" s="7"/>
      <c r="R4" s="7"/>
      <c r="S4" s="7"/>
      <c r="T4" s="10"/>
      <c r="U4" s="69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69"/>
      <c r="AH4" s="69"/>
      <c r="AI4" s="69"/>
      <c r="AJ4" s="69"/>
      <c r="AK4" s="10"/>
      <c r="AL4" s="12"/>
      <c r="AM4" s="13"/>
      <c r="AN4" s="13"/>
      <c r="AO4" s="13"/>
      <c r="AP4" s="14"/>
      <c r="AQ4" s="12"/>
      <c r="AR4" s="107"/>
    </row>
    <row r="5" spans="1:44" s="111" customFormat="1" ht="15" customHeight="1" x14ac:dyDescent="0.25">
      <c r="A5" s="108"/>
      <c r="B5" s="144">
        <v>2017</v>
      </c>
      <c r="C5" s="144" t="s">
        <v>31</v>
      </c>
      <c r="D5" s="145" t="s">
        <v>32</v>
      </c>
      <c r="E5" s="144"/>
      <c r="F5" s="146" t="s">
        <v>33</v>
      </c>
      <c r="G5" s="144"/>
      <c r="H5" s="144"/>
      <c r="I5" s="144"/>
      <c r="J5" s="144"/>
      <c r="K5" s="144"/>
      <c r="L5" s="144"/>
      <c r="M5" s="144"/>
      <c r="N5" s="147"/>
      <c r="O5" s="19"/>
      <c r="P5" s="7"/>
      <c r="Q5" s="7"/>
      <c r="R5" s="7"/>
      <c r="S5" s="7"/>
      <c r="T5" s="10"/>
      <c r="U5" s="69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69"/>
      <c r="AH5" s="69"/>
      <c r="AI5" s="69"/>
      <c r="AJ5" s="69"/>
      <c r="AK5" s="10"/>
      <c r="AL5" s="12"/>
      <c r="AM5" s="13"/>
      <c r="AN5" s="13"/>
      <c r="AO5" s="13"/>
      <c r="AP5" s="14"/>
      <c r="AQ5" s="12"/>
      <c r="AR5" s="107"/>
    </row>
    <row r="6" spans="1:44" s="111" customFormat="1" ht="15" customHeight="1" x14ac:dyDescent="0.25">
      <c r="A6" s="108"/>
      <c r="B6" s="115">
        <v>2018</v>
      </c>
      <c r="C6" s="115" t="s">
        <v>28</v>
      </c>
      <c r="D6" s="116" t="s">
        <v>27</v>
      </c>
      <c r="E6" s="115"/>
      <c r="F6" s="117" t="s">
        <v>81</v>
      </c>
      <c r="G6" s="118"/>
      <c r="H6" s="74"/>
      <c r="I6" s="115"/>
      <c r="J6" s="115"/>
      <c r="K6" s="115"/>
      <c r="L6" s="115"/>
      <c r="M6" s="115"/>
      <c r="N6" s="119"/>
      <c r="O6" s="19"/>
      <c r="P6" s="7"/>
      <c r="Q6" s="7"/>
      <c r="R6" s="7"/>
      <c r="S6" s="7"/>
      <c r="T6" s="10"/>
      <c r="U6" s="69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69"/>
      <c r="AH6" s="69"/>
      <c r="AI6" s="69"/>
      <c r="AJ6" s="69"/>
      <c r="AK6" s="10"/>
      <c r="AL6" s="12"/>
      <c r="AM6" s="12"/>
      <c r="AN6" s="12"/>
      <c r="AO6" s="13"/>
      <c r="AP6" s="14"/>
      <c r="AQ6" s="12"/>
      <c r="AR6" s="107"/>
    </row>
    <row r="7" spans="1:44" s="111" customFormat="1" ht="15" customHeight="1" x14ac:dyDescent="0.25">
      <c r="A7" s="108"/>
      <c r="B7" s="115">
        <v>2019</v>
      </c>
      <c r="C7" s="115" t="s">
        <v>100</v>
      </c>
      <c r="D7" s="116" t="s">
        <v>27</v>
      </c>
      <c r="E7" s="115"/>
      <c r="F7" s="117" t="s">
        <v>81</v>
      </c>
      <c r="G7" s="118"/>
      <c r="H7" s="74"/>
      <c r="I7" s="115"/>
      <c r="J7" s="115"/>
      <c r="K7" s="115"/>
      <c r="L7" s="115"/>
      <c r="M7" s="115"/>
      <c r="N7" s="119"/>
      <c r="O7" s="19"/>
      <c r="P7" s="7"/>
      <c r="Q7" s="7"/>
      <c r="R7" s="7"/>
      <c r="S7" s="7"/>
      <c r="T7" s="10"/>
      <c r="U7" s="69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69"/>
      <c r="AH7" s="69"/>
      <c r="AI7" s="69"/>
      <c r="AJ7" s="69"/>
      <c r="AK7" s="10"/>
      <c r="AL7" s="12"/>
      <c r="AM7" s="12"/>
      <c r="AN7" s="12"/>
      <c r="AO7" s="13"/>
      <c r="AP7" s="14"/>
      <c r="AQ7" s="12"/>
      <c r="AR7" s="107"/>
    </row>
    <row r="8" spans="1:44" s="111" customFormat="1" ht="15" customHeight="1" x14ac:dyDescent="0.25">
      <c r="A8" s="108"/>
      <c r="B8" s="12">
        <v>2019</v>
      </c>
      <c r="C8" s="12" t="s">
        <v>101</v>
      </c>
      <c r="D8" s="1" t="s">
        <v>53</v>
      </c>
      <c r="E8" s="12">
        <v>1</v>
      </c>
      <c r="F8" s="12">
        <v>0</v>
      </c>
      <c r="G8" s="14">
        <v>2</v>
      </c>
      <c r="H8" s="12">
        <v>0</v>
      </c>
      <c r="I8" s="12">
        <v>4</v>
      </c>
      <c r="J8" s="12">
        <v>0</v>
      </c>
      <c r="K8" s="12">
        <v>1</v>
      </c>
      <c r="L8" s="12">
        <v>1</v>
      </c>
      <c r="M8" s="12">
        <v>2</v>
      </c>
      <c r="N8" s="148">
        <v>0.5</v>
      </c>
      <c r="O8" s="149">
        <v>8</v>
      </c>
      <c r="P8" s="7"/>
      <c r="Q8" s="7"/>
      <c r="R8" s="7"/>
      <c r="S8" s="7"/>
      <c r="T8" s="10"/>
      <c r="U8" s="69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69"/>
      <c r="AH8" s="69"/>
      <c r="AI8" s="69"/>
      <c r="AJ8" s="69"/>
      <c r="AK8" s="10"/>
      <c r="AL8" s="12"/>
      <c r="AM8" s="12"/>
      <c r="AN8" s="12"/>
      <c r="AO8" s="13"/>
      <c r="AP8" s="14">
        <v>1</v>
      </c>
      <c r="AQ8" s="12"/>
      <c r="AR8" s="107"/>
    </row>
    <row r="9" spans="1:44" s="111" customFormat="1" ht="15" customHeight="1" x14ac:dyDescent="0.25">
      <c r="A9" s="108"/>
      <c r="B9" s="115">
        <v>2020</v>
      </c>
      <c r="C9" s="115" t="s">
        <v>28</v>
      </c>
      <c r="D9" s="116" t="s">
        <v>27</v>
      </c>
      <c r="E9" s="115"/>
      <c r="F9" s="117" t="s">
        <v>81</v>
      </c>
      <c r="G9" s="118"/>
      <c r="H9" s="74"/>
      <c r="I9" s="115"/>
      <c r="J9" s="115"/>
      <c r="K9" s="115"/>
      <c r="L9" s="115"/>
      <c r="M9" s="115"/>
      <c r="N9" s="119"/>
      <c r="O9" s="19"/>
      <c r="P9" s="7"/>
      <c r="Q9" s="7"/>
      <c r="R9" s="7"/>
      <c r="S9" s="7"/>
      <c r="T9" s="10"/>
      <c r="U9" s="69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69"/>
      <c r="AH9" s="69"/>
      <c r="AI9" s="69"/>
      <c r="AJ9" s="69"/>
      <c r="AK9" s="10"/>
      <c r="AL9" s="12"/>
      <c r="AM9" s="12"/>
      <c r="AN9" s="12"/>
      <c r="AO9" s="13"/>
      <c r="AP9" s="14"/>
      <c r="AQ9" s="12"/>
      <c r="AR9" s="107"/>
    </row>
    <row r="10" spans="1:44" s="111" customFormat="1" ht="15" customHeight="1" x14ac:dyDescent="0.25">
      <c r="A10" s="108"/>
      <c r="B10" s="12">
        <v>2020</v>
      </c>
      <c r="C10" s="12" t="s">
        <v>26</v>
      </c>
      <c r="D10" s="1" t="s">
        <v>53</v>
      </c>
      <c r="E10" s="12">
        <v>19</v>
      </c>
      <c r="F10" s="12">
        <v>0</v>
      </c>
      <c r="G10" s="12">
        <v>3</v>
      </c>
      <c r="H10" s="12">
        <v>13</v>
      </c>
      <c r="I10" s="12">
        <v>53</v>
      </c>
      <c r="J10" s="12">
        <v>29</v>
      </c>
      <c r="K10" s="12">
        <v>9</v>
      </c>
      <c r="L10" s="12">
        <v>12</v>
      </c>
      <c r="M10" s="12">
        <v>3</v>
      </c>
      <c r="N10" s="32">
        <v>0.56979999999999997</v>
      </c>
      <c r="O10" s="19">
        <v>93</v>
      </c>
      <c r="P10" s="40"/>
      <c r="Q10" s="7"/>
      <c r="R10" s="7"/>
      <c r="S10" s="7"/>
      <c r="T10" s="10"/>
      <c r="U10" s="12">
        <v>8</v>
      </c>
      <c r="V10" s="12">
        <v>1</v>
      </c>
      <c r="W10" s="13">
        <v>0</v>
      </c>
      <c r="X10" s="12">
        <v>10</v>
      </c>
      <c r="Y10" s="12">
        <v>28</v>
      </c>
      <c r="Z10" s="32">
        <v>0.63629999999999998</v>
      </c>
      <c r="AA10" s="10"/>
      <c r="AB10" s="7"/>
      <c r="AC10" s="7" t="s">
        <v>111</v>
      </c>
      <c r="AD10" s="7"/>
      <c r="AE10" s="7"/>
      <c r="AF10" s="10"/>
      <c r="AG10" s="69" t="s">
        <v>102</v>
      </c>
      <c r="AH10" s="69" t="s">
        <v>105</v>
      </c>
      <c r="AI10" s="69"/>
      <c r="AJ10" s="69" t="s">
        <v>106</v>
      </c>
      <c r="AK10" s="10"/>
      <c r="AL10" s="12"/>
      <c r="AM10" s="12"/>
      <c r="AN10" s="12"/>
      <c r="AO10" s="13">
        <v>1</v>
      </c>
      <c r="AP10" s="14"/>
      <c r="AQ10" s="12"/>
      <c r="AR10" s="107"/>
    </row>
    <row r="11" spans="1:44" s="111" customFormat="1" ht="15" customHeight="1" x14ac:dyDescent="0.25">
      <c r="A11" s="66"/>
      <c r="B11" s="64" t="s">
        <v>82</v>
      </c>
      <c r="C11" s="11"/>
      <c r="D11" s="9"/>
      <c r="E11" s="7">
        <f t="shared" ref="E11:M11" si="0">SUM(E4:E10)</f>
        <v>20</v>
      </c>
      <c r="F11" s="7">
        <f t="shared" si="0"/>
        <v>0</v>
      </c>
      <c r="G11" s="7">
        <f t="shared" si="0"/>
        <v>5</v>
      </c>
      <c r="H11" s="7">
        <f t="shared" si="0"/>
        <v>13</v>
      </c>
      <c r="I11" s="7">
        <f t="shared" si="0"/>
        <v>57</v>
      </c>
      <c r="J11" s="7">
        <f t="shared" si="0"/>
        <v>29</v>
      </c>
      <c r="K11" s="7">
        <f t="shared" si="0"/>
        <v>10</v>
      </c>
      <c r="L11" s="7">
        <f t="shared" si="0"/>
        <v>13</v>
      </c>
      <c r="M11" s="11">
        <f t="shared" si="0"/>
        <v>5</v>
      </c>
      <c r="N11" s="15">
        <f>PRODUCT(I11/O11)</f>
        <v>0.5643564356435643</v>
      </c>
      <c r="O11" s="120">
        <f>SUM(O3:O10)</f>
        <v>101</v>
      </c>
      <c r="P11" s="40" t="s">
        <v>83</v>
      </c>
      <c r="Q11" s="40" t="s">
        <v>83</v>
      </c>
      <c r="R11" s="40" t="s">
        <v>83</v>
      </c>
      <c r="S11" s="40" t="s">
        <v>83</v>
      </c>
      <c r="T11" s="10"/>
      <c r="U11" s="7">
        <f t="shared" ref="U11:Y11" si="1">SUM(U4:U10)</f>
        <v>8</v>
      </c>
      <c r="V11" s="7">
        <f t="shared" si="1"/>
        <v>1</v>
      </c>
      <c r="W11" s="7">
        <f t="shared" si="1"/>
        <v>0</v>
      </c>
      <c r="X11" s="7">
        <f t="shared" si="1"/>
        <v>10</v>
      </c>
      <c r="Y11" s="7">
        <f t="shared" si="1"/>
        <v>28</v>
      </c>
      <c r="Z11" s="15">
        <f>PRODUCT(N17)</f>
        <v>0.63636363636363635</v>
      </c>
      <c r="AA11" s="120"/>
      <c r="AB11" s="40" t="s">
        <v>83</v>
      </c>
      <c r="AC11" s="40" t="s">
        <v>83</v>
      </c>
      <c r="AD11" s="40" t="s">
        <v>83</v>
      </c>
      <c r="AE11" s="40" t="s">
        <v>83</v>
      </c>
      <c r="AF11" s="10"/>
      <c r="AG11" s="40" t="s">
        <v>60</v>
      </c>
      <c r="AH11" s="40" t="s">
        <v>60</v>
      </c>
      <c r="AI11" s="40" t="s">
        <v>84</v>
      </c>
      <c r="AJ11" s="40" t="s">
        <v>60</v>
      </c>
      <c r="AK11" s="10"/>
      <c r="AL11" s="7">
        <f t="shared" ref="AL11:AQ11" si="2">SUM(AL4:AL10)</f>
        <v>0</v>
      </c>
      <c r="AM11" s="7">
        <f t="shared" si="2"/>
        <v>0</v>
      </c>
      <c r="AN11" s="7">
        <f t="shared" si="2"/>
        <v>0</v>
      </c>
      <c r="AO11" s="7">
        <f t="shared" si="2"/>
        <v>1</v>
      </c>
      <c r="AP11" s="7">
        <f t="shared" si="2"/>
        <v>1</v>
      </c>
      <c r="AQ11" s="7">
        <f t="shared" si="2"/>
        <v>0</v>
      </c>
      <c r="AR11" s="107"/>
    </row>
    <row r="12" spans="1:44" s="111" customFormat="1" ht="15" customHeight="1" x14ac:dyDescent="0.25">
      <c r="A12" s="66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1"/>
      <c r="O12" s="10"/>
      <c r="P12" s="18"/>
      <c r="Q12" s="29"/>
      <c r="R12" s="41"/>
      <c r="S12" s="42"/>
      <c r="T12" s="10"/>
      <c r="U12" s="18"/>
      <c r="V12" s="29"/>
      <c r="W12" s="41"/>
      <c r="X12" s="29"/>
      <c r="Y12" s="41"/>
      <c r="Z12" s="42"/>
      <c r="AA12" s="10"/>
      <c r="AB12" s="122"/>
      <c r="AC12" s="123"/>
      <c r="AD12" s="41"/>
      <c r="AE12" s="42"/>
      <c r="AF12" s="10"/>
      <c r="AG12" s="124">
        <v>1</v>
      </c>
      <c r="AH12" s="124">
        <v>1</v>
      </c>
      <c r="AI12" s="124">
        <v>0</v>
      </c>
      <c r="AJ12" s="124">
        <v>1</v>
      </c>
      <c r="AK12" s="10"/>
      <c r="AL12" s="11"/>
      <c r="AM12" s="22"/>
      <c r="AN12" s="22"/>
      <c r="AO12" s="22"/>
      <c r="AP12" s="22"/>
      <c r="AQ12" s="9"/>
      <c r="AR12" s="107"/>
    </row>
    <row r="13" spans="1:44" ht="15" customHeight="1" x14ac:dyDescent="0.25">
      <c r="A13" s="108"/>
      <c r="B13" s="1" t="s">
        <v>85</v>
      </c>
      <c r="C13" s="14"/>
      <c r="D13" s="125">
        <f>SUM(F11:H11)+((I11-F11-G11)/3)+(E11/3)+(AL11*25)+(AM11*25)+(AN11*10)+(AO11*25)+(AP11*20)+(AQ11*15)-20</f>
        <v>67</v>
      </c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7"/>
    </row>
    <row r="14" spans="1:44" s="111" customFormat="1" ht="15" customHeight="1" x14ac:dyDescent="0.25">
      <c r="A14" s="10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9"/>
      <c r="P14" s="19"/>
      <c r="Q14" s="19"/>
      <c r="R14" s="19"/>
      <c r="S14" s="19"/>
      <c r="T14" s="19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7"/>
    </row>
    <row r="15" spans="1:44" ht="15" customHeight="1" x14ac:dyDescent="0.25">
      <c r="A15" s="108"/>
      <c r="B15" s="18" t="s">
        <v>86</v>
      </c>
      <c r="C15" s="126"/>
      <c r="D15" s="126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87</v>
      </c>
      <c r="N15" s="7" t="s">
        <v>9</v>
      </c>
      <c r="O15" s="10"/>
      <c r="P15" s="51" t="s">
        <v>88</v>
      </c>
      <c r="Q15" s="3"/>
      <c r="R15" s="3"/>
      <c r="S15" s="3"/>
      <c r="T15" s="127"/>
      <c r="U15" s="127"/>
      <c r="V15" s="127"/>
      <c r="W15" s="127"/>
      <c r="X15" s="127"/>
      <c r="Y15" s="3"/>
      <c r="Z15" s="3"/>
      <c r="AA15" s="3"/>
      <c r="AB15" s="127"/>
      <c r="AC15" s="127"/>
      <c r="AD15" s="3"/>
      <c r="AE15" s="52"/>
      <c r="AF15" s="10"/>
      <c r="AG15" s="51" t="s">
        <v>89</v>
      </c>
      <c r="AH15" s="3"/>
      <c r="AI15" s="127"/>
      <c r="AJ15" s="52"/>
      <c r="AK15" s="10"/>
      <c r="AL15" s="109" t="s">
        <v>90</v>
      </c>
      <c r="AM15" s="3"/>
      <c r="AN15" s="3"/>
      <c r="AO15" s="3"/>
      <c r="AP15" s="3"/>
      <c r="AQ15" s="52"/>
      <c r="AR15" s="107"/>
    </row>
    <row r="16" spans="1:44" ht="15" customHeight="1" x14ac:dyDescent="0.25">
      <c r="A16" s="108"/>
      <c r="B16" s="51" t="s">
        <v>7</v>
      </c>
      <c r="C16" s="3"/>
      <c r="D16" s="52"/>
      <c r="E16" s="12">
        <f>PRODUCT(E11)</f>
        <v>20</v>
      </c>
      <c r="F16" s="12">
        <f>PRODUCT(F11)</f>
        <v>0</v>
      </c>
      <c r="G16" s="12">
        <f>PRODUCT(G11)</f>
        <v>5</v>
      </c>
      <c r="H16" s="12">
        <f>PRODUCT(H11)</f>
        <v>13</v>
      </c>
      <c r="I16" s="12">
        <f>PRODUCT(I11)</f>
        <v>57</v>
      </c>
      <c r="J16" s="16"/>
      <c r="K16" s="128">
        <f>PRODUCT((F16+G16)/E16)</f>
        <v>0.25</v>
      </c>
      <c r="L16" s="128">
        <f>PRODUCT(H16/E16)</f>
        <v>0.65</v>
      </c>
      <c r="M16" s="128">
        <f>PRODUCT(I16/E16)</f>
        <v>2.85</v>
      </c>
      <c r="N16" s="68">
        <f>PRODUCT(N11)</f>
        <v>0.5643564356435643</v>
      </c>
      <c r="O16" s="10">
        <f>PRODUCT(O11)</f>
        <v>101</v>
      </c>
      <c r="P16" s="48" t="s">
        <v>91</v>
      </c>
      <c r="Q16" s="150"/>
      <c r="R16" s="151" t="s">
        <v>98</v>
      </c>
      <c r="S16" s="151"/>
      <c r="T16" s="151"/>
      <c r="U16" s="151"/>
      <c r="V16" s="151"/>
      <c r="W16" s="151"/>
      <c r="X16" s="151"/>
      <c r="Y16" s="152"/>
      <c r="Z16" s="152" t="s">
        <v>92</v>
      </c>
      <c r="AA16" s="152"/>
      <c r="AB16" s="151"/>
      <c r="AC16" s="153" t="s">
        <v>99</v>
      </c>
      <c r="AD16" s="120"/>
      <c r="AE16" s="50"/>
      <c r="AF16" s="10"/>
      <c r="AG16" s="154"/>
      <c r="AH16" s="162"/>
      <c r="AI16" s="49"/>
      <c r="AJ16" s="50"/>
      <c r="AK16" s="10"/>
      <c r="AL16" s="48"/>
      <c r="AM16" s="167"/>
      <c r="AN16" s="49"/>
      <c r="AO16" s="49"/>
      <c r="AP16" s="49"/>
      <c r="AQ16" s="50"/>
      <c r="AR16" s="107"/>
    </row>
    <row r="17" spans="1:45" ht="15" customHeight="1" x14ac:dyDescent="0.25">
      <c r="A17" s="108"/>
      <c r="B17" s="129" t="s">
        <v>63</v>
      </c>
      <c r="C17" s="130"/>
      <c r="D17" s="131"/>
      <c r="E17" s="12">
        <f>SUM(U11)</f>
        <v>8</v>
      </c>
      <c r="F17" s="12">
        <f>SUM(V11)</f>
        <v>1</v>
      </c>
      <c r="G17" s="12">
        <f>SUM(W11)</f>
        <v>0</v>
      </c>
      <c r="H17" s="12">
        <f>SUM(X11)</f>
        <v>10</v>
      </c>
      <c r="I17" s="12">
        <f>SUM(Y11)</f>
        <v>28</v>
      </c>
      <c r="J17" s="16"/>
      <c r="K17" s="128">
        <f>PRODUCT((F17+G17)/E17)</f>
        <v>0.125</v>
      </c>
      <c r="L17" s="128">
        <f>PRODUCT(H17/E17)</f>
        <v>1.25</v>
      </c>
      <c r="M17" s="128">
        <f>PRODUCT(I17/E17)</f>
        <v>3.5</v>
      </c>
      <c r="N17" s="68">
        <f>PRODUCT(I17/O17)</f>
        <v>0.63636363636363635</v>
      </c>
      <c r="O17" s="10">
        <v>44</v>
      </c>
      <c r="P17" s="154" t="s">
        <v>93</v>
      </c>
      <c r="Q17" s="155"/>
      <c r="R17" s="151" t="s">
        <v>98</v>
      </c>
      <c r="S17" s="151"/>
      <c r="T17" s="151"/>
      <c r="U17" s="151"/>
      <c r="V17" s="151"/>
      <c r="W17" s="151"/>
      <c r="X17" s="151"/>
      <c r="Y17" s="152"/>
      <c r="Z17" s="152" t="s">
        <v>92</v>
      </c>
      <c r="AA17" s="152"/>
      <c r="AB17" s="151"/>
      <c r="AC17" s="153" t="s">
        <v>99</v>
      </c>
      <c r="AD17" s="120"/>
      <c r="AE17" s="156"/>
      <c r="AF17" s="10"/>
      <c r="AG17" s="154"/>
      <c r="AH17" s="163"/>
      <c r="AI17" s="151"/>
      <c r="AJ17" s="156"/>
      <c r="AK17" s="10"/>
      <c r="AL17" s="154"/>
      <c r="AM17" s="152"/>
      <c r="AN17" s="151"/>
      <c r="AO17" s="151"/>
      <c r="AP17" s="151"/>
      <c r="AQ17" s="156"/>
      <c r="AR17" s="107"/>
    </row>
    <row r="18" spans="1:45" ht="15" customHeight="1" x14ac:dyDescent="0.25">
      <c r="A18" s="108"/>
      <c r="B18" s="132" t="s">
        <v>94</v>
      </c>
      <c r="C18" s="133"/>
      <c r="D18" s="134"/>
      <c r="E18" s="135"/>
      <c r="F18" s="135"/>
      <c r="G18" s="135"/>
      <c r="H18" s="135"/>
      <c r="I18" s="135"/>
      <c r="J18" s="16"/>
      <c r="K18" s="136"/>
      <c r="L18" s="136"/>
      <c r="M18" s="136"/>
      <c r="N18" s="137"/>
      <c r="O18" s="10"/>
      <c r="P18" s="154" t="s">
        <v>95</v>
      </c>
      <c r="Q18" s="155"/>
      <c r="R18" s="151" t="s">
        <v>103</v>
      </c>
      <c r="S18" s="151"/>
      <c r="T18" s="151"/>
      <c r="U18" s="151"/>
      <c r="V18" s="151"/>
      <c r="W18" s="151"/>
      <c r="X18" s="151"/>
      <c r="Y18" s="152"/>
      <c r="Z18" s="152" t="s">
        <v>104</v>
      </c>
      <c r="AA18" s="152"/>
      <c r="AB18" s="151"/>
      <c r="AC18" s="153" t="s">
        <v>110</v>
      </c>
      <c r="AD18" s="120"/>
      <c r="AE18" s="156"/>
      <c r="AF18" s="10"/>
      <c r="AG18" s="164"/>
      <c r="AH18" s="163"/>
      <c r="AI18" s="151"/>
      <c r="AJ18" s="156"/>
      <c r="AK18" s="10"/>
      <c r="AL18" s="154"/>
      <c r="AM18" s="152"/>
      <c r="AN18" s="151"/>
      <c r="AO18" s="151"/>
      <c r="AP18" s="151"/>
      <c r="AQ18" s="156"/>
      <c r="AR18" s="107"/>
    </row>
    <row r="19" spans="1:45" ht="15" customHeight="1" x14ac:dyDescent="0.25">
      <c r="A19" s="108"/>
      <c r="B19" s="138" t="s">
        <v>96</v>
      </c>
      <c r="C19" s="139"/>
      <c r="D19" s="140"/>
      <c r="E19" s="7">
        <f>SUM(E16:E18)</f>
        <v>28</v>
      </c>
      <c r="F19" s="7">
        <f>SUM(F16:F18)</f>
        <v>1</v>
      </c>
      <c r="G19" s="7">
        <f>SUM(G16:G18)</f>
        <v>5</v>
      </c>
      <c r="H19" s="7">
        <f>SUM(H16:H18)</f>
        <v>23</v>
      </c>
      <c r="I19" s="7">
        <f>SUM(I16:I18)</f>
        <v>85</v>
      </c>
      <c r="J19" s="16"/>
      <c r="K19" s="141">
        <f>PRODUCT((F19+G19)/E19)</f>
        <v>0.21428571428571427</v>
      </c>
      <c r="L19" s="141">
        <f>PRODUCT(H19/E19)</f>
        <v>0.8214285714285714</v>
      </c>
      <c r="M19" s="141">
        <f>PRODUCT(I19/E19)</f>
        <v>3.0357142857142856</v>
      </c>
      <c r="N19" s="15">
        <f>PRODUCT(I19/O19)</f>
        <v>0.58620689655172409</v>
      </c>
      <c r="O19" s="10">
        <f>SUM(O16:O18)</f>
        <v>145</v>
      </c>
      <c r="P19" s="157" t="s">
        <v>97</v>
      </c>
      <c r="Q19" s="158"/>
      <c r="R19" s="159" t="s">
        <v>108</v>
      </c>
      <c r="S19" s="159"/>
      <c r="T19" s="159"/>
      <c r="U19" s="159"/>
      <c r="V19" s="159"/>
      <c r="W19" s="159"/>
      <c r="X19" s="159"/>
      <c r="Y19" s="160"/>
      <c r="Z19" s="160" t="s">
        <v>107</v>
      </c>
      <c r="AA19" s="160"/>
      <c r="AB19" s="159"/>
      <c r="AC19" s="63" t="s">
        <v>109</v>
      </c>
      <c r="AD19" s="168"/>
      <c r="AE19" s="161"/>
      <c r="AF19" s="10"/>
      <c r="AG19" s="77"/>
      <c r="AH19" s="165"/>
      <c r="AI19" s="166"/>
      <c r="AJ19" s="161"/>
      <c r="AK19" s="10"/>
      <c r="AL19" s="157"/>
      <c r="AM19" s="160"/>
      <c r="AN19" s="159"/>
      <c r="AO19" s="159"/>
      <c r="AP19" s="159"/>
      <c r="AQ19" s="161"/>
      <c r="AR19" s="107"/>
    </row>
    <row r="20" spans="1:45" ht="15" customHeight="1" x14ac:dyDescent="0.25">
      <c r="A20" s="108"/>
      <c r="B20" s="142"/>
      <c r="C20" s="142"/>
      <c r="D20" s="142"/>
      <c r="E20" s="142"/>
      <c r="F20" s="142"/>
      <c r="G20" s="142"/>
      <c r="H20" s="142"/>
      <c r="I20" s="142"/>
      <c r="J20" s="16"/>
      <c r="K20" s="142"/>
      <c r="L20" s="142"/>
      <c r="M20" s="142"/>
      <c r="N20" s="38"/>
      <c r="O20" s="10">
        <f>SUM(O17:O19)</f>
        <v>189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43"/>
      <c r="AI20" s="16"/>
      <c r="AJ20" s="16"/>
      <c r="AK20" s="10"/>
      <c r="AL20" s="16"/>
      <c r="AM20" s="16"/>
      <c r="AN20" s="16"/>
      <c r="AO20" s="16"/>
      <c r="AP20" s="16"/>
      <c r="AQ20" s="16"/>
      <c r="AR20" s="107"/>
    </row>
    <row r="21" spans="1:45" ht="15" customHeight="1" x14ac:dyDescent="0.2">
      <c r="A21" s="108"/>
      <c r="B21" s="17" t="s">
        <v>10</v>
      </c>
      <c r="C21" s="17"/>
      <c r="D21" s="54" t="s">
        <v>30</v>
      </c>
      <c r="E21" s="1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108"/>
      <c r="B22" s="17"/>
      <c r="C22" s="17"/>
      <c r="D22" s="54" t="s">
        <v>24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00" customFormat="1" ht="15" customHeight="1" x14ac:dyDescent="0.2">
      <c r="A23" s="80"/>
      <c r="B23" s="17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00" customFormat="1" ht="15" customHeight="1" x14ac:dyDescent="0.25">
      <c r="A24" s="80"/>
      <c r="B24" s="17"/>
      <c r="C24" s="16"/>
      <c r="D24" s="17"/>
      <c r="E24" s="17"/>
      <c r="F24" s="10"/>
      <c r="G24" s="10"/>
      <c r="H24" s="17"/>
      <c r="I24" s="17"/>
      <c r="J24" s="16"/>
      <c r="K24" s="16"/>
      <c r="L24" s="16"/>
      <c r="M24" s="70"/>
      <c r="N24" s="17"/>
      <c r="O24" s="10"/>
      <c r="P24" s="16"/>
      <c r="Q24" s="17"/>
      <c r="R24" s="16"/>
      <c r="S24" s="16"/>
      <c r="T24" s="10"/>
      <c r="U24" s="10"/>
      <c r="V24" s="143"/>
      <c r="W24" s="16"/>
      <c r="X24" s="16"/>
      <c r="Y24" s="16"/>
      <c r="Z24" s="16"/>
      <c r="AA24" s="16"/>
      <c r="AB24" s="16"/>
      <c r="AC24" s="16"/>
      <c r="AD24" s="16"/>
      <c r="AE24" s="16"/>
      <c r="AF24" s="107"/>
      <c r="AG24" s="70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7"/>
    </row>
    <row r="25" spans="1:45" s="100" customFormat="1" ht="15" customHeight="1" x14ac:dyDescent="0.25">
      <c r="A25" s="80"/>
      <c r="B25" s="10"/>
      <c r="C25" s="10"/>
      <c r="D25" s="17"/>
      <c r="E25" s="17"/>
      <c r="F25" s="10"/>
      <c r="G25" s="10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43"/>
      <c r="W25" s="16"/>
      <c r="X25" s="16"/>
      <c r="Y25" s="16"/>
      <c r="Z25" s="16"/>
      <c r="AA25" s="16"/>
      <c r="AB25" s="16"/>
      <c r="AC25" s="16"/>
      <c r="AD25" s="16"/>
      <c r="AE25" s="16"/>
      <c r="AF25" s="10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7"/>
    </row>
    <row r="26" spans="1:45" s="100" customFormat="1" ht="15" customHeight="1" x14ac:dyDescent="0.25">
      <c r="A26" s="80"/>
      <c r="B26" s="16"/>
      <c r="C26" s="16"/>
      <c r="D26" s="17"/>
      <c r="E26" s="17"/>
      <c r="F26" s="10"/>
      <c r="G26" s="10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43"/>
      <c r="W26" s="16"/>
      <c r="X26" s="16"/>
      <c r="Y26" s="16"/>
      <c r="Z26" s="16"/>
      <c r="AA26" s="16"/>
      <c r="AB26" s="16"/>
      <c r="AC26" s="16"/>
      <c r="AD26" s="16"/>
      <c r="AE26" s="16"/>
      <c r="AF26" s="10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5" s="100" customFormat="1" ht="15" customHeight="1" x14ac:dyDescent="0.25">
      <c r="A27" s="80"/>
      <c r="B27" s="16"/>
      <c r="C27" s="16"/>
      <c r="D27" s="17"/>
      <c r="E27" s="1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5" s="100" customFormat="1" ht="15" customHeight="1" x14ac:dyDescent="0.25">
      <c r="A28" s="80"/>
      <c r="B28" s="16"/>
      <c r="C28" s="16"/>
      <c r="D28" s="17"/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5" s="100" customFormat="1" ht="15" customHeight="1" x14ac:dyDescent="0.25">
      <c r="A29" s="8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5" s="100" customFormat="1" ht="15" customHeight="1" x14ac:dyDescent="0.25">
      <c r="A30" s="8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5" s="100" customFormat="1" ht="15" customHeight="1" x14ac:dyDescent="0.25">
      <c r="A31" s="8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5" s="100" customFormat="1" ht="15" customHeight="1" x14ac:dyDescent="0.25">
      <c r="A32" s="8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3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100" customFormat="1" ht="15" customHeight="1" x14ac:dyDescent="0.25">
      <c r="A33" s="8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3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100" customFormat="1" ht="15" customHeight="1" x14ac:dyDescent="0.25">
      <c r="A34" s="8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3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100" customFormat="1" ht="15" customHeight="1" x14ac:dyDescent="0.25">
      <c r="A35" s="8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3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100" customFormat="1" ht="15" customHeight="1" x14ac:dyDescent="0.25">
      <c r="A36" s="8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3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100" customFormat="1" ht="15" customHeight="1" x14ac:dyDescent="0.25">
      <c r="A37" s="8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3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100" customFormat="1" ht="15" customHeight="1" x14ac:dyDescent="0.25">
      <c r="A38" s="8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3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100" customFormat="1" ht="15" customHeight="1" x14ac:dyDescent="0.25">
      <c r="A39" s="8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3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100" customFormat="1" ht="15" customHeight="1" x14ac:dyDescent="0.25">
      <c r="A40" s="8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3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100" customFormat="1" ht="15" customHeight="1" x14ac:dyDescent="0.25">
      <c r="A41" s="8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3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100" customFormat="1" ht="15" customHeight="1" x14ac:dyDescent="0.25">
      <c r="A42" s="8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3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100" customFormat="1" ht="15" customHeight="1" x14ac:dyDescent="0.25">
      <c r="A43" s="8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3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100" customFormat="1" ht="15" customHeight="1" x14ac:dyDescent="0.25">
      <c r="A44" s="8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3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100" customFormat="1" ht="15" customHeight="1" x14ac:dyDescent="0.25">
      <c r="A45" s="8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3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100" customFormat="1" ht="15" customHeight="1" x14ac:dyDescent="0.25">
      <c r="A46" s="8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3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100" customFormat="1" ht="15" customHeight="1" x14ac:dyDescent="0.25">
      <c r="A47" s="8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3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100" customFormat="1" ht="15" customHeight="1" x14ac:dyDescent="0.25">
      <c r="A48" s="8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3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100" customFormat="1" ht="15" customHeight="1" x14ac:dyDescent="0.25">
      <c r="A49" s="8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3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100" customFormat="1" ht="15" customHeight="1" x14ac:dyDescent="0.25">
      <c r="A50" s="8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3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100" customFormat="1" ht="15" customHeight="1" x14ac:dyDescent="0.25">
      <c r="A51" s="8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3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100" customFormat="1" ht="15" customHeight="1" x14ac:dyDescent="0.25">
      <c r="A52" s="8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3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100" customFormat="1" ht="15" customHeight="1" x14ac:dyDescent="0.25">
      <c r="A53" s="8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3"/>
      <c r="AI53" s="16"/>
      <c r="AJ53" s="16"/>
      <c r="AK53" s="16"/>
      <c r="AL53" s="16"/>
      <c r="AM53" s="16"/>
      <c r="AN53" s="16"/>
      <c r="AO53" s="16"/>
      <c r="AP53" s="16"/>
      <c r="AQ53" s="16"/>
      <c r="AR53" s="107"/>
    </row>
    <row r="54" spans="1:44" s="100" customFormat="1" ht="15" customHeight="1" x14ac:dyDescent="0.25">
      <c r="A54" s="8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3"/>
      <c r="AI54" s="16"/>
      <c r="AJ54" s="16"/>
      <c r="AK54" s="16"/>
      <c r="AL54" s="16"/>
      <c r="AM54" s="16"/>
      <c r="AN54" s="16"/>
      <c r="AO54" s="16"/>
      <c r="AP54" s="16"/>
      <c r="AQ54" s="16"/>
      <c r="AR54" s="107"/>
    </row>
    <row r="55" spans="1:44" s="100" customFormat="1" ht="15" customHeight="1" x14ac:dyDescent="0.25">
      <c r="A55" s="8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3"/>
      <c r="AI55" s="16"/>
      <c r="AJ55" s="16"/>
      <c r="AK55" s="16"/>
      <c r="AL55" s="16"/>
      <c r="AM55" s="16"/>
      <c r="AN55" s="16"/>
      <c r="AO55" s="16"/>
      <c r="AP55" s="16"/>
      <c r="AQ55" s="16"/>
      <c r="AR55" s="107"/>
    </row>
    <row r="56" spans="1:44" s="100" customFormat="1" ht="15" customHeight="1" x14ac:dyDescent="0.25">
      <c r="A56" s="8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3"/>
      <c r="AI56" s="16"/>
      <c r="AJ56" s="16"/>
      <c r="AK56" s="16"/>
      <c r="AL56" s="16"/>
      <c r="AM56" s="16"/>
      <c r="AN56" s="16"/>
      <c r="AO56" s="16"/>
      <c r="AP56" s="16"/>
      <c r="AQ56" s="16"/>
      <c r="AR56" s="107"/>
    </row>
    <row r="57" spans="1:44" s="100" customFormat="1" ht="15" customHeight="1" x14ac:dyDescent="0.25">
      <c r="A57" s="8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3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00" customFormat="1" ht="15" customHeight="1" x14ac:dyDescent="0.25">
      <c r="A58" s="8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3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00" customFormat="1" ht="15" customHeight="1" x14ac:dyDescent="0.25">
      <c r="A59" s="8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3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00" customFormat="1" ht="15" customHeight="1" x14ac:dyDescent="0.25">
      <c r="A60" s="8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3"/>
      <c r="AI60" s="16"/>
      <c r="AJ60" s="16"/>
      <c r="AK60" s="16"/>
      <c r="AL60" s="16"/>
      <c r="AM60" s="16"/>
      <c r="AN60" s="16"/>
      <c r="AO60" s="16"/>
      <c r="AP60" s="16"/>
      <c r="AQ60" s="16"/>
      <c r="AR60" s="105"/>
    </row>
    <row r="61" spans="1:44" s="100" customFormat="1" ht="15" customHeight="1" x14ac:dyDescent="0.25">
      <c r="A61" s="8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3"/>
      <c r="AI61" s="16"/>
      <c r="AJ61" s="16"/>
      <c r="AK61" s="16"/>
      <c r="AL61" s="16"/>
      <c r="AM61" s="16"/>
      <c r="AN61" s="16"/>
      <c r="AO61" s="16"/>
      <c r="AP61" s="16"/>
      <c r="AQ61" s="16"/>
      <c r="AR61" s="105"/>
    </row>
    <row r="62" spans="1:44" s="100" customFormat="1" ht="15" customHeight="1" x14ac:dyDescent="0.25">
      <c r="A62" s="8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3"/>
      <c r="AI62" s="16"/>
      <c r="AJ62" s="16"/>
      <c r="AK62" s="16"/>
      <c r="AL62" s="16"/>
      <c r="AM62" s="16"/>
      <c r="AN62" s="16"/>
      <c r="AO62" s="16"/>
      <c r="AP62" s="16"/>
      <c r="AQ62" s="16"/>
      <c r="AR62" s="105"/>
    </row>
    <row r="63" spans="1:44" s="100" customFormat="1" ht="15" customHeight="1" x14ac:dyDescent="0.25">
      <c r="A63" s="8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3"/>
      <c r="AI63" s="16"/>
      <c r="AJ63" s="16"/>
      <c r="AK63" s="16"/>
      <c r="AL63" s="16"/>
      <c r="AM63" s="16"/>
      <c r="AN63" s="16"/>
      <c r="AO63" s="16"/>
      <c r="AP63" s="16"/>
      <c r="AQ63" s="16"/>
      <c r="AR63" s="105"/>
    </row>
    <row r="64" spans="1:44" s="100" customFormat="1" ht="15" customHeight="1" x14ac:dyDescent="0.25">
      <c r="A64" s="8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3"/>
      <c r="AI64" s="16"/>
      <c r="AJ64" s="16"/>
      <c r="AK64" s="16"/>
      <c r="AL64" s="16"/>
      <c r="AM64" s="16"/>
      <c r="AN64" s="16"/>
      <c r="AO64" s="16"/>
      <c r="AP64" s="16"/>
      <c r="AQ64" s="16"/>
      <c r="AR64" s="105"/>
    </row>
    <row r="65" spans="1:44" s="100" customFormat="1" ht="15" customHeight="1" x14ac:dyDescent="0.25">
      <c r="A65" s="8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3"/>
      <c r="AI65" s="16"/>
      <c r="AJ65" s="16"/>
      <c r="AK65" s="16"/>
      <c r="AL65" s="16"/>
      <c r="AM65" s="16"/>
      <c r="AN65" s="16"/>
      <c r="AO65" s="16"/>
      <c r="AP65" s="16"/>
      <c r="AQ65" s="16"/>
      <c r="AR65" s="105"/>
    </row>
    <row r="66" spans="1:44" s="100" customFormat="1" ht="15" customHeight="1" x14ac:dyDescent="0.25">
      <c r="A66" s="8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3"/>
      <c r="AI66" s="16"/>
      <c r="AJ66" s="16"/>
      <c r="AK66" s="16"/>
      <c r="AL66" s="16"/>
      <c r="AM66" s="16"/>
      <c r="AN66" s="16"/>
      <c r="AO66" s="16"/>
      <c r="AP66" s="16"/>
      <c r="AQ66" s="16"/>
      <c r="AR66" s="105"/>
    </row>
    <row r="67" spans="1:44" s="100" customFormat="1" ht="15" customHeight="1" x14ac:dyDescent="0.25">
      <c r="A67" s="8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3"/>
      <c r="AI67" s="16"/>
      <c r="AJ67" s="16"/>
      <c r="AK67" s="16"/>
      <c r="AL67" s="16"/>
      <c r="AM67" s="16"/>
      <c r="AN67" s="16"/>
      <c r="AO67" s="16"/>
      <c r="AP67" s="16"/>
      <c r="AQ67" s="16"/>
      <c r="AR67" s="105"/>
    </row>
    <row r="68" spans="1:44" s="100" customFormat="1" ht="15" customHeight="1" x14ac:dyDescent="0.25">
      <c r="A68" s="8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3"/>
      <c r="AI68" s="16"/>
      <c r="AJ68" s="16"/>
      <c r="AK68" s="16"/>
      <c r="AL68" s="16"/>
      <c r="AM68" s="16"/>
      <c r="AN68" s="16"/>
      <c r="AO68" s="16"/>
      <c r="AP68" s="16"/>
      <c r="AQ68" s="16"/>
      <c r="AR68" s="105"/>
    </row>
    <row r="69" spans="1:44" s="100" customFormat="1" ht="15" customHeight="1" x14ac:dyDescent="0.25">
      <c r="A69" s="8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3"/>
      <c r="AI69" s="16"/>
      <c r="AJ69" s="16"/>
      <c r="AK69" s="16"/>
      <c r="AL69" s="16"/>
      <c r="AM69" s="16"/>
      <c r="AN69" s="16"/>
      <c r="AO69" s="16"/>
      <c r="AP69" s="16"/>
      <c r="AQ69" s="16"/>
      <c r="AR69" s="105"/>
    </row>
    <row r="70" spans="1:44" s="100" customFormat="1" ht="15" customHeight="1" x14ac:dyDescent="0.25">
      <c r="A70" s="8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3"/>
      <c r="AI70" s="16"/>
      <c r="AJ70" s="16"/>
      <c r="AK70" s="16"/>
      <c r="AL70" s="16"/>
      <c r="AM70" s="16"/>
      <c r="AN70" s="16"/>
      <c r="AO70" s="16"/>
      <c r="AP70" s="16"/>
      <c r="AQ70" s="16"/>
      <c r="AR70" s="105"/>
    </row>
    <row r="71" spans="1:44" s="100" customFormat="1" ht="15" customHeight="1" x14ac:dyDescent="0.25">
      <c r="A71" s="8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3"/>
      <c r="AI71" s="16"/>
      <c r="AJ71" s="16"/>
      <c r="AK71" s="16"/>
      <c r="AL71" s="16"/>
      <c r="AM71" s="16"/>
      <c r="AN71" s="16"/>
      <c r="AO71" s="16"/>
      <c r="AP71" s="16"/>
      <c r="AQ71" s="16"/>
      <c r="AR71" s="105"/>
    </row>
    <row r="72" spans="1:44" s="100" customFormat="1" ht="15" customHeight="1" x14ac:dyDescent="0.25">
      <c r="A72" s="8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3"/>
      <c r="AI72" s="16"/>
      <c r="AJ72" s="16"/>
      <c r="AK72" s="16"/>
      <c r="AL72" s="16"/>
      <c r="AM72" s="16"/>
      <c r="AN72" s="16"/>
      <c r="AO72" s="16"/>
      <c r="AP72" s="16"/>
      <c r="AQ72" s="16"/>
      <c r="AR72" s="105"/>
    </row>
    <row r="73" spans="1:44" s="100" customFormat="1" ht="15" customHeight="1" x14ac:dyDescent="0.25">
      <c r="A73" s="8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3"/>
      <c r="AI73" s="16"/>
      <c r="AJ73" s="16"/>
      <c r="AK73" s="16"/>
      <c r="AL73" s="16"/>
      <c r="AM73" s="16"/>
      <c r="AN73" s="16"/>
      <c r="AO73" s="16"/>
      <c r="AP73" s="16"/>
      <c r="AQ73" s="16"/>
      <c r="AR73" s="105"/>
    </row>
    <row r="74" spans="1:44" s="100" customFormat="1" ht="15" customHeight="1" x14ac:dyDescent="0.25">
      <c r="A74" s="8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3"/>
      <c r="AI74" s="16"/>
      <c r="AJ74" s="16"/>
      <c r="AK74" s="16"/>
      <c r="AL74" s="16"/>
      <c r="AM74" s="16"/>
      <c r="AN74" s="16"/>
      <c r="AO74" s="16"/>
      <c r="AP74" s="16"/>
      <c r="AQ74" s="16"/>
      <c r="AR74" s="105"/>
    </row>
    <row r="75" spans="1:44" s="100" customFormat="1" ht="15" customHeight="1" x14ac:dyDescent="0.25">
      <c r="A75" s="8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3"/>
      <c r="AI75" s="16"/>
      <c r="AJ75" s="16"/>
      <c r="AK75" s="16"/>
      <c r="AL75" s="16"/>
      <c r="AM75" s="16"/>
      <c r="AN75" s="16"/>
      <c r="AO75" s="16"/>
      <c r="AP75" s="16"/>
      <c r="AQ75" s="16"/>
      <c r="AR75" s="105"/>
    </row>
    <row r="76" spans="1:44" s="100" customFormat="1" ht="15" customHeight="1" x14ac:dyDescent="0.25">
      <c r="A76" s="8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3"/>
      <c r="AI76" s="16"/>
      <c r="AJ76" s="16"/>
      <c r="AK76" s="16"/>
      <c r="AL76" s="16"/>
      <c r="AM76" s="16"/>
      <c r="AN76" s="16"/>
      <c r="AO76" s="16"/>
      <c r="AP76" s="16"/>
      <c r="AQ76" s="16"/>
      <c r="AR76" s="105"/>
    </row>
    <row r="77" spans="1:44" s="100" customFormat="1" ht="15" customHeight="1" x14ac:dyDescent="0.25">
      <c r="A77" s="8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43"/>
      <c r="AI77" s="16"/>
      <c r="AJ77" s="16"/>
      <c r="AK77" s="16"/>
      <c r="AL77" s="16"/>
      <c r="AM77" s="16"/>
      <c r="AN77" s="16"/>
      <c r="AO77" s="16"/>
      <c r="AP77" s="16"/>
      <c r="AQ77" s="16"/>
      <c r="AR77" s="105"/>
    </row>
    <row r="78" spans="1:44" s="100" customFormat="1" ht="15" customHeight="1" x14ac:dyDescent="0.25">
      <c r="A78" s="8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43"/>
      <c r="AI78" s="16"/>
      <c r="AJ78" s="16"/>
      <c r="AK78" s="16"/>
      <c r="AL78" s="16"/>
      <c r="AM78" s="16"/>
      <c r="AN78" s="16"/>
      <c r="AO78" s="16"/>
      <c r="AP78" s="16"/>
      <c r="AQ78" s="16"/>
      <c r="AR78" s="105"/>
    </row>
    <row r="79" spans="1:44" s="100" customFormat="1" ht="15" customHeight="1" x14ac:dyDescent="0.25">
      <c r="A79" s="8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3"/>
      <c r="AI79" s="16"/>
      <c r="AJ79" s="16"/>
      <c r="AK79" s="10"/>
      <c r="AL79" s="10"/>
      <c r="AM79" s="10"/>
      <c r="AN79" s="10"/>
      <c r="AO79" s="10"/>
      <c r="AP79" s="10"/>
      <c r="AQ79" s="10"/>
      <c r="AR79" s="105"/>
    </row>
    <row r="80" spans="1:44" s="100" customFormat="1" ht="15" customHeight="1" x14ac:dyDescent="0.25">
      <c r="A80" s="8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3"/>
      <c r="AI80" s="16"/>
      <c r="AJ80" s="16"/>
      <c r="AK80" s="10"/>
      <c r="AL80" s="10"/>
      <c r="AM80" s="10"/>
      <c r="AN80" s="10"/>
      <c r="AO80" s="10"/>
      <c r="AP80" s="10"/>
      <c r="AQ80" s="10"/>
      <c r="AR80" s="105"/>
    </row>
    <row r="81" spans="1:44" s="100" customFormat="1" ht="15" customHeight="1" x14ac:dyDescent="0.25">
      <c r="A81" s="8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3"/>
      <c r="AI81" s="16"/>
      <c r="AJ81" s="16"/>
      <c r="AK81" s="10"/>
      <c r="AL81" s="10"/>
      <c r="AM81" s="10"/>
      <c r="AN81" s="10"/>
      <c r="AO81" s="10"/>
      <c r="AP81" s="10"/>
      <c r="AQ81" s="10"/>
      <c r="AR81" s="105"/>
    </row>
    <row r="82" spans="1:44" s="100" customFormat="1" ht="15" customHeight="1" x14ac:dyDescent="0.25">
      <c r="A82" s="8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3"/>
      <c r="AI82" s="16"/>
      <c r="AJ82" s="16"/>
      <c r="AK82" s="10"/>
      <c r="AL82" s="10"/>
      <c r="AM82" s="10"/>
      <c r="AN82" s="10"/>
      <c r="AO82" s="10"/>
      <c r="AP82" s="10"/>
      <c r="AQ82" s="10"/>
      <c r="AR82" s="105"/>
    </row>
    <row r="83" spans="1:44" s="100" customFormat="1" ht="15" customHeight="1" x14ac:dyDescent="0.25">
      <c r="A83" s="8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3"/>
      <c r="AI83" s="16"/>
      <c r="AJ83" s="16"/>
      <c r="AK83" s="10"/>
      <c r="AL83" s="10"/>
      <c r="AM83" s="10"/>
      <c r="AN83" s="10"/>
      <c r="AO83" s="10"/>
      <c r="AP83" s="10"/>
      <c r="AQ83" s="10"/>
      <c r="AR83" s="105"/>
    </row>
    <row r="84" spans="1:44" s="100" customFormat="1" ht="15" customHeight="1" x14ac:dyDescent="0.25">
      <c r="A84" s="8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3"/>
      <c r="AI84" s="16"/>
      <c r="AJ84" s="16"/>
      <c r="AK84" s="10"/>
      <c r="AL84" s="10"/>
      <c r="AM84" s="10"/>
      <c r="AN84" s="10"/>
      <c r="AO84" s="10"/>
      <c r="AP84" s="10"/>
      <c r="AQ84" s="10"/>
      <c r="AR84" s="105"/>
    </row>
    <row r="85" spans="1:44" s="100" customFormat="1" ht="15" customHeight="1" x14ac:dyDescent="0.25">
      <c r="A85" s="8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3"/>
      <c r="AI85" s="16"/>
      <c r="AJ85" s="16"/>
      <c r="AK85" s="10"/>
      <c r="AL85" s="10"/>
      <c r="AM85" s="10"/>
      <c r="AN85" s="10"/>
      <c r="AO85" s="10"/>
      <c r="AP85" s="10"/>
      <c r="AQ85" s="10"/>
      <c r="AR85" s="105"/>
    </row>
    <row r="86" spans="1:44" s="100" customFormat="1" ht="15" customHeight="1" x14ac:dyDescent="0.25">
      <c r="A86" s="8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3"/>
      <c r="AI86" s="16"/>
      <c r="AJ86" s="16"/>
      <c r="AK86" s="10"/>
      <c r="AL86" s="10"/>
      <c r="AM86" s="10"/>
      <c r="AN86" s="10"/>
      <c r="AO86" s="10"/>
      <c r="AP86" s="10"/>
      <c r="AQ86" s="10"/>
      <c r="AR86" s="105"/>
    </row>
    <row r="87" spans="1:44" s="100" customFormat="1" ht="15" customHeight="1" x14ac:dyDescent="0.25">
      <c r="A87" s="8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3"/>
      <c r="AI87" s="16"/>
      <c r="AJ87" s="16"/>
      <c r="AK87" s="10"/>
      <c r="AL87" s="10"/>
      <c r="AM87" s="10"/>
      <c r="AN87" s="10"/>
      <c r="AO87" s="10"/>
      <c r="AP87" s="10"/>
      <c r="AQ87" s="10"/>
      <c r="AR87" s="105"/>
    </row>
    <row r="88" spans="1:44" s="100" customFormat="1" ht="15" customHeight="1" x14ac:dyDescent="0.25">
      <c r="A88" s="8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3"/>
      <c r="AI88" s="16"/>
      <c r="AJ88" s="16"/>
      <c r="AK88" s="10"/>
      <c r="AL88" s="10"/>
      <c r="AM88" s="10"/>
      <c r="AN88" s="10"/>
      <c r="AO88" s="10"/>
      <c r="AP88" s="10"/>
      <c r="AQ88" s="10"/>
      <c r="AR88" s="105"/>
    </row>
    <row r="89" spans="1:44" s="100" customFormat="1" ht="15" customHeight="1" x14ac:dyDescent="0.25">
      <c r="A89" s="8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3"/>
      <c r="AI89" s="16"/>
      <c r="AJ89" s="16"/>
      <c r="AK89" s="10"/>
      <c r="AL89" s="10"/>
      <c r="AM89" s="10"/>
      <c r="AN89" s="10"/>
      <c r="AO89" s="10"/>
      <c r="AP89" s="10"/>
      <c r="AQ89" s="10"/>
      <c r="AR89" s="105"/>
    </row>
    <row r="90" spans="1:44" s="100" customFormat="1" ht="15" customHeight="1" x14ac:dyDescent="0.25">
      <c r="A90" s="8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3"/>
      <c r="AI90" s="16"/>
      <c r="AJ90" s="16"/>
      <c r="AK90" s="10"/>
      <c r="AL90" s="10"/>
      <c r="AM90" s="10"/>
      <c r="AN90" s="10"/>
      <c r="AO90" s="10"/>
      <c r="AP90" s="10"/>
      <c r="AQ90" s="10"/>
      <c r="AR90" s="105"/>
    </row>
    <row r="91" spans="1:44" s="100" customFormat="1" ht="15" customHeight="1" x14ac:dyDescent="0.25">
      <c r="A91" s="8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3"/>
      <c r="AI91" s="16"/>
      <c r="AJ91" s="16"/>
      <c r="AK91" s="10"/>
      <c r="AL91" s="10"/>
      <c r="AM91" s="10"/>
      <c r="AN91" s="10"/>
      <c r="AO91" s="10"/>
      <c r="AP91" s="10"/>
      <c r="AQ91" s="10"/>
      <c r="AR91" s="105"/>
    </row>
    <row r="92" spans="1:44" s="100" customFormat="1" ht="15" customHeight="1" x14ac:dyDescent="0.25">
      <c r="A92" s="8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3"/>
      <c r="AI92" s="16"/>
      <c r="AJ92" s="16"/>
      <c r="AK92" s="10"/>
      <c r="AL92" s="10"/>
      <c r="AM92" s="10"/>
      <c r="AN92" s="10"/>
      <c r="AO92" s="10"/>
      <c r="AP92" s="10"/>
      <c r="AQ92" s="10"/>
      <c r="AR92" s="105"/>
    </row>
    <row r="93" spans="1:44" s="100" customFormat="1" ht="15" customHeight="1" x14ac:dyDescent="0.25">
      <c r="A93" s="8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3"/>
      <c r="AI93" s="16"/>
      <c r="AJ93" s="16"/>
      <c r="AK93" s="10"/>
      <c r="AL93" s="10"/>
      <c r="AM93" s="10"/>
      <c r="AN93" s="10"/>
      <c r="AO93" s="10"/>
      <c r="AP93" s="10"/>
      <c r="AQ93" s="10"/>
      <c r="AR93" s="105"/>
    </row>
    <row r="94" spans="1:44" s="100" customFormat="1" ht="15" customHeight="1" x14ac:dyDescent="0.25">
      <c r="A94" s="8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3"/>
      <c r="AI94" s="16"/>
      <c r="AJ94" s="16"/>
      <c r="AK94" s="10"/>
      <c r="AL94" s="10"/>
      <c r="AM94" s="10"/>
      <c r="AN94" s="10"/>
      <c r="AO94" s="10"/>
      <c r="AP94" s="10"/>
      <c r="AQ94" s="10"/>
      <c r="AR94" s="105"/>
    </row>
    <row r="95" spans="1:44" s="100" customFormat="1" ht="15" customHeight="1" x14ac:dyDescent="0.25">
      <c r="A95" s="8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3"/>
      <c r="AI95" s="16"/>
      <c r="AJ95" s="16"/>
      <c r="AK95" s="10"/>
      <c r="AL95" s="10"/>
      <c r="AM95" s="10"/>
      <c r="AN95" s="10"/>
      <c r="AO95" s="10"/>
      <c r="AP95" s="10"/>
      <c r="AQ95" s="10"/>
      <c r="AR95" s="105"/>
    </row>
    <row r="96" spans="1:44" s="100" customFormat="1" ht="15" customHeight="1" x14ac:dyDescent="0.25">
      <c r="A96" s="8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3"/>
      <c r="AI96" s="16"/>
      <c r="AJ96" s="16"/>
      <c r="AK96" s="10"/>
      <c r="AL96" s="10"/>
      <c r="AM96" s="10"/>
      <c r="AN96" s="10"/>
      <c r="AO96" s="10"/>
      <c r="AP96" s="10"/>
      <c r="AQ96" s="10"/>
      <c r="AR96" s="105"/>
    </row>
    <row r="97" spans="1:44" s="100" customFormat="1" ht="15" customHeight="1" x14ac:dyDescent="0.25">
      <c r="A97" s="8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3"/>
      <c r="AI97" s="16"/>
      <c r="AJ97" s="16"/>
      <c r="AK97" s="10"/>
      <c r="AL97" s="10"/>
      <c r="AM97" s="10"/>
      <c r="AN97" s="10"/>
      <c r="AO97" s="10"/>
      <c r="AP97" s="10"/>
      <c r="AQ97" s="10"/>
      <c r="AR97" s="105"/>
    </row>
    <row r="98" spans="1:44" s="100" customFormat="1" ht="15" customHeight="1" x14ac:dyDescent="0.25">
      <c r="A98" s="8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3"/>
      <c r="AI98" s="16"/>
      <c r="AJ98" s="16"/>
      <c r="AK98" s="10"/>
      <c r="AL98" s="10"/>
      <c r="AM98" s="10"/>
      <c r="AN98" s="10"/>
      <c r="AO98" s="10"/>
      <c r="AP98" s="10"/>
      <c r="AQ98" s="10"/>
      <c r="AR98" s="105"/>
    </row>
    <row r="99" spans="1:44" s="100" customFormat="1" ht="15" customHeight="1" x14ac:dyDescent="0.25">
      <c r="A99" s="8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3"/>
      <c r="AI99" s="16"/>
      <c r="AJ99" s="16"/>
      <c r="AK99" s="10"/>
      <c r="AL99" s="10"/>
      <c r="AM99" s="10"/>
      <c r="AN99" s="10"/>
      <c r="AO99" s="10"/>
      <c r="AP99" s="10"/>
      <c r="AQ99" s="10"/>
      <c r="AR99" s="105"/>
    </row>
    <row r="100" spans="1:44" s="100" customFormat="1" ht="15" customHeight="1" x14ac:dyDescent="0.25">
      <c r="A100" s="8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3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5"/>
    </row>
    <row r="101" spans="1:44" s="100" customFormat="1" ht="15" customHeight="1" x14ac:dyDescent="0.25">
      <c r="A101" s="8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3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5"/>
    </row>
    <row r="102" spans="1:44" s="100" customFormat="1" ht="15" customHeight="1" x14ac:dyDescent="0.25">
      <c r="A102" s="8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3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5"/>
    </row>
    <row r="103" spans="1:44" s="100" customFormat="1" ht="15" customHeight="1" x14ac:dyDescent="0.25">
      <c r="A103" s="8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3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5"/>
    </row>
    <row r="104" spans="1:44" s="100" customFormat="1" ht="15" customHeight="1" x14ac:dyDescent="0.25">
      <c r="A104" s="8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3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5"/>
    </row>
    <row r="105" spans="1:44" s="100" customFormat="1" ht="15" customHeight="1" x14ac:dyDescent="0.25">
      <c r="A105" s="8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3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5"/>
    </row>
    <row r="106" spans="1:44" s="100" customFormat="1" ht="15" customHeight="1" x14ac:dyDescent="0.25">
      <c r="A106" s="8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3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5"/>
    </row>
    <row r="107" spans="1:44" s="100" customFormat="1" ht="15" customHeight="1" x14ac:dyDescent="0.25">
      <c r="A107" s="8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3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5"/>
    </row>
    <row r="108" spans="1:44" s="100" customFormat="1" ht="15" customHeight="1" x14ac:dyDescent="0.25">
      <c r="A108" s="8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3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5"/>
    </row>
    <row r="109" spans="1:44" s="100" customFormat="1" ht="15" customHeight="1" x14ac:dyDescent="0.25">
      <c r="A109" s="8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3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5"/>
    </row>
    <row r="110" spans="1:44" s="100" customFormat="1" ht="15" customHeight="1" x14ac:dyDescent="0.25">
      <c r="A110" s="8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3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5"/>
    </row>
    <row r="111" spans="1:44" s="100" customFormat="1" ht="15" customHeight="1" x14ac:dyDescent="0.25">
      <c r="A111" s="8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3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5"/>
    </row>
    <row r="112" spans="1:44" s="100" customFormat="1" ht="15" customHeight="1" x14ac:dyDescent="0.25">
      <c r="A112" s="8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3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5"/>
    </row>
    <row r="113" spans="1:44" s="100" customFormat="1" ht="15" customHeight="1" x14ac:dyDescent="0.25">
      <c r="A113" s="8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3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5"/>
    </row>
    <row r="114" spans="1:44" s="100" customFormat="1" ht="15" customHeight="1" x14ac:dyDescent="0.25">
      <c r="A114" s="8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3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5"/>
    </row>
    <row r="115" spans="1:44" s="100" customFormat="1" ht="15" customHeight="1" x14ac:dyDescent="0.25">
      <c r="A115" s="8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3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5"/>
    </row>
    <row r="116" spans="1:44" s="100" customFormat="1" ht="15" customHeight="1" x14ac:dyDescent="0.25">
      <c r="A116" s="8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3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5"/>
    </row>
    <row r="117" spans="1:44" s="100" customFormat="1" ht="15" customHeight="1" x14ac:dyDescent="0.25">
      <c r="A117" s="8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3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5"/>
    </row>
    <row r="118" spans="1:44" s="100" customFormat="1" ht="15" customHeight="1" x14ac:dyDescent="0.25">
      <c r="A118" s="8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3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5"/>
    </row>
    <row r="119" spans="1:44" s="100" customFormat="1" ht="15" customHeight="1" x14ac:dyDescent="0.25">
      <c r="A119" s="8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3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5"/>
    </row>
    <row r="120" spans="1:44" s="100" customFormat="1" ht="15" customHeight="1" x14ac:dyDescent="0.25">
      <c r="A120" s="8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3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5"/>
    </row>
    <row r="121" spans="1:44" s="100" customFormat="1" ht="15" customHeight="1" x14ac:dyDescent="0.25">
      <c r="A121" s="8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3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5"/>
    </row>
    <row r="122" spans="1:44" s="100" customFormat="1" ht="15" customHeight="1" x14ac:dyDescent="0.25">
      <c r="A122" s="8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3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5"/>
    </row>
    <row r="123" spans="1:44" s="100" customFormat="1" ht="15" customHeight="1" x14ac:dyDescent="0.25">
      <c r="A123" s="8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3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5"/>
    </row>
    <row r="124" spans="1:44" s="100" customFormat="1" ht="15" customHeight="1" x14ac:dyDescent="0.25">
      <c r="A124" s="8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3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5"/>
    </row>
    <row r="125" spans="1:44" s="100" customFormat="1" ht="15" customHeight="1" x14ac:dyDescent="0.25">
      <c r="A125" s="8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3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5"/>
    </row>
    <row r="126" spans="1:44" s="100" customFormat="1" ht="15" customHeight="1" x14ac:dyDescent="0.25">
      <c r="A126" s="8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3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5"/>
    </row>
    <row r="127" spans="1:44" s="100" customFormat="1" ht="15" customHeight="1" x14ac:dyDescent="0.25">
      <c r="A127" s="8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3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5"/>
    </row>
    <row r="128" spans="1:44" s="100" customFormat="1" ht="15" customHeight="1" x14ac:dyDescent="0.25">
      <c r="A128" s="8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3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5"/>
    </row>
    <row r="129" spans="1:44" s="100" customFormat="1" ht="15" customHeight="1" x14ac:dyDescent="0.25">
      <c r="A129" s="8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3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5"/>
    </row>
    <row r="130" spans="1:44" s="100" customFormat="1" ht="15" customHeight="1" x14ac:dyDescent="0.25">
      <c r="A130" s="8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3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5"/>
    </row>
    <row r="131" spans="1:44" s="100" customFormat="1" ht="15" customHeight="1" x14ac:dyDescent="0.25">
      <c r="A131" s="8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3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5"/>
    </row>
    <row r="132" spans="1:44" s="100" customFormat="1" ht="15" customHeight="1" x14ac:dyDescent="0.25">
      <c r="A132" s="8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3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5"/>
    </row>
    <row r="133" spans="1:44" s="100" customFormat="1" ht="15" customHeight="1" x14ac:dyDescent="0.25">
      <c r="A133" s="8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3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5"/>
    </row>
    <row r="134" spans="1:44" s="100" customFormat="1" ht="15" customHeight="1" x14ac:dyDescent="0.25">
      <c r="A134" s="8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3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5"/>
    </row>
    <row r="135" spans="1:44" s="100" customFormat="1" ht="15" customHeight="1" x14ac:dyDescent="0.25">
      <c r="A135" s="8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3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5"/>
    </row>
    <row r="136" spans="1:44" s="100" customFormat="1" ht="15" customHeight="1" x14ac:dyDescent="0.25">
      <c r="A136" s="8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3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5"/>
    </row>
    <row r="137" spans="1:44" s="100" customFormat="1" ht="15" customHeight="1" x14ac:dyDescent="0.25">
      <c r="A137" s="8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3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5"/>
    </row>
    <row r="138" spans="1:44" s="100" customFormat="1" ht="15" customHeight="1" x14ac:dyDescent="0.25">
      <c r="A138" s="8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3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5"/>
    </row>
    <row r="139" spans="1:44" s="100" customFormat="1" ht="15" customHeight="1" x14ac:dyDescent="0.25">
      <c r="A139" s="8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3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5"/>
    </row>
    <row r="140" spans="1:44" s="100" customFormat="1" ht="15" customHeight="1" x14ac:dyDescent="0.25">
      <c r="A140" s="8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3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5"/>
    </row>
    <row r="141" spans="1:44" s="100" customFormat="1" ht="15" customHeight="1" x14ac:dyDescent="0.25">
      <c r="A141" s="8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3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5"/>
    </row>
    <row r="142" spans="1:44" s="100" customFormat="1" ht="15" customHeight="1" x14ac:dyDescent="0.25">
      <c r="A142" s="8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3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5"/>
    </row>
    <row r="143" spans="1:44" s="100" customFormat="1" ht="15" customHeight="1" x14ac:dyDescent="0.25">
      <c r="A143" s="8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3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5"/>
    </row>
    <row r="144" spans="1:44" s="100" customFormat="1" ht="15" customHeight="1" x14ac:dyDescent="0.25">
      <c r="A144" s="8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3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5"/>
    </row>
    <row r="145" spans="1:44" s="100" customFormat="1" ht="15" customHeight="1" x14ac:dyDescent="0.25">
      <c r="A145" s="8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3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5"/>
    </row>
    <row r="146" spans="1:44" s="100" customFormat="1" ht="15" customHeight="1" x14ac:dyDescent="0.25">
      <c r="A146" s="8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3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5"/>
    </row>
    <row r="147" spans="1:44" s="100" customFormat="1" ht="15" customHeight="1" x14ac:dyDescent="0.25">
      <c r="A147" s="8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3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5"/>
    </row>
    <row r="148" spans="1:44" s="100" customFormat="1" ht="15" customHeight="1" x14ac:dyDescent="0.25">
      <c r="A148" s="8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3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5"/>
    </row>
    <row r="149" spans="1:44" s="100" customFormat="1" ht="15" customHeight="1" x14ac:dyDescent="0.25">
      <c r="A149" s="8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3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5"/>
    </row>
    <row r="150" spans="1:44" s="100" customFormat="1" ht="15" customHeight="1" x14ac:dyDescent="0.25">
      <c r="A150" s="8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3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5"/>
    </row>
    <row r="151" spans="1:44" s="100" customFormat="1" ht="15" customHeight="1" x14ac:dyDescent="0.25">
      <c r="A151" s="8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3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5"/>
    </row>
    <row r="152" spans="1:44" s="100" customFormat="1" ht="15" customHeight="1" x14ac:dyDescent="0.25">
      <c r="A152" s="8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3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5"/>
    </row>
    <row r="153" spans="1:44" s="100" customFormat="1" ht="15" customHeight="1" x14ac:dyDescent="0.25">
      <c r="A153" s="8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3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5"/>
    </row>
    <row r="154" spans="1:44" s="100" customFormat="1" ht="15" customHeight="1" x14ac:dyDescent="0.25">
      <c r="A154" s="8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3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5"/>
    </row>
    <row r="155" spans="1:44" s="100" customFormat="1" ht="15" customHeight="1" x14ac:dyDescent="0.25">
      <c r="A155" s="8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3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5"/>
    </row>
    <row r="156" spans="1:44" s="100" customFormat="1" ht="15" customHeight="1" x14ac:dyDescent="0.25">
      <c r="A156" s="8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3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5"/>
    </row>
    <row r="157" spans="1:44" s="100" customFormat="1" ht="15" customHeight="1" x14ac:dyDescent="0.25">
      <c r="A157" s="8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3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5"/>
    </row>
    <row r="158" spans="1:44" s="100" customFormat="1" ht="15" customHeight="1" x14ac:dyDescent="0.25">
      <c r="A158" s="8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3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5"/>
    </row>
    <row r="159" spans="1:44" s="100" customFormat="1" ht="15" customHeight="1" x14ac:dyDescent="0.25">
      <c r="A159" s="8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3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5"/>
    </row>
    <row r="160" spans="1:44" s="100" customFormat="1" ht="15" customHeight="1" x14ac:dyDescent="0.25">
      <c r="A160" s="8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3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5"/>
    </row>
    <row r="161" spans="1:44" s="100" customFormat="1" ht="15" customHeight="1" x14ac:dyDescent="0.25">
      <c r="A161" s="8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3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5"/>
    </row>
    <row r="162" spans="1:44" s="100" customFormat="1" ht="15" customHeight="1" x14ac:dyDescent="0.25">
      <c r="A162" s="8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3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5"/>
    </row>
    <row r="163" spans="1:44" s="100" customFormat="1" ht="15" customHeight="1" x14ac:dyDescent="0.25">
      <c r="A163" s="8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3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5"/>
    </row>
    <row r="164" spans="1:44" s="100" customFormat="1" ht="15" customHeight="1" x14ac:dyDescent="0.25">
      <c r="A164" s="8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3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5"/>
    </row>
    <row r="165" spans="1:44" s="100" customFormat="1" ht="15" customHeight="1" x14ac:dyDescent="0.25">
      <c r="A165" s="8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3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5"/>
    </row>
    <row r="166" spans="1:44" s="100" customFormat="1" ht="15" customHeight="1" x14ac:dyDescent="0.25">
      <c r="A166" s="8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3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5"/>
    </row>
    <row r="167" spans="1:44" s="100" customFormat="1" ht="15" customHeight="1" x14ac:dyDescent="0.25">
      <c r="A167" s="8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3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5"/>
    </row>
    <row r="168" spans="1:44" s="100" customFormat="1" ht="15" customHeight="1" x14ac:dyDescent="0.25">
      <c r="A168" s="8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3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5"/>
    </row>
    <row r="169" spans="1:44" s="100" customFormat="1" ht="15" customHeight="1" x14ac:dyDescent="0.25">
      <c r="A169" s="8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3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5"/>
    </row>
    <row r="170" spans="1:44" s="100" customFormat="1" ht="15" customHeight="1" x14ac:dyDescent="0.25">
      <c r="A170" s="8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43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5"/>
    </row>
    <row r="171" spans="1:44" s="100" customFormat="1" ht="15" customHeight="1" x14ac:dyDescent="0.25">
      <c r="A171" s="8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43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5"/>
    </row>
    <row r="172" spans="1:44" ht="15" customHeight="1" x14ac:dyDescent="0.25">
      <c r="AG172" s="10"/>
      <c r="AH172" s="143"/>
      <c r="AI172" s="16"/>
      <c r="AJ172" s="16"/>
    </row>
    <row r="173" spans="1:44" ht="15" customHeight="1" x14ac:dyDescent="0.25">
      <c r="AG173" s="10"/>
      <c r="AH173" s="143"/>
      <c r="AI173" s="16"/>
      <c r="AJ173" s="16"/>
    </row>
    <row r="174" spans="1:44" ht="15" customHeight="1" x14ac:dyDescent="0.25">
      <c r="AG174" s="10"/>
      <c r="AH174" s="143"/>
      <c r="AI174" s="16"/>
      <c r="AJ174" s="16"/>
    </row>
    <row r="175" spans="1:44" ht="15" customHeight="1" x14ac:dyDescent="0.25">
      <c r="AG175" s="10"/>
      <c r="AH175" s="143"/>
      <c r="AI175" s="16"/>
      <c r="AJ175" s="16"/>
    </row>
    <row r="176" spans="1:44" ht="15" customHeight="1" x14ac:dyDescent="0.25">
      <c r="AG176" s="10"/>
      <c r="AH176" s="143"/>
      <c r="AI176" s="16"/>
      <c r="AJ176" s="16"/>
    </row>
    <row r="177" spans="2:43" ht="15" customHeight="1" x14ac:dyDescent="0.25">
      <c r="AG177" s="10"/>
      <c r="AH177" s="143"/>
      <c r="AI177" s="16"/>
      <c r="AJ177" s="16"/>
    </row>
    <row r="178" spans="2:43" ht="15" customHeight="1" x14ac:dyDescent="0.25">
      <c r="AG178" s="10"/>
      <c r="AH178" s="143"/>
      <c r="AI178" s="16"/>
      <c r="AJ178" s="16"/>
    </row>
    <row r="187" spans="2:43" ht="15" customHeight="1" x14ac:dyDescent="0.2"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</row>
    <row r="188" spans="2:43" ht="15" customHeight="1" x14ac:dyDescent="0.2"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</row>
    <row r="189" spans="2:43" ht="15" customHeight="1" x14ac:dyDescent="0.2"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</row>
    <row r="190" spans="2:43" ht="15" customHeight="1" x14ac:dyDescent="0.2"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</row>
    <row r="191" spans="2:43" ht="15" customHeight="1" x14ac:dyDescent="0.2"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</row>
    <row r="192" spans="2:43" ht="15" customHeight="1" x14ac:dyDescent="0.2"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</row>
    <row r="193" spans="2:43" ht="15" customHeight="1" x14ac:dyDescent="0.2"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</row>
    <row r="194" spans="2:43" ht="15" customHeight="1" x14ac:dyDescent="0.2"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</row>
    <row r="195" spans="2:43" ht="15" customHeight="1" x14ac:dyDescent="0.2"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</row>
    <row r="196" spans="2:43" ht="15" customHeight="1" x14ac:dyDescent="0.2"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</row>
    <row r="197" spans="2:43" ht="15" customHeight="1" x14ac:dyDescent="0.2"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</row>
    <row r="198" spans="2:43" ht="15" customHeight="1" x14ac:dyDescent="0.2"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</row>
    <row r="199" spans="2:43" ht="15" customHeight="1" x14ac:dyDescent="0.2"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</row>
    <row r="200" spans="2:43" ht="15" customHeight="1" x14ac:dyDescent="0.2"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</row>
    <row r="201" spans="2:43" ht="15" customHeight="1" x14ac:dyDescent="0.2"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</row>
    <row r="202" spans="2:43" ht="15" customHeight="1" x14ac:dyDescent="0.2"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</row>
    <row r="203" spans="2:43" ht="15" customHeight="1" x14ac:dyDescent="0.2"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</row>
    <row r="204" spans="2:43" ht="15" customHeight="1" x14ac:dyDescent="0.2"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</row>
    <row r="205" spans="2:43" ht="15" customHeight="1" x14ac:dyDescent="0.2"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</row>
    <row r="206" spans="2:43" ht="15" customHeight="1" x14ac:dyDescent="0.25"/>
    <row r="207" spans="2:43" ht="15" customHeight="1" x14ac:dyDescent="0.25"/>
    <row r="208" spans="2:43" ht="15" customHeight="1" x14ac:dyDescent="0.25"/>
    <row r="209" ht="15" customHeight="1" x14ac:dyDescent="0.25"/>
  </sheetData>
  <sortState ref="B8:AH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7</v>
      </c>
      <c r="AE4" s="12">
        <v>24</v>
      </c>
      <c r="AF4" s="68">
        <v>0.42849999999999999</v>
      </c>
      <c r="AG4" s="10">
        <v>56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</v>
      </c>
      <c r="AP4" s="12">
        <v>1</v>
      </c>
      <c r="AQ4" s="12">
        <v>12</v>
      </c>
      <c r="AR4" s="65">
        <v>0.33329999999999999</v>
      </c>
      <c r="AS4" s="66">
        <v>36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31</v>
      </c>
      <c r="Z5" s="1" t="s">
        <v>32</v>
      </c>
      <c r="AA5" s="12"/>
      <c r="AB5" s="69" t="s">
        <v>33</v>
      </c>
      <c r="AC5" s="12"/>
      <c r="AD5" s="12"/>
      <c r="AE5" s="12"/>
      <c r="AF5" s="68"/>
      <c r="AG5" s="16"/>
      <c r="AH5" s="40"/>
      <c r="AI5" s="7"/>
      <c r="AJ5" s="7"/>
      <c r="AK5" s="7"/>
      <c r="AL5" s="16"/>
      <c r="AM5" s="12"/>
      <c r="AN5" s="12"/>
      <c r="AO5" s="12"/>
      <c r="AP5" s="12"/>
      <c r="AQ5" s="12"/>
      <c r="AR5" s="65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28</v>
      </c>
      <c r="D6" s="1" t="s">
        <v>27</v>
      </c>
      <c r="E6" s="12">
        <v>20</v>
      </c>
      <c r="F6" s="12">
        <v>0</v>
      </c>
      <c r="G6" s="12">
        <v>0</v>
      </c>
      <c r="H6" s="13">
        <v>5</v>
      </c>
      <c r="I6" s="12">
        <v>46</v>
      </c>
      <c r="J6" s="68">
        <v>0.52270000000000005</v>
      </c>
      <c r="K6" s="16">
        <v>88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100</v>
      </c>
      <c r="D7" s="1" t="s">
        <v>27</v>
      </c>
      <c r="E7" s="12">
        <v>18</v>
      </c>
      <c r="F7" s="12">
        <v>0</v>
      </c>
      <c r="G7" s="12">
        <v>4</v>
      </c>
      <c r="H7" s="13">
        <v>15</v>
      </c>
      <c r="I7" s="12">
        <v>56</v>
      </c>
      <c r="J7" s="32">
        <v>0.5</v>
      </c>
      <c r="K7" s="19">
        <v>112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69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27</v>
      </c>
      <c r="E8" s="12">
        <v>1</v>
      </c>
      <c r="F8" s="12">
        <v>0</v>
      </c>
      <c r="G8" s="12">
        <v>0</v>
      </c>
      <c r="H8" s="12">
        <v>3</v>
      </c>
      <c r="I8" s="12">
        <v>2</v>
      </c>
      <c r="J8" s="32">
        <v>0.2</v>
      </c>
      <c r="K8" s="19">
        <v>10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68"/>
      <c r="AG8" s="16"/>
      <c r="AH8" s="40"/>
      <c r="AI8" s="7"/>
      <c r="AJ8" s="7"/>
      <c r="AK8" s="7"/>
      <c r="AL8" s="16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39</v>
      </c>
      <c r="F9" s="36">
        <f>SUM(F4:F8)</f>
        <v>0</v>
      </c>
      <c r="G9" s="36">
        <f>SUM(G4:G8)</f>
        <v>4</v>
      </c>
      <c r="H9" s="36">
        <f>SUM(H4:H8)</f>
        <v>23</v>
      </c>
      <c r="I9" s="36">
        <f>SUM(I4:I8)</f>
        <v>104</v>
      </c>
      <c r="J9" s="37">
        <f>PRODUCT(I9/K9)</f>
        <v>0.49523809523809526</v>
      </c>
      <c r="K9" s="21">
        <f>SUM(K4:K8)</f>
        <v>210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0</v>
      </c>
      <c r="AD9" s="36">
        <f>SUM(AD4:AD8)</f>
        <v>7</v>
      </c>
      <c r="AE9" s="36">
        <f>SUM(AE4:AE8)</f>
        <v>24</v>
      </c>
      <c r="AF9" s="37">
        <f>PRODUCT(AE9/AG9)</f>
        <v>0.42857142857142855</v>
      </c>
      <c r="AG9" s="21">
        <f>SUM(AG4:AG8)</f>
        <v>56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0</v>
      </c>
      <c r="AO9" s="36">
        <f>SUM(AO4:AO8)</f>
        <v>1</v>
      </c>
      <c r="AP9" s="36">
        <f>SUM(AP4:AP8)</f>
        <v>1</v>
      </c>
      <c r="AQ9" s="36">
        <f>SUM(AQ4:AQ8)</f>
        <v>12</v>
      </c>
      <c r="AR9" s="37">
        <f>PRODUCT(AQ9/AS9)</f>
        <v>0.33333333333333331</v>
      </c>
      <c r="AS9" s="39">
        <f>SUM(AS4:AS8)</f>
        <v>36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28</v>
      </c>
      <c r="F12" s="47">
        <v>1</v>
      </c>
      <c r="G12" s="47">
        <v>5</v>
      </c>
      <c r="H12" s="47">
        <v>23</v>
      </c>
      <c r="I12" s="47">
        <v>85</v>
      </c>
      <c r="J12" s="60">
        <v>0.58599999999999997</v>
      </c>
      <c r="K12" s="16">
        <f>PRODUCT(I12/J12)</f>
        <v>145.05119453924917</v>
      </c>
      <c r="L12" s="53">
        <f>PRODUCT((F12+G12)/E12)</f>
        <v>0.21428571428571427</v>
      </c>
      <c r="M12" s="53">
        <f>PRODUCT(H12/E12)</f>
        <v>0.8214285714285714</v>
      </c>
      <c r="N12" s="53">
        <f>PRODUCT((F12+G12+H12)/E12)</f>
        <v>1.0357142857142858</v>
      </c>
      <c r="O12" s="53">
        <f>PRODUCT(I12/E12)</f>
        <v>3.0357142857142856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39</v>
      </c>
      <c r="F13" s="47">
        <f>PRODUCT(F9+R9)</f>
        <v>0</v>
      </c>
      <c r="G13" s="47">
        <f>PRODUCT(G9+S9)</f>
        <v>4</v>
      </c>
      <c r="H13" s="47">
        <f>PRODUCT(H9+T9)</f>
        <v>23</v>
      </c>
      <c r="I13" s="47">
        <f>PRODUCT(I9+U9)</f>
        <v>104</v>
      </c>
      <c r="J13" s="60">
        <f>PRODUCT(I13/K13)</f>
        <v>0.49523809523809526</v>
      </c>
      <c r="K13" s="16">
        <f>PRODUCT(K9+W9)</f>
        <v>210</v>
      </c>
      <c r="L13" s="53">
        <f>PRODUCT((F13+G13)/E13)</f>
        <v>0.10256410256410256</v>
      </c>
      <c r="M13" s="53">
        <f>PRODUCT(H13/E13)</f>
        <v>0.58974358974358976</v>
      </c>
      <c r="N13" s="53">
        <f>PRODUCT((F13+G13+H13)/E13)</f>
        <v>0.69230769230769229</v>
      </c>
      <c r="O13" s="53">
        <f>PRODUCT(I13/E13)</f>
        <v>2.6666666666666665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19</v>
      </c>
      <c r="F14" s="47">
        <f>PRODUCT(AB9+AN9)</f>
        <v>0</v>
      </c>
      <c r="G14" s="47">
        <f>PRODUCT(AC9+AO9)</f>
        <v>1</v>
      </c>
      <c r="H14" s="47">
        <f>PRODUCT(AD9+AP9)</f>
        <v>8</v>
      </c>
      <c r="I14" s="47">
        <f>PRODUCT(AE9+AQ9)</f>
        <v>36</v>
      </c>
      <c r="J14" s="60">
        <f>PRODUCT(I14/K14)</f>
        <v>0.39130434782608697</v>
      </c>
      <c r="K14" s="10">
        <f>PRODUCT(AG9+AS9)</f>
        <v>92</v>
      </c>
      <c r="L14" s="53">
        <f>PRODUCT((F14+G14)/E14)</f>
        <v>5.2631578947368418E-2</v>
      </c>
      <c r="M14" s="53">
        <f>PRODUCT(H14/E14)</f>
        <v>0.42105263157894735</v>
      </c>
      <c r="N14" s="53">
        <f>PRODUCT((F14+G14+H14)/E14)</f>
        <v>0.47368421052631576</v>
      </c>
      <c r="O14" s="53">
        <f>PRODUCT(I14/E14)</f>
        <v>1.8947368421052631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86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54</v>
      </c>
      <c r="I15" s="47">
        <f t="shared" si="0"/>
        <v>225</v>
      </c>
      <c r="J15" s="60">
        <f>PRODUCT(I15/K15)</f>
        <v>0.50329806238834685</v>
      </c>
      <c r="K15" s="16">
        <f>SUM(K12:K14)</f>
        <v>447.0511945392492</v>
      </c>
      <c r="L15" s="53">
        <f>PRODUCT((F15+G15)/E15)</f>
        <v>0.12790697674418605</v>
      </c>
      <c r="M15" s="53">
        <f>PRODUCT(H15/E15)</f>
        <v>0.62790697674418605</v>
      </c>
      <c r="N15" s="53">
        <f>PRODUCT((F15+G15+H15)/E15)</f>
        <v>0.7558139534883721</v>
      </c>
      <c r="O15" s="53">
        <f>PRODUCT(I15/E15)</f>
        <v>2.6162790697674421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C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9.7109375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140625" style="102" customWidth="1"/>
    <col min="23" max="23" width="24.5703125" style="103" customWidth="1"/>
    <col min="24" max="24" width="9.7109375" style="102" customWidth="1"/>
    <col min="25" max="30" width="9.140625" style="105"/>
  </cols>
  <sheetData>
    <row r="1" spans="1:30" ht="18.75" x14ac:dyDescent="0.3">
      <c r="A1" s="70"/>
      <c r="B1" s="71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51" t="s">
        <v>25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6"/>
      <c r="P2" s="76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7" t="s">
        <v>35</v>
      </c>
      <c r="C3" s="77" t="s">
        <v>36</v>
      </c>
      <c r="D3" s="61" t="s">
        <v>37</v>
      </c>
      <c r="E3" s="78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79" t="s">
        <v>8</v>
      </c>
      <c r="R3" s="79">
        <v>1</v>
      </c>
      <c r="S3" s="79">
        <v>2</v>
      </c>
      <c r="T3" s="79">
        <v>3</v>
      </c>
      <c r="U3" s="79" t="s">
        <v>47</v>
      </c>
      <c r="V3" s="11" t="s">
        <v>9</v>
      </c>
      <c r="W3" s="64" t="s">
        <v>48</v>
      </c>
      <c r="X3" s="64" t="s">
        <v>49</v>
      </c>
      <c r="Y3" s="75"/>
      <c r="Z3" s="75"/>
      <c r="AA3" s="75"/>
      <c r="AB3" s="75"/>
      <c r="AC3" s="75"/>
      <c r="AD3" s="75"/>
    </row>
    <row r="4" spans="1:30" x14ac:dyDescent="0.25">
      <c r="A4" s="80"/>
      <c r="B4" s="81" t="s">
        <v>50</v>
      </c>
      <c r="C4" s="82" t="s">
        <v>54</v>
      </c>
      <c r="D4" s="83" t="s">
        <v>51</v>
      </c>
      <c r="E4" s="84" t="s">
        <v>53</v>
      </c>
      <c r="F4" s="21"/>
      <c r="G4" s="85">
        <v>1</v>
      </c>
      <c r="H4" s="86"/>
      <c r="I4" s="85"/>
      <c r="J4" s="87" t="s">
        <v>55</v>
      </c>
      <c r="K4" s="87">
        <v>2</v>
      </c>
      <c r="L4" s="87" t="s">
        <v>56</v>
      </c>
      <c r="M4" s="87">
        <v>1</v>
      </c>
      <c r="N4" s="85"/>
      <c r="O4" s="85"/>
      <c r="P4" s="85" t="s">
        <v>57</v>
      </c>
      <c r="Q4" s="88" t="s">
        <v>58</v>
      </c>
      <c r="R4" s="88"/>
      <c r="S4" s="88" t="s">
        <v>59</v>
      </c>
      <c r="T4" s="88" t="s">
        <v>60</v>
      </c>
      <c r="U4" s="88"/>
      <c r="V4" s="89">
        <v>1</v>
      </c>
      <c r="W4" s="81" t="s">
        <v>52</v>
      </c>
      <c r="X4" s="85">
        <v>1153</v>
      </c>
      <c r="Y4" s="75"/>
      <c r="Z4" s="75"/>
      <c r="AA4" s="75"/>
      <c r="AB4" s="75"/>
      <c r="AC4" s="75"/>
      <c r="AD4" s="75"/>
    </row>
    <row r="5" spans="1:30" x14ac:dyDescent="0.25">
      <c r="A5" s="80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6"/>
      <c r="R5" s="96"/>
      <c r="S5" s="96"/>
      <c r="T5" s="96"/>
      <c r="U5" s="96"/>
      <c r="V5" s="91"/>
      <c r="W5" s="92"/>
      <c r="X5" s="97"/>
      <c r="Y5" s="75"/>
      <c r="Z5" s="75"/>
      <c r="AA5" s="75"/>
      <c r="AB5" s="75"/>
      <c r="AC5" s="75"/>
      <c r="AD5" s="75"/>
    </row>
    <row r="6" spans="1:30" x14ac:dyDescent="0.25">
      <c r="A6" s="80"/>
      <c r="B6" s="54"/>
      <c r="C6" s="16"/>
      <c r="D6" s="54"/>
      <c r="E6" s="98"/>
      <c r="G6" s="16"/>
      <c r="H6" s="17"/>
      <c r="I6" s="16"/>
      <c r="J6" s="10"/>
      <c r="K6" s="10"/>
      <c r="L6" s="10"/>
      <c r="M6" s="16"/>
      <c r="N6" s="16"/>
      <c r="O6" s="16"/>
      <c r="P6" s="16"/>
      <c r="Q6" s="99"/>
      <c r="R6" s="99"/>
      <c r="S6" s="99"/>
      <c r="T6" s="99"/>
      <c r="U6" s="9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0"/>
      <c r="B7" s="54"/>
      <c r="C7" s="16"/>
      <c r="D7" s="54"/>
      <c r="E7" s="98"/>
      <c r="G7" s="16"/>
      <c r="H7" s="17"/>
      <c r="I7" s="16"/>
      <c r="J7" s="10"/>
      <c r="K7" s="10"/>
      <c r="L7" s="10"/>
      <c r="M7" s="16"/>
      <c r="N7" s="16"/>
      <c r="O7" s="16"/>
      <c r="P7" s="16"/>
      <c r="Q7" s="99"/>
      <c r="R7" s="99"/>
      <c r="S7" s="99"/>
      <c r="T7" s="99"/>
      <c r="U7" s="9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0"/>
      <c r="B8" s="54"/>
      <c r="C8" s="16"/>
      <c r="D8" s="54"/>
      <c r="E8" s="98"/>
      <c r="G8" s="16"/>
      <c r="H8" s="17"/>
      <c r="I8" s="16"/>
      <c r="J8" s="10"/>
      <c r="K8" s="10"/>
      <c r="L8" s="10"/>
      <c r="M8" s="16"/>
      <c r="N8" s="16"/>
      <c r="O8" s="16"/>
      <c r="P8" s="16"/>
      <c r="Q8" s="99"/>
      <c r="R8" s="99"/>
      <c r="S8" s="99"/>
      <c r="T8" s="99"/>
      <c r="U8" s="9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0"/>
      <c r="B9" s="54"/>
      <c r="C9" s="16"/>
      <c r="D9" s="54"/>
      <c r="E9" s="98"/>
      <c r="G9" s="16"/>
      <c r="H9" s="17"/>
      <c r="I9" s="16"/>
      <c r="J9" s="10"/>
      <c r="K9" s="10"/>
      <c r="L9" s="10"/>
      <c r="M9" s="16"/>
      <c r="N9" s="16"/>
      <c r="O9" s="16"/>
      <c r="P9" s="16"/>
      <c r="Q9" s="99"/>
      <c r="R9" s="99"/>
      <c r="S9" s="99"/>
      <c r="T9" s="99"/>
      <c r="U9" s="9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4"/>
      <c r="X57" s="16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2020-09-28T16:47:27Z</dcterms:modified>
</cp:coreProperties>
</file>