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M46" i="1" l="1"/>
  <c r="K64" i="1"/>
  <c r="J64" i="1"/>
  <c r="I64" i="1"/>
  <c r="H64" i="1"/>
  <c r="K63" i="1"/>
  <c r="J63" i="1"/>
  <c r="I63" i="1"/>
  <c r="H63" i="1"/>
  <c r="K62" i="1"/>
  <c r="J62" i="1"/>
  <c r="I62" i="1"/>
  <c r="H62" i="1"/>
  <c r="K61" i="1"/>
  <c r="J61" i="1"/>
  <c r="I61" i="1"/>
  <c r="H61" i="1"/>
  <c r="K60" i="1"/>
  <c r="J60" i="1"/>
  <c r="I60" i="1"/>
  <c r="H60" i="1"/>
  <c r="K59" i="1"/>
  <c r="J59" i="1"/>
  <c r="I59" i="1"/>
  <c r="H59" i="1"/>
  <c r="K58" i="1"/>
  <c r="J58" i="1"/>
  <c r="I58" i="1"/>
  <c r="H58" i="1"/>
  <c r="K57" i="1"/>
  <c r="J57" i="1"/>
  <c r="I57" i="1"/>
  <c r="H57" i="1"/>
  <c r="AN63" i="1" l="1"/>
  <c r="AM63" i="1"/>
  <c r="AL63" i="1"/>
  <c r="AN61" i="1"/>
  <c r="AM61" i="1"/>
  <c r="AN58" i="1"/>
  <c r="AM58" i="1"/>
  <c r="AM47" i="1" s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AM52" i="1"/>
  <c r="AN42" i="1"/>
  <c r="AM42" i="1"/>
  <c r="AL42" i="1"/>
  <c r="AP39" i="1" s="1"/>
  <c r="AN40" i="1"/>
  <c r="AL52" i="1" s="1"/>
  <c r="AN52" i="1" s="1"/>
  <c r="AM40" i="1"/>
  <c r="AL47" i="1" s="1"/>
  <c r="AN37" i="1"/>
  <c r="AL51" i="1" s="1"/>
  <c r="AN51" i="1" s="1"/>
  <c r="AM37" i="1"/>
  <c r="AL46" i="1" s="1"/>
  <c r="AN46" i="1" s="1"/>
  <c r="AP36" i="1"/>
  <c r="AP60" i="1" l="1"/>
  <c r="AP57" i="1"/>
  <c r="AM64" i="1"/>
  <c r="AM48" i="1" s="1"/>
  <c r="AN47" i="1"/>
  <c r="AN64" i="1"/>
  <c r="AM53" i="1" s="1"/>
  <c r="AN43" i="1"/>
  <c r="AL53" i="1" s="1"/>
  <c r="AM43" i="1"/>
  <c r="AL48" i="1" s="1"/>
  <c r="AN48" i="1" s="1"/>
  <c r="K11" i="5"/>
  <c r="K12" i="5" s="1"/>
  <c r="K16" i="5" s="1"/>
  <c r="K10" i="5"/>
  <c r="O15" i="5"/>
  <c r="N15" i="5"/>
  <c r="M15" i="5"/>
  <c r="L15" i="5"/>
  <c r="K15" i="5"/>
  <c r="AS12" i="5"/>
  <c r="AQ12" i="5"/>
  <c r="AR12" i="5" s="1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I12" i="5"/>
  <c r="I16" i="5" s="1"/>
  <c r="I18" i="5" s="1"/>
  <c r="H12" i="5"/>
  <c r="H16" i="5" s="1"/>
  <c r="G12" i="5"/>
  <c r="G16" i="5" s="1"/>
  <c r="G18" i="5" s="1"/>
  <c r="F12" i="5"/>
  <c r="F16" i="5" s="1"/>
  <c r="E12" i="5"/>
  <c r="E16" i="5" s="1"/>
  <c r="E18" i="5" s="1"/>
  <c r="AN53" i="1" l="1"/>
  <c r="J12" i="5"/>
  <c r="M16" i="5"/>
  <c r="J16" i="5"/>
  <c r="V12" i="5"/>
  <c r="K17" i="5"/>
  <c r="J17" i="5" s="1"/>
  <c r="N16" i="5"/>
  <c r="L16" i="5"/>
  <c r="O16" i="5"/>
  <c r="F17" i="5"/>
  <c r="F18" i="5" s="1"/>
  <c r="H17" i="5"/>
  <c r="K18" i="5"/>
  <c r="J18" i="5" s="1"/>
  <c r="O18" i="5"/>
  <c r="O17" i="5"/>
  <c r="M17" i="5"/>
  <c r="H18" i="5"/>
  <c r="M18" i="5" s="1"/>
  <c r="AF12" i="5"/>
  <c r="N17" i="5" l="1"/>
  <c r="L18" i="5"/>
  <c r="N18" i="5"/>
  <c r="L17" i="5"/>
  <c r="H21" i="1" l="1"/>
  <c r="H26" i="1" s="1"/>
  <c r="F21" i="1"/>
  <c r="F26" i="1"/>
  <c r="AQ21" i="1"/>
  <c r="AP21" i="1"/>
  <c r="AO21" i="1"/>
  <c r="AN21" i="1"/>
  <c r="AM21" i="1"/>
  <c r="AL21" i="1"/>
  <c r="AA21" i="1"/>
  <c r="Y21" i="1"/>
  <c r="I27" i="1" s="1"/>
  <c r="X21" i="1"/>
  <c r="H27" i="1" s="1"/>
  <c r="W21" i="1"/>
  <c r="G27" i="1" s="1"/>
  <c r="V21" i="1"/>
  <c r="F27" i="1" s="1"/>
  <c r="U21" i="1"/>
  <c r="E27" i="1" s="1"/>
  <c r="M21" i="1"/>
  <c r="L21" i="1"/>
  <c r="K21" i="1"/>
  <c r="J21" i="1"/>
  <c r="I21" i="1"/>
  <c r="I26" i="1" s="1"/>
  <c r="G21" i="1"/>
  <c r="G26" i="1" s="1"/>
  <c r="E21" i="1"/>
  <c r="E26" i="1" s="1"/>
  <c r="O14" i="1"/>
  <c r="O13" i="1"/>
  <c r="O21" i="1"/>
  <c r="O26" i="1" s="1"/>
  <c r="O29" i="1" s="1"/>
  <c r="G7" i="3"/>
  <c r="M7" i="3"/>
  <c r="M27" i="1" l="1"/>
  <c r="N27" i="1"/>
  <c r="Z21" i="1" s="1"/>
  <c r="K27" i="1"/>
  <c r="L27" i="1"/>
  <c r="I29" i="1"/>
  <c r="M29" i="1" s="1"/>
  <c r="F29" i="1"/>
  <c r="N21" i="1"/>
  <c r="N26" i="1" s="1"/>
  <c r="E29" i="1"/>
  <c r="M26" i="1"/>
  <c r="G29" i="1"/>
  <c r="K26" i="1"/>
  <c r="D23" i="1"/>
  <c r="H29" i="1"/>
  <c r="L29" i="1" s="1"/>
  <c r="L26" i="1"/>
  <c r="O30" i="1"/>
  <c r="N29" i="1" l="1"/>
  <c r="K29" i="1"/>
</calcChain>
</file>

<file path=xl/sharedStrings.xml><?xml version="1.0" encoding="utf-8"?>
<sst xmlns="http://schemas.openxmlformats.org/spreadsheetml/2006/main" count="505" uniqueCount="265">
  <si>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</si>
  <si>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</si>
  <si>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</si>
  <si>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</si>
  <si>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</si>
  <si>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</si>
  <si>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</si>
  <si>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</si>
  <si>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</si>
  <si>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</si>
  <si>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</si>
  <si>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</si>
  <si>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</si>
  <si>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</si>
  <si>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</si>
  <si>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</si>
  <si>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</si>
  <si>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</si>
  <si>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</si>
  <si>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</si>
  <si>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</si>
  <si>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</si>
  <si>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</si>
  <si>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</si>
  <si>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</si>
  <si>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</si>
  <si>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</si>
  <si>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</si>
  <si>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</si>
  <si>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</si>
  <si>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</si>
  <si>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</si>
  <si>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</si>
  <si>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</si>
  <si>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Tahko</t>
  </si>
  <si>
    <t>suomensarja</t>
  </si>
  <si>
    <t>Seurat</t>
  </si>
  <si>
    <t>PuMu</t>
  </si>
  <si>
    <t>ykköspesis</t>
  </si>
  <si>
    <t>Tahko = Hyvinkään Tahko  (1915)</t>
  </si>
  <si>
    <t>ViPa</t>
  </si>
  <si>
    <t>MyVe</t>
  </si>
  <si>
    <t>14.06. 2012  Tahko - KPL  2-0  (4-2, 9-3)</t>
  </si>
  <si>
    <t>Iiro Kuosa</t>
  </si>
  <si>
    <t>26.6.1991  Lohja</t>
  </si>
  <si>
    <t>ViPa = Vihdin Pallo  (1967),  kasvattajaseura</t>
  </si>
  <si>
    <t>MyVe = Mynämäen Vesa  (1920)</t>
  </si>
  <si>
    <t>10.</t>
  </si>
  <si>
    <t>6.</t>
  </si>
  <si>
    <t>YKKÖSPESIS</t>
  </si>
  <si>
    <t>18.06. 2013  ViVe - Tahko  2-0  (10-5, 20-5)</t>
  </si>
  <si>
    <t>3.  ottelu</t>
  </si>
  <si>
    <t xml:space="preserve">  21 v 11 kk 23 pv</t>
  </si>
  <si>
    <t xml:space="preserve">  20 v 11 kk 19 pv</t>
  </si>
  <si>
    <t>7.  ottelu</t>
  </si>
  <si>
    <t>16.07. 2013  Kiri - Tahko  0-1  (6-6, 3-10)</t>
  </si>
  <si>
    <t xml:space="preserve">  22 v   0 kk 20 pv</t>
  </si>
  <si>
    <t>5.</t>
  </si>
  <si>
    <t>11.</t>
  </si>
  <si>
    <t>PuMu = Puna-Mustat, Helsinki  (1941)</t>
  </si>
  <si>
    <t>4.</t>
  </si>
  <si>
    <t xml:space="preserve"> ITÄ - LÄNSI - KORTTI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</si>
  <si>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</si>
  <si>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</si>
  <si>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</si>
  <si>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</si>
  <si>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</si>
  <si>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</si>
  <si>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</si>
  <si>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</si>
  <si>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</si>
  <si>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</si>
  <si>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</si>
  <si>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</si>
  <si>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</si>
  <si>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2015  Hyvinkää</t>
  </si>
  <si>
    <t>Sami-Petteri Kivimäki</t>
  </si>
  <si>
    <t>Ikä ensimmäisessä ottelussa</t>
  </si>
  <si>
    <t>Länsi</t>
  </si>
  <si>
    <t>7.</t>
  </si>
  <si>
    <t>3.</t>
  </si>
  <si>
    <t>2.</t>
  </si>
  <si>
    <t>8.</t>
  </si>
  <si>
    <t>4409</t>
  </si>
  <si>
    <t>1v</t>
  </si>
  <si>
    <t>24 v 0 kk 2 pv</t>
  </si>
  <si>
    <t>80.  ottelu</t>
  </si>
  <si>
    <t>22.05. 2016  Tahko - PattU  2-0  (7-2, 10-2)</t>
  </si>
  <si>
    <t xml:space="preserve">  24 v 10 kk 26 pv</t>
  </si>
  <si>
    <t>JoMa</t>
  </si>
  <si>
    <t>JoMa = Joensuun Maila  (1957)</t>
  </si>
  <si>
    <t>02.07. 2017  Imatra</t>
  </si>
  <si>
    <t>Itä</t>
  </si>
  <si>
    <t>0/1</t>
  </si>
  <si>
    <t>Eero Pitkänen</t>
  </si>
  <si>
    <t>5029</t>
  </si>
  <si>
    <t xml:space="preserve">  1-2  (1-2, 1-0, 0-1)</t>
  </si>
  <si>
    <t>0/3</t>
  </si>
  <si>
    <t>0/2</t>
  </si>
  <si>
    <t xml:space="preserve">  2-1  (1-0, 1-2, 0-0, 1-0)</t>
  </si>
  <si>
    <t>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</si>
  <si>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</si>
  <si>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</si>
  <si>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</si>
  <si>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</si>
  <si>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</si>
  <si>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</si>
  <si>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</si>
  <si>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</si>
  <si>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</si>
  <si>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0-3  SoJy</t>
  </si>
  <si>
    <t>0-0-0</t>
  </si>
  <si>
    <t>KAIKKIEN AIKOJEN TILASTOT, TOP-10</t>
  </si>
  <si>
    <t>PESISPÖRSSIRAJAT</t>
  </si>
  <si>
    <t>Lyöty</t>
  </si>
  <si>
    <t>Tuotu</t>
  </si>
  <si>
    <t>2-3  JoMa</t>
  </si>
  <si>
    <t>3-1  JymyJussit</t>
  </si>
  <si>
    <t>1-2  JoMa</t>
  </si>
  <si>
    <t>0-3  JoMa</t>
  </si>
  <si>
    <t>3-1  Tahko</t>
  </si>
  <si>
    <t>1-3  SoJy</t>
  </si>
  <si>
    <t>2-1  KPL</t>
  </si>
  <si>
    <t xml:space="preserve">       Runkosarja TOP-30</t>
  </si>
  <si>
    <t>Ylempi loppusarja TOP-10</t>
  </si>
  <si>
    <t xml:space="preserve"> Kultainen räpylä  2017</t>
  </si>
  <si>
    <t>SUOMENSARJA</t>
  </si>
  <si>
    <t>KAIKKI OTTELUT</t>
  </si>
  <si>
    <t>YHTEENSÄ</t>
  </si>
  <si>
    <t>01.07. 2018  Joensuu</t>
  </si>
  <si>
    <t>Matti Iivarinen</t>
  </si>
  <si>
    <t xml:space="preserve">  2-1  (4-1, 2-1)</t>
  </si>
  <si>
    <t>2/3</t>
  </si>
  <si>
    <t>1/1</t>
  </si>
  <si>
    <t>4500</t>
  </si>
  <si>
    <t>2/8</t>
  </si>
  <si>
    <t>1/3</t>
  </si>
  <si>
    <t>1.</t>
  </si>
  <si>
    <t>3-0  JymyJussit</t>
  </si>
  <si>
    <t>3-0  ViVe</t>
  </si>
  <si>
    <t>3-0  KPL</t>
  </si>
  <si>
    <t xml:space="preserve">    Runkosarja TOP-10</t>
  </si>
  <si>
    <t>Jatkosarjat</t>
  </si>
  <si>
    <t xml:space="preserve">  Runkosarja TOP-10</t>
  </si>
  <si>
    <t>ka/l+t</t>
  </si>
  <si>
    <t>ka/kl</t>
  </si>
  <si>
    <t>3-0  Tahko</t>
  </si>
  <si>
    <t>3-1  SoJy</t>
  </si>
  <si>
    <t>2/2</t>
  </si>
  <si>
    <t>2-0  PattU</t>
  </si>
  <si>
    <t>5/8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</si>
  <si>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</si>
  <si>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</si>
  <si>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</si>
  <si>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</si>
  <si>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</si>
  <si>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SEUROITTAIN</t>
  </si>
  <si>
    <t>OSUUS</t>
  </si>
  <si>
    <t xml:space="preserve"> 1945 - 2013</t>
  </si>
  <si>
    <t>1721.</t>
  </si>
  <si>
    <t xml:space="preserve"> Ottelutilasto</t>
  </si>
  <si>
    <t xml:space="preserve"> 1945 - 2014</t>
  </si>
  <si>
    <t xml:space="preserve"> 200</t>
  </si>
  <si>
    <t>ka / ottelu</t>
  </si>
  <si>
    <t xml:space="preserve"> 1945 - 2015</t>
  </si>
  <si>
    <t>632.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</si>
  <si>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</si>
  <si>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</si>
  <si>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</si>
  <si>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</si>
  <si>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1945 - 2020</t>
  </si>
  <si>
    <t>YLEISÖENNÄTYS  KOTONA</t>
  </si>
  <si>
    <t>KATSOJIA YLI 5000</t>
  </si>
  <si>
    <t>LYÖDYT, KA/OTT</t>
  </si>
  <si>
    <t>RS</t>
  </si>
  <si>
    <t>YLS</t>
  </si>
  <si>
    <t>ERO</t>
  </si>
  <si>
    <t>147.   08.07. 2018  KPL - KiPa  2-1</t>
  </si>
  <si>
    <t>Joensuun Maila</t>
  </si>
  <si>
    <t>YLEISÖENNÄTYS  VIERAISSA</t>
  </si>
  <si>
    <t>260.   15.06. 2018  HP - KPL  0-2</t>
  </si>
  <si>
    <t>TUODUT, KA/OTT</t>
  </si>
  <si>
    <t>SIJA</t>
  </si>
  <si>
    <t>KATSOJIA</t>
  </si>
  <si>
    <t>KA / PELI</t>
  </si>
  <si>
    <t>RS JA YLS</t>
  </si>
  <si>
    <t xml:space="preserve"> PLAY OFF,  KA / OTT</t>
  </si>
  <si>
    <t xml:space="preserve"> PLAY OFF, TASASATASET,  ka. / peli</t>
  </si>
  <si>
    <t xml:space="preserve"> 1979 - 2015</t>
  </si>
  <si>
    <t>547.</t>
  </si>
  <si>
    <t>566.</t>
  </si>
  <si>
    <t xml:space="preserve"> 1979 - 2016</t>
  </si>
  <si>
    <t xml:space="preserve"> 1979 - 2017</t>
  </si>
  <si>
    <t xml:space="preserve"> 1979 - 2018</t>
  </si>
  <si>
    <t xml:space="preserve"> 1979 - 2019</t>
  </si>
  <si>
    <t>225.</t>
  </si>
  <si>
    <t xml:space="preserve"> 1979 - 2020</t>
  </si>
  <si>
    <t xml:space="preserve"> 1945 - 2012</t>
  </si>
  <si>
    <t>1113.</t>
  </si>
  <si>
    <t>1058.</t>
  </si>
  <si>
    <t>1005.</t>
  </si>
  <si>
    <t>886.</t>
  </si>
  <si>
    <t>749.</t>
  </si>
  <si>
    <t>684.</t>
  </si>
  <si>
    <t>652.</t>
  </si>
  <si>
    <t>1653.</t>
  </si>
  <si>
    <t>1526.</t>
  </si>
  <si>
    <t>1244.</t>
  </si>
  <si>
    <t>1157.</t>
  </si>
  <si>
    <t>964.</t>
  </si>
  <si>
    <t>900.</t>
  </si>
  <si>
    <t>1742.</t>
  </si>
  <si>
    <t>1606.</t>
  </si>
  <si>
    <t>1510.</t>
  </si>
  <si>
    <t>1420.</t>
  </si>
  <si>
    <t>1200.</t>
  </si>
  <si>
    <t>1002.</t>
  </si>
  <si>
    <t>951.</t>
  </si>
  <si>
    <t>1793.</t>
  </si>
  <si>
    <t>1674.</t>
  </si>
  <si>
    <t>1553.</t>
  </si>
  <si>
    <t>1385.</t>
  </si>
  <si>
    <t>1038.</t>
  </si>
  <si>
    <t>979.</t>
  </si>
  <si>
    <t>1912.</t>
  </si>
  <si>
    <t>1547.</t>
  </si>
  <si>
    <t>1094.</t>
  </si>
  <si>
    <t>860.</t>
  </si>
  <si>
    <t>676.</t>
  </si>
  <si>
    <t>543.</t>
  </si>
  <si>
    <t>428.</t>
  </si>
  <si>
    <t>346.</t>
  </si>
  <si>
    <t>830.</t>
  </si>
  <si>
    <t>938.</t>
  </si>
  <si>
    <t>946.</t>
  </si>
  <si>
    <t>287.</t>
  </si>
  <si>
    <t>Hyvinkään Tahko</t>
  </si>
  <si>
    <t>337.   12.07.2020  KiPa - JoMa  1-2</t>
  </si>
  <si>
    <t>29 v   0 kk 16 pv</t>
  </si>
  <si>
    <t>0-2  KPL</t>
  </si>
  <si>
    <t>1-2  ViVe</t>
  </si>
  <si>
    <t>2/5</t>
  </si>
  <si>
    <t xml:space="preserve"> 1979 - 2014</t>
  </si>
  <si>
    <t xml:space="preserve"> 1979 - 2013</t>
  </si>
  <si>
    <t>523.</t>
  </si>
  <si>
    <t>531.</t>
  </si>
  <si>
    <t>475.</t>
  </si>
  <si>
    <t>628.</t>
  </si>
  <si>
    <t>633.</t>
  </si>
  <si>
    <t>576.</t>
  </si>
  <si>
    <t>591.</t>
  </si>
  <si>
    <t>553.</t>
  </si>
  <si>
    <t>469.</t>
  </si>
  <si>
    <t>380.</t>
  </si>
  <si>
    <t>359.</t>
  </si>
  <si>
    <t>327.</t>
  </si>
  <si>
    <t>286.</t>
  </si>
  <si>
    <t>180.</t>
  </si>
  <si>
    <t>150.</t>
  </si>
  <si>
    <t>127.</t>
  </si>
  <si>
    <t>370.</t>
  </si>
  <si>
    <t>487.</t>
  </si>
  <si>
    <t>541.</t>
  </si>
  <si>
    <t>562.</t>
  </si>
  <si>
    <t>435 541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</si>
</sst>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5" fontId="3" fillId="9" borderId="4" xfId="1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6" fillId="3" borderId="0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3" fillId="2" borderId="6" xfId="0" applyFont="1" applyFill="1" applyBorder="1" applyAlignment="1">
      <alignment horizontal="center"/>
    </xf>
    <xf numFmtId="0" fontId="0" fillId="2" borderId="0" xfId="0" applyFill="1"/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2" fillId="4" borderId="6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 applyAlignment="1"/>
    <xf numFmtId="0" fontId="3" fillId="3" borderId="7" xfId="0" applyFont="1" applyFill="1" applyBorder="1" applyAlignment="1"/>
    <xf numFmtId="0" fontId="3" fillId="3" borderId="6" xfId="0" applyFont="1" applyFill="1" applyBorder="1" applyAlignment="1">
      <alignment horizontal="right"/>
    </xf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9" fontId="3" fillId="4" borderId="0" xfId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2" fontId="3" fillId="4" borderId="0" xfId="0" applyNumberFormat="1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49" fontId="3" fillId="4" borderId="12" xfId="0" applyNumberFormat="1" applyFont="1" applyFill="1" applyBorder="1"/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7"/>
  <sheetViews>
    <sheetView tabSelected="1" zoomScale="83" zoomScaleNormal="83" workbookViewId="0"/>
  </sheetViews>
  <sheetFormatPr defaultRowHeight="15" customHeight="1" x14ac:dyDescent="0.25"/>
  <cols>
    <col min="1" max="1" width="0.7109375" style="124" customWidth="1"/>
    <col min="2" max="2" width="6.7109375" style="65" customWidth="1"/>
    <col min="3" max="3" width="6.140625" style="66" customWidth="1"/>
    <col min="4" max="4" width="10.140625" style="65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5.7109375" style="66" customWidth="1"/>
    <col min="34" max="34" width="13.42578125" style="66" customWidth="1"/>
    <col min="35" max="35" width="13" style="66" customWidth="1"/>
    <col min="36" max="36" width="12.140625" style="66" customWidth="1"/>
    <col min="37" max="37" width="0.7109375" style="66" customWidth="1"/>
    <col min="38" max="40" width="6.7109375" style="66" customWidth="1"/>
    <col min="41" max="41" width="4.7109375" style="66" customWidth="1"/>
    <col min="42" max="42" width="5.28515625" style="66" customWidth="1"/>
    <col min="43" max="43" width="4.7109375" style="66" customWidth="1"/>
    <col min="44" max="44" width="51.42578125" style="124" customWidth="1"/>
    <col min="45" max="16384" width="9.140625" style="124"/>
  </cols>
  <sheetData>
    <row r="1" spans="1:44" ht="17.25" customHeight="1" x14ac:dyDescent="0.25">
      <c r="A1" s="146"/>
      <c r="B1" s="2" t="s">
        <v>43</v>
      </c>
      <c r="C1" s="3"/>
      <c r="D1" s="4"/>
      <c r="E1" s="5" t="s">
        <v>44</v>
      </c>
      <c r="F1" s="84"/>
      <c r="G1" s="84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149" customFormat="1" ht="15" customHeight="1" x14ac:dyDescent="0.25">
      <c r="A2" s="147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123</v>
      </c>
      <c r="Q2" s="13"/>
      <c r="R2" s="13"/>
      <c r="S2" s="20"/>
      <c r="T2" s="79"/>
      <c r="U2" s="21" t="s">
        <v>15</v>
      </c>
      <c r="V2" s="13"/>
      <c r="W2" s="13"/>
      <c r="X2" s="13"/>
      <c r="Y2" s="19"/>
      <c r="Z2" s="14"/>
      <c r="AA2" s="18"/>
      <c r="AB2" s="21" t="s">
        <v>124</v>
      </c>
      <c r="AC2" s="19"/>
      <c r="AD2" s="13"/>
      <c r="AE2" s="20"/>
      <c r="AF2" s="18"/>
      <c r="AG2" s="21" t="s">
        <v>101</v>
      </c>
      <c r="AH2" s="13"/>
      <c r="AI2" s="13"/>
      <c r="AJ2" s="14"/>
      <c r="AK2" s="18"/>
      <c r="AL2" s="21" t="s">
        <v>102</v>
      </c>
      <c r="AM2" s="19"/>
      <c r="AN2" s="13"/>
      <c r="AO2" s="148" t="s">
        <v>103</v>
      </c>
      <c r="AP2" s="13"/>
      <c r="AQ2" s="14"/>
      <c r="AR2" s="46"/>
    </row>
    <row r="3" spans="1:44" s="149" customFormat="1" ht="15" customHeight="1" x14ac:dyDescent="0.25">
      <c r="A3" s="14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104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104</v>
      </c>
      <c r="AE3" s="17" t="s">
        <v>17</v>
      </c>
      <c r="AF3" s="22"/>
      <c r="AG3" s="17" t="s">
        <v>105</v>
      </c>
      <c r="AH3" s="17" t="s">
        <v>106</v>
      </c>
      <c r="AI3" s="14" t="s">
        <v>107</v>
      </c>
      <c r="AJ3" s="17" t="s">
        <v>108</v>
      </c>
      <c r="AK3" s="22"/>
      <c r="AL3" s="17" t="s">
        <v>23</v>
      </c>
      <c r="AM3" s="17" t="s">
        <v>24</v>
      </c>
      <c r="AN3" s="14" t="s">
        <v>109</v>
      </c>
      <c r="AO3" s="14" t="s">
        <v>31</v>
      </c>
      <c r="AP3" s="16" t="s">
        <v>32</v>
      </c>
      <c r="AQ3" s="17" t="s">
        <v>33</v>
      </c>
      <c r="AR3" s="46"/>
    </row>
    <row r="4" spans="1:44" s="149" customFormat="1" ht="15" customHeight="1" x14ac:dyDescent="0.25">
      <c r="A4" s="147"/>
      <c r="B4" s="23">
        <v>2007</v>
      </c>
      <c r="C4" s="23" t="s">
        <v>79</v>
      </c>
      <c r="D4" s="24" t="s">
        <v>40</v>
      </c>
      <c r="E4" s="23"/>
      <c r="F4" s="25" t="s">
        <v>35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8"/>
      <c r="W4" s="29"/>
      <c r="X4" s="28"/>
      <c r="Y4" s="28"/>
      <c r="Z4" s="34"/>
      <c r="AA4" s="22"/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7"/>
      <c r="AN4" s="31"/>
      <c r="AO4" s="29"/>
      <c r="AP4" s="32"/>
      <c r="AQ4" s="28"/>
      <c r="AR4" s="46"/>
    </row>
    <row r="5" spans="1:44" s="149" customFormat="1" ht="15" customHeight="1" x14ac:dyDescent="0.25">
      <c r="A5" s="147"/>
      <c r="B5" s="23">
        <v>2007</v>
      </c>
      <c r="C5" s="23" t="s">
        <v>82</v>
      </c>
      <c r="D5" s="24" t="s">
        <v>41</v>
      </c>
      <c r="E5" s="23"/>
      <c r="F5" s="25" t="s">
        <v>35</v>
      </c>
      <c r="G5" s="23"/>
      <c r="H5" s="23"/>
      <c r="I5" s="23"/>
      <c r="J5" s="23"/>
      <c r="K5" s="23"/>
      <c r="L5" s="23"/>
      <c r="M5" s="23"/>
      <c r="N5" s="26"/>
      <c r="O5" s="22"/>
      <c r="P5" s="17"/>
      <c r="Q5" s="17"/>
      <c r="R5" s="17"/>
      <c r="S5" s="17"/>
      <c r="T5" s="22"/>
      <c r="U5" s="27"/>
      <c r="V5" s="28"/>
      <c r="W5" s="29"/>
      <c r="X5" s="28"/>
      <c r="Y5" s="28"/>
      <c r="Z5" s="34"/>
      <c r="AA5" s="22"/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7"/>
      <c r="AN5" s="31"/>
      <c r="AO5" s="29"/>
      <c r="AP5" s="32"/>
      <c r="AQ5" s="28"/>
      <c r="AR5" s="46"/>
    </row>
    <row r="6" spans="1:44" s="149" customFormat="1" ht="15" customHeight="1" x14ac:dyDescent="0.25">
      <c r="A6" s="147"/>
      <c r="B6" s="23">
        <v>2008</v>
      </c>
      <c r="C6" s="23" t="s">
        <v>80</v>
      </c>
      <c r="D6" s="24" t="s">
        <v>40</v>
      </c>
      <c r="E6" s="23"/>
      <c r="F6" s="25" t="s">
        <v>35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8"/>
      <c r="W6" s="29"/>
      <c r="X6" s="28"/>
      <c r="Y6" s="28"/>
      <c r="Z6" s="34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7"/>
      <c r="AN6" s="31"/>
      <c r="AO6" s="29"/>
      <c r="AP6" s="32"/>
      <c r="AQ6" s="28"/>
      <c r="AR6" s="46"/>
    </row>
    <row r="7" spans="1:44" s="149" customFormat="1" ht="15" customHeight="1" x14ac:dyDescent="0.25">
      <c r="A7" s="147"/>
      <c r="B7" s="23">
        <v>2009</v>
      </c>
      <c r="C7" s="23" t="s">
        <v>81</v>
      </c>
      <c r="D7" s="24" t="s">
        <v>40</v>
      </c>
      <c r="E7" s="23"/>
      <c r="F7" s="25" t="s">
        <v>35</v>
      </c>
      <c r="G7" s="23"/>
      <c r="H7" s="23"/>
      <c r="I7" s="23"/>
      <c r="J7" s="23"/>
      <c r="K7" s="23"/>
      <c r="L7" s="23"/>
      <c r="M7" s="23"/>
      <c r="N7" s="26"/>
      <c r="O7" s="22"/>
      <c r="P7" s="17"/>
      <c r="Q7" s="17"/>
      <c r="R7" s="17"/>
      <c r="S7" s="17"/>
      <c r="T7" s="22"/>
      <c r="U7" s="27"/>
      <c r="V7" s="28"/>
      <c r="W7" s="29"/>
      <c r="X7" s="28"/>
      <c r="Y7" s="28"/>
      <c r="Z7" s="34"/>
      <c r="AA7" s="22"/>
      <c r="AB7" s="17"/>
      <c r="AC7" s="17"/>
      <c r="AD7" s="17"/>
      <c r="AE7" s="17"/>
      <c r="AF7" s="22"/>
      <c r="AG7" s="27"/>
      <c r="AH7" s="27"/>
      <c r="AI7" s="27"/>
      <c r="AJ7" s="27"/>
      <c r="AK7" s="22"/>
      <c r="AL7" s="28"/>
      <c r="AM7" s="27"/>
      <c r="AN7" s="31"/>
      <c r="AO7" s="29"/>
      <c r="AP7" s="32"/>
      <c r="AQ7" s="28"/>
      <c r="AR7" s="46"/>
    </row>
    <row r="8" spans="1:44" s="149" customFormat="1" ht="15" customHeight="1" x14ac:dyDescent="0.25">
      <c r="A8" s="147"/>
      <c r="B8" s="23">
        <v>2010</v>
      </c>
      <c r="C8" s="23" t="s">
        <v>81</v>
      </c>
      <c r="D8" s="24" t="s">
        <v>40</v>
      </c>
      <c r="E8" s="23"/>
      <c r="F8" s="25" t="s">
        <v>35</v>
      </c>
      <c r="G8" s="23"/>
      <c r="H8" s="23"/>
      <c r="I8" s="23"/>
      <c r="J8" s="23"/>
      <c r="K8" s="23"/>
      <c r="L8" s="23"/>
      <c r="M8" s="23"/>
      <c r="N8" s="26"/>
      <c r="O8" s="22"/>
      <c r="P8" s="17"/>
      <c r="Q8" s="17"/>
      <c r="R8" s="17"/>
      <c r="S8" s="17"/>
      <c r="T8" s="22"/>
      <c r="U8" s="27"/>
      <c r="V8" s="28"/>
      <c r="W8" s="29"/>
      <c r="X8" s="28"/>
      <c r="Y8" s="28"/>
      <c r="Z8" s="34"/>
      <c r="AA8" s="22"/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7"/>
      <c r="AN8" s="31"/>
      <c r="AO8" s="29"/>
      <c r="AP8" s="32"/>
      <c r="AQ8" s="28"/>
      <c r="AR8" s="46"/>
    </row>
    <row r="9" spans="1:44" s="149" customFormat="1" ht="15" customHeight="1" x14ac:dyDescent="0.25">
      <c r="A9" s="147"/>
      <c r="B9" s="23">
        <v>2011</v>
      </c>
      <c r="C9" s="23" t="s">
        <v>79</v>
      </c>
      <c r="D9" s="24" t="s">
        <v>40</v>
      </c>
      <c r="E9" s="23"/>
      <c r="F9" s="25" t="s">
        <v>35</v>
      </c>
      <c r="G9" s="23"/>
      <c r="H9" s="23"/>
      <c r="I9" s="23"/>
      <c r="J9" s="23"/>
      <c r="K9" s="23"/>
      <c r="L9" s="23"/>
      <c r="M9" s="23"/>
      <c r="N9" s="26"/>
      <c r="O9" s="22"/>
      <c r="P9" s="17"/>
      <c r="Q9" s="17"/>
      <c r="R9" s="17"/>
      <c r="S9" s="17"/>
      <c r="T9" s="22"/>
      <c r="U9" s="27"/>
      <c r="V9" s="28"/>
      <c r="W9" s="29"/>
      <c r="X9" s="28"/>
      <c r="Y9" s="28"/>
      <c r="Z9" s="34"/>
      <c r="AA9" s="22"/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7"/>
      <c r="AN9" s="31"/>
      <c r="AO9" s="29"/>
      <c r="AP9" s="32"/>
      <c r="AQ9" s="28"/>
      <c r="AR9" s="46"/>
    </row>
    <row r="10" spans="1:44" s="149" customFormat="1" ht="15" customHeight="1" x14ac:dyDescent="0.25">
      <c r="A10" s="147"/>
      <c r="B10" s="35">
        <v>2012</v>
      </c>
      <c r="C10" s="35" t="s">
        <v>47</v>
      </c>
      <c r="D10" s="37" t="s">
        <v>37</v>
      </c>
      <c r="E10" s="35"/>
      <c r="F10" s="38" t="s">
        <v>38</v>
      </c>
      <c r="G10" s="36"/>
      <c r="H10" s="67"/>
      <c r="I10" s="35"/>
      <c r="J10" s="35"/>
      <c r="K10" s="35"/>
      <c r="L10" s="35"/>
      <c r="M10" s="35"/>
      <c r="N10" s="64"/>
      <c r="O10" s="22"/>
      <c r="P10" s="17"/>
      <c r="Q10" s="17"/>
      <c r="R10" s="17"/>
      <c r="S10" s="17"/>
      <c r="T10" s="22"/>
      <c r="U10" s="27"/>
      <c r="V10" s="28"/>
      <c r="W10" s="29"/>
      <c r="X10" s="28"/>
      <c r="Y10" s="28"/>
      <c r="Z10" s="34"/>
      <c r="AA10" s="22">
        <v>17</v>
      </c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7"/>
      <c r="AN10" s="31"/>
      <c r="AO10" s="29"/>
      <c r="AP10" s="32"/>
      <c r="AQ10" s="28"/>
      <c r="AR10" s="46"/>
    </row>
    <row r="11" spans="1:44" s="149" customFormat="1" ht="15" customHeight="1" x14ac:dyDescent="0.25">
      <c r="A11" s="147"/>
      <c r="B11" s="28">
        <v>2012</v>
      </c>
      <c r="C11" s="28" t="s">
        <v>48</v>
      </c>
      <c r="D11" s="33" t="s">
        <v>34</v>
      </c>
      <c r="E11" s="28">
        <v>2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34">
        <v>0</v>
      </c>
      <c r="O11" s="22">
        <v>6</v>
      </c>
      <c r="P11" s="17"/>
      <c r="Q11" s="17"/>
      <c r="R11" s="17"/>
      <c r="S11" s="17"/>
      <c r="T11" s="22"/>
      <c r="U11" s="27"/>
      <c r="V11" s="28"/>
      <c r="W11" s="29"/>
      <c r="X11" s="28"/>
      <c r="Y11" s="28"/>
      <c r="Z11" s="34"/>
      <c r="AA11" s="22"/>
      <c r="AB11" s="17"/>
      <c r="AC11" s="17"/>
      <c r="AD11" s="17"/>
      <c r="AE11" s="17"/>
      <c r="AF11" s="22"/>
      <c r="AG11" s="27"/>
      <c r="AH11" s="27"/>
      <c r="AI11" s="27"/>
      <c r="AJ11" s="27"/>
      <c r="AK11" s="22"/>
      <c r="AL11" s="28"/>
      <c r="AM11" s="27"/>
      <c r="AN11" s="31"/>
      <c r="AO11" s="29"/>
      <c r="AP11" s="32"/>
      <c r="AQ11" s="28"/>
      <c r="AR11" s="46"/>
    </row>
    <row r="12" spans="1:44" s="149" customFormat="1" ht="15" customHeight="1" x14ac:dyDescent="0.25">
      <c r="A12" s="147"/>
      <c r="B12" s="35">
        <v>2013</v>
      </c>
      <c r="C12" s="35" t="s">
        <v>58</v>
      </c>
      <c r="D12" s="37" t="s">
        <v>37</v>
      </c>
      <c r="E12" s="35"/>
      <c r="F12" s="38" t="s">
        <v>38</v>
      </c>
      <c r="G12" s="36"/>
      <c r="H12" s="67"/>
      <c r="I12" s="35"/>
      <c r="J12" s="35"/>
      <c r="K12" s="35"/>
      <c r="L12" s="35"/>
      <c r="M12" s="36"/>
      <c r="N12" s="64"/>
      <c r="O12" s="22"/>
      <c r="P12" s="17"/>
      <c r="Q12" s="17"/>
      <c r="R12" s="17"/>
      <c r="S12" s="17"/>
      <c r="T12" s="22"/>
      <c r="U12" s="27"/>
      <c r="V12" s="29"/>
      <c r="W12" s="29"/>
      <c r="X12" s="28"/>
      <c r="Y12" s="28"/>
      <c r="Z12" s="34"/>
      <c r="AA12" s="22"/>
      <c r="AB12" s="17"/>
      <c r="AC12" s="17"/>
      <c r="AD12" s="17"/>
      <c r="AE12" s="17"/>
      <c r="AF12" s="22"/>
      <c r="AG12" s="27"/>
      <c r="AH12" s="27"/>
      <c r="AI12" s="27"/>
      <c r="AJ12" s="27"/>
      <c r="AK12" s="22"/>
      <c r="AL12" s="28"/>
      <c r="AM12" s="27"/>
      <c r="AN12" s="31"/>
      <c r="AO12" s="29"/>
      <c r="AP12" s="32"/>
      <c r="AQ12" s="28"/>
      <c r="AR12" s="46"/>
    </row>
    <row r="13" spans="1:44" s="149" customFormat="1" ht="15" customHeight="1" x14ac:dyDescent="0.25">
      <c r="A13" s="147"/>
      <c r="B13" s="28">
        <v>2013</v>
      </c>
      <c r="C13" s="28" t="s">
        <v>57</v>
      </c>
      <c r="D13" s="33" t="s">
        <v>34</v>
      </c>
      <c r="E13" s="28">
        <v>13</v>
      </c>
      <c r="F13" s="28">
        <v>0</v>
      </c>
      <c r="G13" s="28">
        <v>1</v>
      </c>
      <c r="H13" s="28">
        <v>1</v>
      </c>
      <c r="I13" s="28">
        <v>12</v>
      </c>
      <c r="J13" s="28">
        <v>9</v>
      </c>
      <c r="K13" s="28">
        <v>2</v>
      </c>
      <c r="L13" s="28">
        <v>0</v>
      </c>
      <c r="M13" s="32">
        <v>1</v>
      </c>
      <c r="N13" s="34">
        <v>0.35289999999999999</v>
      </c>
      <c r="O13" s="79">
        <f>PRODUCT(I13/N13)</f>
        <v>34.003967129498442</v>
      </c>
      <c r="P13" s="17"/>
      <c r="Q13" s="17"/>
      <c r="R13" s="17"/>
      <c r="S13" s="17"/>
      <c r="T13" s="22"/>
      <c r="U13" s="28">
        <v>5</v>
      </c>
      <c r="V13" s="29">
        <v>0</v>
      </c>
      <c r="W13" s="29">
        <v>0</v>
      </c>
      <c r="X13" s="28">
        <v>0</v>
      </c>
      <c r="Y13" s="28">
        <v>1</v>
      </c>
      <c r="Z13" s="34">
        <v>8.3000000000000004E-2</v>
      </c>
      <c r="AA13" s="22"/>
      <c r="AB13" s="17"/>
      <c r="AC13" s="17"/>
      <c r="AD13" s="17"/>
      <c r="AE13" s="17"/>
      <c r="AF13" s="22"/>
      <c r="AG13" s="27" t="s">
        <v>116</v>
      </c>
      <c r="AH13" s="27"/>
      <c r="AI13" s="27"/>
      <c r="AJ13" s="27"/>
      <c r="AK13" s="22"/>
      <c r="AL13" s="28"/>
      <c r="AM13" s="27"/>
      <c r="AN13" s="31"/>
      <c r="AO13" s="29"/>
      <c r="AP13" s="32"/>
      <c r="AQ13" s="28"/>
      <c r="AR13" s="46"/>
    </row>
    <row r="14" spans="1:44" s="149" customFormat="1" ht="15" customHeight="1" x14ac:dyDescent="0.25">
      <c r="A14" s="147"/>
      <c r="B14" s="28">
        <v>2014</v>
      </c>
      <c r="C14" s="28" t="s">
        <v>60</v>
      </c>
      <c r="D14" s="33" t="s">
        <v>34</v>
      </c>
      <c r="E14" s="28">
        <v>30</v>
      </c>
      <c r="F14" s="28">
        <v>0</v>
      </c>
      <c r="G14" s="28">
        <v>1</v>
      </c>
      <c r="H14" s="28">
        <v>2</v>
      </c>
      <c r="I14" s="28">
        <v>11</v>
      </c>
      <c r="J14" s="28">
        <v>6</v>
      </c>
      <c r="K14" s="28">
        <v>3</v>
      </c>
      <c r="L14" s="28">
        <v>1</v>
      </c>
      <c r="M14" s="32">
        <v>1</v>
      </c>
      <c r="N14" s="34">
        <v>0.183</v>
      </c>
      <c r="O14" s="79">
        <f>PRODUCT(I14/N14)</f>
        <v>60.10928961748634</v>
      </c>
      <c r="P14" s="17"/>
      <c r="Q14" s="17"/>
      <c r="R14" s="17"/>
      <c r="S14" s="17"/>
      <c r="T14" s="79"/>
      <c r="U14" s="28">
        <v>10</v>
      </c>
      <c r="V14" s="29">
        <v>0</v>
      </c>
      <c r="W14" s="29">
        <v>0</v>
      </c>
      <c r="X14" s="28">
        <v>0</v>
      </c>
      <c r="Y14" s="28">
        <v>5</v>
      </c>
      <c r="Z14" s="34">
        <v>0.217</v>
      </c>
      <c r="AA14" s="22"/>
      <c r="AB14" s="17"/>
      <c r="AC14" s="17"/>
      <c r="AD14" s="17"/>
      <c r="AE14" s="17"/>
      <c r="AF14" s="22"/>
      <c r="AG14" s="27" t="s">
        <v>117</v>
      </c>
      <c r="AH14" s="27" t="s">
        <v>110</v>
      </c>
      <c r="AI14" s="27" t="s">
        <v>118</v>
      </c>
      <c r="AJ14" s="27"/>
      <c r="AK14" s="22"/>
      <c r="AL14" s="28"/>
      <c r="AM14" s="27"/>
      <c r="AN14" s="31"/>
      <c r="AO14" s="29"/>
      <c r="AP14" s="32"/>
      <c r="AQ14" s="28"/>
      <c r="AR14" s="46"/>
    </row>
    <row r="15" spans="1:44" s="149" customFormat="1" ht="15" customHeight="1" x14ac:dyDescent="0.25">
      <c r="A15" s="147"/>
      <c r="B15" s="28">
        <v>2015</v>
      </c>
      <c r="C15" s="28" t="s">
        <v>79</v>
      </c>
      <c r="D15" s="33" t="s">
        <v>34</v>
      </c>
      <c r="E15" s="28">
        <v>30</v>
      </c>
      <c r="F15" s="28">
        <v>0</v>
      </c>
      <c r="G15" s="28">
        <v>2</v>
      </c>
      <c r="H15" s="28">
        <v>2</v>
      </c>
      <c r="I15" s="28">
        <v>12</v>
      </c>
      <c r="J15" s="28">
        <v>8</v>
      </c>
      <c r="K15" s="28">
        <v>2</v>
      </c>
      <c r="L15" s="28">
        <v>0</v>
      </c>
      <c r="M15" s="32">
        <v>2</v>
      </c>
      <c r="N15" s="52">
        <v>0.1764</v>
      </c>
      <c r="O15" s="79">
        <v>68</v>
      </c>
      <c r="P15" s="17"/>
      <c r="Q15" s="17"/>
      <c r="R15" s="17"/>
      <c r="S15" s="17"/>
      <c r="T15" s="150"/>
      <c r="U15" s="28">
        <v>3</v>
      </c>
      <c r="V15" s="29">
        <v>0</v>
      </c>
      <c r="W15" s="29">
        <v>0</v>
      </c>
      <c r="X15" s="28">
        <v>0</v>
      </c>
      <c r="Y15" s="28">
        <v>1</v>
      </c>
      <c r="Z15" s="34">
        <v>0.111</v>
      </c>
      <c r="AA15" s="22"/>
      <c r="AB15" s="17"/>
      <c r="AC15" s="17"/>
      <c r="AD15" s="17"/>
      <c r="AE15" s="17"/>
      <c r="AF15" s="22"/>
      <c r="AG15" s="27" t="s">
        <v>119</v>
      </c>
      <c r="AH15" s="27"/>
      <c r="AI15" s="27"/>
      <c r="AJ15" s="27"/>
      <c r="AK15" s="22"/>
      <c r="AL15" s="28">
        <v>1</v>
      </c>
      <c r="AM15" s="27"/>
      <c r="AN15" s="31"/>
      <c r="AO15" s="29"/>
      <c r="AP15" s="32"/>
      <c r="AQ15" s="28"/>
      <c r="AR15" s="46"/>
    </row>
    <row r="16" spans="1:44" s="149" customFormat="1" ht="15" customHeight="1" x14ac:dyDescent="0.25">
      <c r="A16" s="147"/>
      <c r="B16" s="28">
        <v>2016</v>
      </c>
      <c r="C16" s="28" t="s">
        <v>79</v>
      </c>
      <c r="D16" s="33" t="s">
        <v>34</v>
      </c>
      <c r="E16" s="28">
        <v>28</v>
      </c>
      <c r="F16" s="28">
        <v>1</v>
      </c>
      <c r="G16" s="28">
        <v>5</v>
      </c>
      <c r="H16" s="28">
        <v>2</v>
      </c>
      <c r="I16" s="28">
        <v>38</v>
      </c>
      <c r="J16" s="28">
        <v>26</v>
      </c>
      <c r="K16" s="28">
        <v>4</v>
      </c>
      <c r="L16" s="28">
        <v>2</v>
      </c>
      <c r="M16" s="32">
        <v>6</v>
      </c>
      <c r="N16" s="34">
        <v>0.28599999999999998</v>
      </c>
      <c r="O16" s="79">
        <v>133</v>
      </c>
      <c r="P16" s="17"/>
      <c r="Q16" s="17"/>
      <c r="R16" s="17"/>
      <c r="S16" s="17"/>
      <c r="T16" s="150"/>
      <c r="U16" s="28">
        <v>5</v>
      </c>
      <c r="V16" s="29">
        <v>0</v>
      </c>
      <c r="W16" s="29">
        <v>0</v>
      </c>
      <c r="X16" s="28">
        <v>0</v>
      </c>
      <c r="Y16" s="28">
        <v>0</v>
      </c>
      <c r="Z16" s="34">
        <v>0</v>
      </c>
      <c r="AA16" s="22"/>
      <c r="AB16" s="17"/>
      <c r="AC16" s="17"/>
      <c r="AD16" s="17"/>
      <c r="AE16" s="17"/>
      <c r="AF16" s="22"/>
      <c r="AG16" s="27" t="s">
        <v>119</v>
      </c>
      <c r="AH16" s="27"/>
      <c r="AI16" s="27"/>
      <c r="AJ16" s="27"/>
      <c r="AK16" s="22"/>
      <c r="AL16" s="28"/>
      <c r="AM16" s="27"/>
      <c r="AN16" s="31"/>
      <c r="AO16" s="29"/>
      <c r="AP16" s="32"/>
      <c r="AQ16" s="28"/>
      <c r="AR16" s="46"/>
    </row>
    <row r="17" spans="1:44" s="149" customFormat="1" ht="15" customHeight="1" x14ac:dyDescent="0.25">
      <c r="A17" s="147"/>
      <c r="B17" s="28">
        <v>2017</v>
      </c>
      <c r="C17" s="28" t="s">
        <v>80</v>
      </c>
      <c r="D17" s="33" t="s">
        <v>89</v>
      </c>
      <c r="E17" s="28">
        <v>32</v>
      </c>
      <c r="F17" s="28">
        <v>1</v>
      </c>
      <c r="G17" s="28">
        <v>2</v>
      </c>
      <c r="H17" s="28">
        <v>8</v>
      </c>
      <c r="I17" s="28">
        <v>60</v>
      </c>
      <c r="J17" s="28">
        <v>24</v>
      </c>
      <c r="K17" s="28">
        <v>20</v>
      </c>
      <c r="L17" s="28">
        <v>13</v>
      </c>
      <c r="M17" s="32">
        <v>3</v>
      </c>
      <c r="N17" s="52">
        <v>0.36799999999999999</v>
      </c>
      <c r="O17" s="79">
        <v>163</v>
      </c>
      <c r="P17" s="17"/>
      <c r="Q17" s="17"/>
      <c r="R17" s="17"/>
      <c r="S17" s="17"/>
      <c r="T17" s="150"/>
      <c r="U17" s="28">
        <v>11</v>
      </c>
      <c r="V17" s="29">
        <v>0</v>
      </c>
      <c r="W17" s="29">
        <v>0</v>
      </c>
      <c r="X17" s="28">
        <v>0</v>
      </c>
      <c r="Y17" s="28">
        <v>5</v>
      </c>
      <c r="Z17" s="34">
        <v>0.14699999999999999</v>
      </c>
      <c r="AA17" s="22">
        <v>30</v>
      </c>
      <c r="AB17" s="17"/>
      <c r="AC17" s="17"/>
      <c r="AD17" s="17"/>
      <c r="AE17" s="17"/>
      <c r="AF17" s="22"/>
      <c r="AG17" s="27" t="s">
        <v>120</v>
      </c>
      <c r="AH17" s="27" t="s">
        <v>121</v>
      </c>
      <c r="AI17" s="27" t="s">
        <v>122</v>
      </c>
      <c r="AJ17" s="27"/>
      <c r="AK17" s="22"/>
      <c r="AL17" s="28">
        <v>1</v>
      </c>
      <c r="AM17" s="27"/>
      <c r="AN17" s="31"/>
      <c r="AO17" s="29"/>
      <c r="AP17" s="32"/>
      <c r="AQ17" s="28">
        <v>1</v>
      </c>
      <c r="AR17" s="46"/>
    </row>
    <row r="18" spans="1:44" s="149" customFormat="1" ht="15" customHeight="1" x14ac:dyDescent="0.25">
      <c r="A18" s="147"/>
      <c r="B18" s="28">
        <v>2018</v>
      </c>
      <c r="C18" s="28" t="s">
        <v>137</v>
      </c>
      <c r="D18" s="33" t="s">
        <v>89</v>
      </c>
      <c r="E18" s="28">
        <v>31</v>
      </c>
      <c r="F18" s="28">
        <v>0</v>
      </c>
      <c r="G18" s="28">
        <v>10</v>
      </c>
      <c r="H18" s="28">
        <v>11</v>
      </c>
      <c r="I18" s="28">
        <v>41</v>
      </c>
      <c r="J18" s="28">
        <v>8</v>
      </c>
      <c r="K18" s="28">
        <v>12</v>
      </c>
      <c r="L18" s="28">
        <v>11</v>
      </c>
      <c r="M18" s="32">
        <v>10</v>
      </c>
      <c r="N18" s="34">
        <v>0.48799999999999999</v>
      </c>
      <c r="O18" s="79">
        <v>84.016393442622956</v>
      </c>
      <c r="P18" s="17"/>
      <c r="Q18" s="17"/>
      <c r="R18" s="17"/>
      <c r="S18" s="17"/>
      <c r="T18" s="150"/>
      <c r="U18" s="28">
        <v>9</v>
      </c>
      <c r="V18" s="29">
        <v>0</v>
      </c>
      <c r="W18" s="29">
        <v>1</v>
      </c>
      <c r="X18" s="28">
        <v>0</v>
      </c>
      <c r="Y18" s="28">
        <v>10</v>
      </c>
      <c r="Z18" s="34">
        <v>0.5</v>
      </c>
      <c r="AA18" s="22"/>
      <c r="AB18" s="17"/>
      <c r="AC18" s="17"/>
      <c r="AD18" s="17"/>
      <c r="AE18" s="17"/>
      <c r="AF18" s="22"/>
      <c r="AG18" s="27" t="s">
        <v>138</v>
      </c>
      <c r="AH18" s="27" t="s">
        <v>139</v>
      </c>
      <c r="AI18" s="27"/>
      <c r="AJ18" s="27" t="s">
        <v>140</v>
      </c>
      <c r="AK18" s="22"/>
      <c r="AL18" s="28">
        <v>1</v>
      </c>
      <c r="AM18" s="27"/>
      <c r="AN18" s="31"/>
      <c r="AO18" s="29">
        <v>1</v>
      </c>
      <c r="AP18" s="32"/>
      <c r="AQ18" s="28"/>
      <c r="AR18" s="46"/>
    </row>
    <row r="19" spans="1:44" s="149" customFormat="1" ht="15" customHeight="1" x14ac:dyDescent="0.25">
      <c r="A19" s="147"/>
      <c r="B19" s="28">
        <v>2019</v>
      </c>
      <c r="C19" s="28" t="s">
        <v>137</v>
      </c>
      <c r="D19" s="33" t="s">
        <v>89</v>
      </c>
      <c r="E19" s="28">
        <v>30</v>
      </c>
      <c r="F19" s="28">
        <v>0</v>
      </c>
      <c r="G19" s="28">
        <v>5</v>
      </c>
      <c r="H19" s="28">
        <v>4</v>
      </c>
      <c r="I19" s="28">
        <v>35</v>
      </c>
      <c r="J19" s="28">
        <v>12</v>
      </c>
      <c r="K19" s="28">
        <v>5</v>
      </c>
      <c r="L19" s="28">
        <v>13</v>
      </c>
      <c r="M19" s="32">
        <v>5</v>
      </c>
      <c r="N19" s="34">
        <v>0.28000000000000003</v>
      </c>
      <c r="O19" s="79">
        <v>125</v>
      </c>
      <c r="P19" s="17"/>
      <c r="Q19" s="17"/>
      <c r="R19" s="17"/>
      <c r="S19" s="17"/>
      <c r="T19" s="150"/>
      <c r="U19" s="28">
        <v>10</v>
      </c>
      <c r="V19" s="29">
        <v>0</v>
      </c>
      <c r="W19" s="29">
        <v>0</v>
      </c>
      <c r="X19" s="28">
        <v>2</v>
      </c>
      <c r="Y19" s="28">
        <v>19</v>
      </c>
      <c r="Z19" s="34">
        <v>0.61619999999999997</v>
      </c>
      <c r="AA19" s="22"/>
      <c r="AB19" s="17"/>
      <c r="AC19" s="17"/>
      <c r="AD19" s="17"/>
      <c r="AE19" s="17"/>
      <c r="AF19" s="22"/>
      <c r="AG19" s="27" t="s">
        <v>146</v>
      </c>
      <c r="AH19" s="27" t="s">
        <v>139</v>
      </c>
      <c r="AI19" s="27"/>
      <c r="AJ19" s="27" t="s">
        <v>147</v>
      </c>
      <c r="AK19" s="22"/>
      <c r="AL19" s="28"/>
      <c r="AM19" s="27"/>
      <c r="AN19" s="29">
        <v>1</v>
      </c>
      <c r="AO19" s="29">
        <v>1</v>
      </c>
      <c r="AP19" s="32"/>
      <c r="AQ19" s="28"/>
      <c r="AR19" s="46"/>
    </row>
    <row r="20" spans="1:44" s="149" customFormat="1" ht="15" customHeight="1" x14ac:dyDescent="0.25">
      <c r="A20" s="147"/>
      <c r="B20" s="28">
        <v>2020</v>
      </c>
      <c r="C20" s="28" t="s">
        <v>60</v>
      </c>
      <c r="D20" s="33" t="s">
        <v>89</v>
      </c>
      <c r="E20" s="28">
        <v>23</v>
      </c>
      <c r="F20" s="28">
        <v>0</v>
      </c>
      <c r="G20" s="28">
        <v>6</v>
      </c>
      <c r="H20" s="28">
        <v>2</v>
      </c>
      <c r="I20" s="28">
        <v>18</v>
      </c>
      <c r="J20" s="28">
        <v>3</v>
      </c>
      <c r="K20" s="28">
        <v>2</v>
      </c>
      <c r="L20" s="28">
        <v>7</v>
      </c>
      <c r="M20" s="28">
        <v>6</v>
      </c>
      <c r="N20" s="34">
        <v>0.39129999999999998</v>
      </c>
      <c r="O20" s="44">
        <v>46</v>
      </c>
      <c r="P20" s="100"/>
      <c r="Q20" s="17"/>
      <c r="R20" s="17"/>
      <c r="S20" s="17"/>
      <c r="T20" s="150"/>
      <c r="U20" s="28">
        <v>6</v>
      </c>
      <c r="V20" s="29">
        <v>0</v>
      </c>
      <c r="W20" s="29">
        <v>0</v>
      </c>
      <c r="X20" s="28">
        <v>0</v>
      </c>
      <c r="Y20" s="28">
        <v>2</v>
      </c>
      <c r="Z20" s="34">
        <v>0.5</v>
      </c>
      <c r="AA20" s="22"/>
      <c r="AB20" s="17"/>
      <c r="AC20" s="17"/>
      <c r="AD20" s="17"/>
      <c r="AE20" s="17"/>
      <c r="AF20" s="22"/>
      <c r="AG20" s="27" t="s">
        <v>149</v>
      </c>
      <c r="AH20" s="27" t="s">
        <v>239</v>
      </c>
      <c r="AI20" s="27" t="s">
        <v>240</v>
      </c>
      <c r="AJ20" s="27"/>
      <c r="AK20" s="22"/>
      <c r="AL20" s="28"/>
      <c r="AM20" s="27"/>
      <c r="AN20" s="31"/>
      <c r="AO20" s="29"/>
      <c r="AP20" s="32"/>
      <c r="AQ20" s="28"/>
      <c r="AR20" s="46"/>
    </row>
    <row r="21" spans="1:44" s="149" customFormat="1" ht="15" customHeight="1" x14ac:dyDescent="0.25">
      <c r="A21" s="151"/>
      <c r="B21" s="15" t="s">
        <v>7</v>
      </c>
      <c r="C21" s="16"/>
      <c r="D21" s="14"/>
      <c r="E21" s="17">
        <f t="shared" ref="E21:M21" si="0">SUM(E4:E20)</f>
        <v>219</v>
      </c>
      <c r="F21" s="17">
        <f t="shared" si="0"/>
        <v>2</v>
      </c>
      <c r="G21" s="17">
        <f t="shared" si="0"/>
        <v>32</v>
      </c>
      <c r="H21" s="17">
        <f t="shared" si="0"/>
        <v>32</v>
      </c>
      <c r="I21" s="17">
        <f t="shared" si="0"/>
        <v>227</v>
      </c>
      <c r="J21" s="17">
        <f t="shared" si="0"/>
        <v>96</v>
      </c>
      <c r="K21" s="17">
        <f t="shared" si="0"/>
        <v>50</v>
      </c>
      <c r="L21" s="17">
        <f t="shared" si="0"/>
        <v>47</v>
      </c>
      <c r="M21" s="16">
        <f t="shared" si="0"/>
        <v>34</v>
      </c>
      <c r="N21" s="39">
        <f>PRODUCT(I21/O21)</f>
        <v>0.31565935285820651</v>
      </c>
      <c r="O21" s="80">
        <f>SUM(O3:O20)</f>
        <v>719.12965018960779</v>
      </c>
      <c r="P21" s="100" t="s">
        <v>111</v>
      </c>
      <c r="Q21" s="100" t="s">
        <v>111</v>
      </c>
      <c r="R21" s="100" t="s">
        <v>111</v>
      </c>
      <c r="S21" s="100" t="s">
        <v>111</v>
      </c>
      <c r="T21" s="44"/>
      <c r="U21" s="17">
        <f>SUM(U4:U20)-U12</f>
        <v>59</v>
      </c>
      <c r="V21" s="17">
        <f>SUM(V4:V20)-V12</f>
        <v>0</v>
      </c>
      <c r="W21" s="17">
        <f>SUM(W4:W20)-W12</f>
        <v>1</v>
      </c>
      <c r="X21" s="17">
        <f>SUM(X4:X20)-X12</f>
        <v>2</v>
      </c>
      <c r="Y21" s="17">
        <f>SUM(Y4:Y20)-Y12</f>
        <v>43</v>
      </c>
      <c r="Z21" s="39">
        <f>PRODUCT(N27)</f>
        <v>0.28666666666666668</v>
      </c>
      <c r="AA21" s="152">
        <f>SUM(AA4:AA20)</f>
        <v>47</v>
      </c>
      <c r="AB21" s="100" t="s">
        <v>111</v>
      </c>
      <c r="AC21" s="100" t="s">
        <v>111</v>
      </c>
      <c r="AD21" s="100" t="s">
        <v>111</v>
      </c>
      <c r="AE21" s="100" t="s">
        <v>111</v>
      </c>
      <c r="AF21" s="22"/>
      <c r="AG21" s="100" t="s">
        <v>150</v>
      </c>
      <c r="AH21" s="100" t="s">
        <v>241</v>
      </c>
      <c r="AI21" s="100" t="s">
        <v>136</v>
      </c>
      <c r="AJ21" s="100" t="s">
        <v>148</v>
      </c>
      <c r="AK21" s="22"/>
      <c r="AL21" s="17">
        <f t="shared" ref="AL21:AQ21" si="1">SUM(AL4:AL20)</f>
        <v>3</v>
      </c>
      <c r="AM21" s="17">
        <f t="shared" si="1"/>
        <v>0</v>
      </c>
      <c r="AN21" s="17">
        <f t="shared" si="1"/>
        <v>1</v>
      </c>
      <c r="AO21" s="17">
        <f t="shared" si="1"/>
        <v>2</v>
      </c>
      <c r="AP21" s="17">
        <f t="shared" si="1"/>
        <v>0</v>
      </c>
      <c r="AQ21" s="17">
        <f t="shared" si="1"/>
        <v>1</v>
      </c>
      <c r="AR21" s="46"/>
    </row>
    <row r="22" spans="1:44" s="149" customFormat="1" ht="15" customHeight="1" x14ac:dyDescent="0.25">
      <c r="A22" s="151"/>
      <c r="B22" s="2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53"/>
      <c r="O22" s="22"/>
      <c r="P22" s="21"/>
      <c r="Q22" s="19"/>
      <c r="R22" s="19"/>
      <c r="S22" s="154"/>
      <c r="T22" s="22"/>
      <c r="U22" s="21"/>
      <c r="V22" s="19"/>
      <c r="W22" s="155"/>
      <c r="X22" s="19"/>
      <c r="Y22" s="19"/>
      <c r="Z22" s="154"/>
      <c r="AA22" s="22"/>
      <c r="AB22" s="156"/>
      <c r="AC22" s="157"/>
      <c r="AD22" s="155"/>
      <c r="AE22" s="154"/>
      <c r="AF22" s="22"/>
      <c r="AG22" s="158">
        <v>0.625</v>
      </c>
      <c r="AH22" s="159">
        <v>0.4</v>
      </c>
      <c r="AI22" s="159">
        <v>0.33300000000000002</v>
      </c>
      <c r="AJ22" s="160">
        <v>1</v>
      </c>
      <c r="AK22" s="22"/>
      <c r="AL22" s="16"/>
      <c r="AM22" s="13"/>
      <c r="AN22" s="13"/>
      <c r="AO22" s="13"/>
      <c r="AP22" s="13"/>
      <c r="AQ22" s="14"/>
      <c r="AR22" s="46"/>
    </row>
    <row r="23" spans="1:44" ht="15" customHeight="1" x14ac:dyDescent="0.25">
      <c r="A23" s="147"/>
      <c r="B23" s="33" t="s">
        <v>2</v>
      </c>
      <c r="C23" s="32"/>
      <c r="D23" s="40">
        <f>SUM(F21:H21)+((I21-F21-G21)/3)+(E21/3)+(AL21*25)+(AM21*25)+(AN21*10)+(AO21*25)+(AP21*20)+(AQ21*15)</f>
        <v>353.33333333333331</v>
      </c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1"/>
      <c r="P23" s="22"/>
      <c r="Q23" s="22"/>
      <c r="R23" s="22"/>
      <c r="S23" s="22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22"/>
      <c r="AG23" s="41"/>
      <c r="AH23" s="41"/>
      <c r="AI23" s="41"/>
      <c r="AJ23" s="41"/>
      <c r="AK23" s="22"/>
      <c r="AL23" s="41"/>
      <c r="AM23" s="41"/>
      <c r="AN23" s="41"/>
      <c r="AO23" s="41"/>
      <c r="AP23" s="41"/>
      <c r="AQ23" s="41"/>
      <c r="AR23" s="46"/>
    </row>
    <row r="24" spans="1:44" s="149" customFormat="1" ht="15" customHeight="1" x14ac:dyDescent="0.25">
      <c r="A24" s="147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44"/>
      <c r="P24" s="44"/>
      <c r="Q24" s="44"/>
      <c r="R24" s="44"/>
      <c r="S24" s="44"/>
      <c r="T24" s="44"/>
      <c r="U24" s="41"/>
      <c r="V24" s="45"/>
      <c r="W24" s="41"/>
      <c r="X24" s="41"/>
      <c r="Y24" s="41"/>
      <c r="Z24" s="41"/>
      <c r="AA24" s="41"/>
      <c r="AB24" s="41"/>
      <c r="AC24" s="41"/>
      <c r="AD24" s="41"/>
      <c r="AE24" s="41"/>
      <c r="AF24" s="22"/>
      <c r="AG24" s="41"/>
      <c r="AH24" s="41"/>
      <c r="AI24" s="41"/>
      <c r="AJ24" s="41"/>
      <c r="AK24" s="22"/>
      <c r="AL24" s="41"/>
      <c r="AM24" s="41"/>
      <c r="AN24" s="41"/>
      <c r="AO24" s="41"/>
      <c r="AP24" s="41"/>
      <c r="AQ24" s="41"/>
      <c r="AR24" s="46"/>
    </row>
    <row r="25" spans="1:44" ht="15" customHeight="1" x14ac:dyDescent="0.25">
      <c r="A25" s="147"/>
      <c r="B25" s="21" t="s">
        <v>25</v>
      </c>
      <c r="C25" s="47"/>
      <c r="D25" s="47"/>
      <c r="E25" s="17" t="s">
        <v>3</v>
      </c>
      <c r="F25" s="17" t="s">
        <v>8</v>
      </c>
      <c r="G25" s="14" t="s">
        <v>5</v>
      </c>
      <c r="H25" s="17" t="s">
        <v>6</v>
      </c>
      <c r="I25" s="17" t="s">
        <v>17</v>
      </c>
      <c r="J25" s="41"/>
      <c r="K25" s="17" t="s">
        <v>27</v>
      </c>
      <c r="L25" s="17" t="s">
        <v>28</v>
      </c>
      <c r="M25" s="17" t="s">
        <v>29</v>
      </c>
      <c r="N25" s="17" t="s">
        <v>22</v>
      </c>
      <c r="O25" s="22"/>
      <c r="P25" s="48" t="s">
        <v>30</v>
      </c>
      <c r="Q25" s="11"/>
      <c r="R25" s="11"/>
      <c r="S25" s="11"/>
      <c r="T25" s="49"/>
      <c r="U25" s="49"/>
      <c r="V25" s="49"/>
      <c r="W25" s="49"/>
      <c r="X25" s="49"/>
      <c r="Y25" s="11"/>
      <c r="Z25" s="11"/>
      <c r="AA25" s="11"/>
      <c r="AB25" s="49"/>
      <c r="AC25" s="49"/>
      <c r="AD25" s="11"/>
      <c r="AE25" s="50"/>
      <c r="AF25" s="22"/>
      <c r="AG25" s="48" t="s">
        <v>112</v>
      </c>
      <c r="AH25" s="11"/>
      <c r="AI25" s="49"/>
      <c r="AJ25" s="50"/>
      <c r="AK25" s="22"/>
      <c r="AL25" s="9" t="s">
        <v>113</v>
      </c>
      <c r="AM25" s="11"/>
      <c r="AN25" s="11"/>
      <c r="AO25" s="11"/>
      <c r="AP25" s="11"/>
      <c r="AQ25" s="50"/>
      <c r="AR25" s="46"/>
    </row>
    <row r="26" spans="1:44" ht="15" customHeight="1" x14ac:dyDescent="0.25">
      <c r="A26" s="147"/>
      <c r="B26" s="48" t="s">
        <v>13</v>
      </c>
      <c r="C26" s="11"/>
      <c r="D26" s="50"/>
      <c r="E26" s="28">
        <f>PRODUCT(E21)</f>
        <v>219</v>
      </c>
      <c r="F26" s="28">
        <f>PRODUCT(F21)</f>
        <v>2</v>
      </c>
      <c r="G26" s="28">
        <f>PRODUCT(G21)</f>
        <v>32</v>
      </c>
      <c r="H26" s="28">
        <f>PRODUCT(H21)</f>
        <v>32</v>
      </c>
      <c r="I26" s="28">
        <f>PRODUCT(I21)</f>
        <v>227</v>
      </c>
      <c r="J26" s="41"/>
      <c r="K26" s="51">
        <f>PRODUCT((F26+G26)/E26)</f>
        <v>0.15525114155251141</v>
      </c>
      <c r="L26" s="51">
        <f>PRODUCT(H26/E26)</f>
        <v>0.14611872146118721</v>
      </c>
      <c r="M26" s="51">
        <f>PRODUCT(I26/E26)</f>
        <v>1.0365296803652968</v>
      </c>
      <c r="N26" s="52">
        <f>PRODUCT(N21)</f>
        <v>0.31565935285820651</v>
      </c>
      <c r="O26" s="22">
        <f>PRODUCT(O21)</f>
        <v>719.12965018960779</v>
      </c>
      <c r="P26" s="172" t="s">
        <v>9</v>
      </c>
      <c r="Q26" s="200"/>
      <c r="R26" s="173" t="s">
        <v>42</v>
      </c>
      <c r="S26" s="173"/>
      <c r="T26" s="173"/>
      <c r="U26" s="173"/>
      <c r="V26" s="173"/>
      <c r="W26" s="173"/>
      <c r="X26" s="173"/>
      <c r="Y26" s="186"/>
      <c r="Z26" s="186" t="s">
        <v>11</v>
      </c>
      <c r="AA26" s="186"/>
      <c r="AB26" s="173"/>
      <c r="AC26" s="201" t="s">
        <v>53</v>
      </c>
      <c r="AD26" s="202"/>
      <c r="AE26" s="174"/>
      <c r="AF26" s="22"/>
      <c r="AG26" s="187"/>
      <c r="AH26" s="195"/>
      <c r="AI26" s="173"/>
      <c r="AJ26" s="174"/>
      <c r="AK26" s="22"/>
      <c r="AL26" s="172"/>
      <c r="AM26" s="186"/>
      <c r="AN26" s="173"/>
      <c r="AO26" s="173"/>
      <c r="AP26" s="173"/>
      <c r="AQ26" s="174"/>
      <c r="AR26" s="46"/>
    </row>
    <row r="27" spans="1:44" ht="15" customHeight="1" x14ac:dyDescent="0.25">
      <c r="A27" s="147"/>
      <c r="B27" s="53" t="s">
        <v>15</v>
      </c>
      <c r="C27" s="54"/>
      <c r="D27" s="55"/>
      <c r="E27" s="28">
        <f>SUM(U21)</f>
        <v>59</v>
      </c>
      <c r="F27" s="28">
        <f>SUM(V21)</f>
        <v>0</v>
      </c>
      <c r="G27" s="28">
        <f>SUM(W21)</f>
        <v>1</v>
      </c>
      <c r="H27" s="28">
        <f>SUM(X21)</f>
        <v>2</v>
      </c>
      <c r="I27" s="28">
        <f>SUM(Y21)</f>
        <v>43</v>
      </c>
      <c r="J27" s="41"/>
      <c r="K27" s="51">
        <f>PRODUCT((F27+G27)/E27)</f>
        <v>1.6949152542372881E-2</v>
      </c>
      <c r="L27" s="51">
        <f>PRODUCT(H27/E27)</f>
        <v>3.3898305084745763E-2</v>
      </c>
      <c r="M27" s="51">
        <f>PRODUCT(I27/E27)</f>
        <v>0.72881355932203384</v>
      </c>
      <c r="N27" s="52">
        <f>PRODUCT(I27/O27)</f>
        <v>0.28666666666666668</v>
      </c>
      <c r="O27" s="22">
        <v>150</v>
      </c>
      <c r="P27" s="187" t="s">
        <v>114</v>
      </c>
      <c r="Q27" s="203"/>
      <c r="R27" s="189" t="s">
        <v>55</v>
      </c>
      <c r="S27" s="189"/>
      <c r="T27" s="189"/>
      <c r="U27" s="189"/>
      <c r="V27" s="189"/>
      <c r="W27" s="189"/>
      <c r="X27" s="189"/>
      <c r="Y27" s="188"/>
      <c r="Z27" s="188" t="s">
        <v>54</v>
      </c>
      <c r="AA27" s="188"/>
      <c r="AB27" s="189"/>
      <c r="AC27" s="204" t="s">
        <v>56</v>
      </c>
      <c r="AD27" s="80"/>
      <c r="AE27" s="190"/>
      <c r="AF27" s="22"/>
      <c r="AG27" s="187"/>
      <c r="AH27" s="196"/>
      <c r="AI27" s="189"/>
      <c r="AJ27" s="190"/>
      <c r="AK27" s="22"/>
      <c r="AL27" s="187"/>
      <c r="AM27" s="188"/>
      <c r="AN27" s="189"/>
      <c r="AO27" s="189"/>
      <c r="AP27" s="189"/>
      <c r="AQ27" s="190"/>
      <c r="AR27" s="46"/>
    </row>
    <row r="28" spans="1:44" ht="15" customHeight="1" x14ac:dyDescent="0.25">
      <c r="A28" s="147"/>
      <c r="B28" s="56" t="s">
        <v>16</v>
      </c>
      <c r="C28" s="57"/>
      <c r="D28" s="58"/>
      <c r="E28" s="30"/>
      <c r="F28" s="30"/>
      <c r="G28" s="30"/>
      <c r="H28" s="30"/>
      <c r="I28" s="30"/>
      <c r="J28" s="41"/>
      <c r="K28" s="77"/>
      <c r="L28" s="77"/>
      <c r="M28" s="77"/>
      <c r="N28" s="78"/>
      <c r="O28" s="22"/>
      <c r="P28" s="187" t="s">
        <v>115</v>
      </c>
      <c r="Q28" s="203"/>
      <c r="R28" s="189" t="s">
        <v>50</v>
      </c>
      <c r="S28" s="189"/>
      <c r="T28" s="189"/>
      <c r="U28" s="189"/>
      <c r="V28" s="189"/>
      <c r="W28" s="189"/>
      <c r="X28" s="189"/>
      <c r="Y28" s="188"/>
      <c r="Z28" s="188" t="s">
        <v>51</v>
      </c>
      <c r="AA28" s="188"/>
      <c r="AB28" s="189"/>
      <c r="AC28" s="204" t="s">
        <v>52</v>
      </c>
      <c r="AD28" s="80"/>
      <c r="AE28" s="190"/>
      <c r="AF28" s="22"/>
      <c r="AG28" s="197"/>
      <c r="AH28" s="196"/>
      <c r="AI28" s="189"/>
      <c r="AJ28" s="190"/>
      <c r="AK28" s="22"/>
      <c r="AL28" s="187"/>
      <c r="AM28" s="188"/>
      <c r="AN28" s="189"/>
      <c r="AO28" s="189"/>
      <c r="AP28" s="189"/>
      <c r="AQ28" s="190"/>
      <c r="AR28" s="46"/>
    </row>
    <row r="29" spans="1:44" ht="15" customHeight="1" x14ac:dyDescent="0.25">
      <c r="A29" s="147"/>
      <c r="B29" s="59" t="s">
        <v>26</v>
      </c>
      <c r="C29" s="60"/>
      <c r="D29" s="61"/>
      <c r="E29" s="17">
        <f>SUM(E26:E28)</f>
        <v>278</v>
      </c>
      <c r="F29" s="17">
        <f>SUM(F26:F28)</f>
        <v>2</v>
      </c>
      <c r="G29" s="17">
        <f>SUM(G26:G28)</f>
        <v>33</v>
      </c>
      <c r="H29" s="17">
        <f>SUM(H26:H28)</f>
        <v>34</v>
      </c>
      <c r="I29" s="17">
        <f>SUM(I26:I28)</f>
        <v>270</v>
      </c>
      <c r="J29" s="41"/>
      <c r="K29" s="62">
        <f>PRODUCT((F29+G29)/E29)</f>
        <v>0.12589928057553956</v>
      </c>
      <c r="L29" s="62">
        <f>PRODUCT(H29/E29)</f>
        <v>0.1223021582733813</v>
      </c>
      <c r="M29" s="62">
        <f>PRODUCT(I29/E29)</f>
        <v>0.97122302158273377</v>
      </c>
      <c r="N29" s="39">
        <f>PRODUCT(I29/O29)</f>
        <v>0.31065560810299969</v>
      </c>
      <c r="O29" s="22">
        <f>SUM(O26:O28)</f>
        <v>869.12965018960779</v>
      </c>
      <c r="P29" s="191" t="s">
        <v>10</v>
      </c>
      <c r="Q29" s="205"/>
      <c r="R29" s="193" t="s">
        <v>87</v>
      </c>
      <c r="S29" s="193"/>
      <c r="T29" s="193"/>
      <c r="U29" s="193"/>
      <c r="V29" s="193"/>
      <c r="W29" s="193"/>
      <c r="X29" s="193"/>
      <c r="Y29" s="192"/>
      <c r="Z29" s="192" t="s">
        <v>86</v>
      </c>
      <c r="AA29" s="192"/>
      <c r="AB29" s="193"/>
      <c r="AC29" s="75" t="s">
        <v>88</v>
      </c>
      <c r="AD29" s="206"/>
      <c r="AE29" s="194"/>
      <c r="AF29" s="22"/>
      <c r="AG29" s="85"/>
      <c r="AH29" s="198"/>
      <c r="AI29" s="199"/>
      <c r="AJ29" s="194"/>
      <c r="AK29" s="22"/>
      <c r="AL29" s="191"/>
      <c r="AM29" s="192"/>
      <c r="AN29" s="193"/>
      <c r="AO29" s="193"/>
      <c r="AP29" s="193"/>
      <c r="AQ29" s="194"/>
      <c r="AR29" s="46"/>
    </row>
    <row r="30" spans="1:44" ht="15" customHeight="1" x14ac:dyDescent="0.25">
      <c r="A30" s="147"/>
      <c r="B30" s="43"/>
      <c r="C30" s="43"/>
      <c r="D30" s="43"/>
      <c r="E30" s="43"/>
      <c r="F30" s="43"/>
      <c r="G30" s="43"/>
      <c r="H30" s="43"/>
      <c r="I30" s="43"/>
      <c r="J30" s="41"/>
      <c r="K30" s="43"/>
      <c r="L30" s="43"/>
      <c r="M30" s="43"/>
      <c r="N30" s="42"/>
      <c r="O30" s="22">
        <f>SUM(O27:O29)</f>
        <v>1019.1296501896078</v>
      </c>
      <c r="P30" s="41"/>
      <c r="Q30" s="45"/>
      <c r="R30" s="41"/>
      <c r="S30" s="41"/>
      <c r="T30" s="22"/>
      <c r="U30" s="22"/>
      <c r="V30" s="45"/>
      <c r="W30" s="41"/>
      <c r="X30" s="41"/>
      <c r="Y30" s="22"/>
      <c r="Z30" s="22"/>
      <c r="AA30" s="22"/>
      <c r="AB30" s="22"/>
      <c r="AC30" s="22"/>
      <c r="AD30" s="22"/>
      <c r="AE30" s="22"/>
      <c r="AF30" s="22"/>
      <c r="AG30" s="22"/>
      <c r="AH30" s="63"/>
      <c r="AI30" s="41"/>
      <c r="AJ30" s="41"/>
      <c r="AK30" s="22"/>
      <c r="AL30" s="41"/>
      <c r="AM30" s="41"/>
      <c r="AN30" s="41"/>
      <c r="AO30" s="41"/>
      <c r="AP30" s="41"/>
      <c r="AQ30" s="41"/>
      <c r="AR30" s="46"/>
    </row>
    <row r="31" spans="1:44" ht="15" customHeight="1" x14ac:dyDescent="0.25">
      <c r="A31" s="147"/>
      <c r="B31" s="48" t="s">
        <v>125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61"/>
      <c r="O31" s="10"/>
      <c r="P31" s="11"/>
      <c r="Q31" s="11"/>
      <c r="R31" s="11"/>
      <c r="S31" s="11"/>
      <c r="T31" s="10"/>
      <c r="U31" s="10"/>
      <c r="V31" s="11"/>
      <c r="W31" s="11"/>
      <c r="X31" s="11"/>
      <c r="Y31" s="10"/>
      <c r="Z31" s="10"/>
      <c r="AA31" s="10"/>
      <c r="AB31" s="10"/>
      <c r="AC31" s="10"/>
      <c r="AD31" s="10"/>
      <c r="AE31" s="10"/>
      <c r="AF31" s="10"/>
      <c r="AG31" s="10"/>
      <c r="AH31" s="162"/>
      <c r="AI31" s="11"/>
      <c r="AJ31" s="11"/>
      <c r="AK31" s="10"/>
      <c r="AL31" s="11"/>
      <c r="AM31" s="11"/>
      <c r="AN31" s="11"/>
      <c r="AO31" s="11"/>
      <c r="AP31" s="11"/>
      <c r="AQ31" s="50"/>
      <c r="AR31" s="46"/>
    </row>
    <row r="32" spans="1:44" ht="15" customHeight="1" x14ac:dyDescent="0.25">
      <c r="A32" s="147"/>
      <c r="B32" s="45"/>
      <c r="C32" s="45"/>
      <c r="D32" s="45"/>
      <c r="E32" s="45"/>
      <c r="F32" s="45"/>
      <c r="G32" s="45"/>
      <c r="H32" s="45"/>
      <c r="I32" s="45"/>
      <c r="J32" s="41"/>
      <c r="K32" s="45"/>
      <c r="L32" s="45"/>
      <c r="M32" s="45"/>
      <c r="N32" s="42"/>
      <c r="O32" s="22"/>
      <c r="P32" s="41"/>
      <c r="Q32" s="45"/>
      <c r="R32" s="41"/>
      <c r="S32" s="41"/>
      <c r="T32" s="22"/>
      <c r="U32" s="22"/>
      <c r="V32" s="45"/>
      <c r="W32" s="41"/>
      <c r="X32" s="41"/>
      <c r="Y32" s="22"/>
      <c r="Z32" s="22"/>
      <c r="AA32" s="22"/>
      <c r="AB32" s="22"/>
      <c r="AC32" s="22"/>
      <c r="AD32" s="22"/>
      <c r="AE32" s="22"/>
      <c r="AF32" s="22"/>
      <c r="AG32" s="22"/>
      <c r="AH32" s="63"/>
      <c r="AI32" s="41"/>
      <c r="AJ32" s="41"/>
      <c r="AK32" s="22"/>
      <c r="AL32" s="41"/>
      <c r="AM32" s="41"/>
      <c r="AN32" s="41"/>
      <c r="AO32" s="41"/>
      <c r="AP32" s="41"/>
      <c r="AQ32" s="41"/>
      <c r="AR32" s="46"/>
    </row>
    <row r="33" spans="1:45" ht="15" customHeight="1" x14ac:dyDescent="0.2">
      <c r="A33" s="147"/>
      <c r="B33" s="41" t="s">
        <v>36</v>
      </c>
      <c r="C33" s="41"/>
      <c r="D33" s="41" t="s">
        <v>45</v>
      </c>
      <c r="E33" s="41"/>
      <c r="F33" s="41"/>
      <c r="G33" s="41"/>
      <c r="H33" s="41"/>
      <c r="I33" s="41"/>
      <c r="J33" s="41"/>
      <c r="K33" s="41"/>
      <c r="L33" s="41" t="s">
        <v>46</v>
      </c>
      <c r="M33" s="41"/>
      <c r="N33" s="41"/>
      <c r="O33" s="41"/>
      <c r="P33" s="41"/>
      <c r="Q33" s="41"/>
      <c r="R33" s="41"/>
      <c r="S33" s="41" t="s">
        <v>59</v>
      </c>
      <c r="T33" s="41"/>
      <c r="U33" s="41"/>
      <c r="V33" s="41"/>
      <c r="W33" s="41"/>
      <c r="X33" s="41"/>
      <c r="Y33" s="41"/>
      <c r="Z33" s="41"/>
      <c r="AA33" s="41"/>
      <c r="AB33" s="41" t="s">
        <v>59</v>
      </c>
      <c r="AC33" s="41"/>
      <c r="AD33" s="41"/>
      <c r="AE33" s="41"/>
      <c r="AF33" s="41"/>
      <c r="AG33" s="41"/>
      <c r="AH33" s="41" t="s">
        <v>90</v>
      </c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</row>
    <row r="34" spans="1:45" ht="15" customHeight="1" x14ac:dyDescent="0.2">
      <c r="A34" s="147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</row>
    <row r="35" spans="1:45" ht="14.25" x14ac:dyDescent="0.2">
      <c r="A35" s="147"/>
      <c r="B35" s="207" t="s">
        <v>151</v>
      </c>
      <c r="C35" s="68"/>
      <c r="D35" s="68"/>
      <c r="E35" s="68"/>
      <c r="F35" s="68" t="s">
        <v>152</v>
      </c>
      <c r="G35" s="68" t="s">
        <v>3</v>
      </c>
      <c r="H35" s="68" t="s">
        <v>5</v>
      </c>
      <c r="I35" s="68" t="s">
        <v>6</v>
      </c>
      <c r="J35" s="68" t="s">
        <v>153</v>
      </c>
      <c r="K35" s="208" t="s">
        <v>17</v>
      </c>
      <c r="L35" s="41"/>
      <c r="M35" s="209" t="s">
        <v>154</v>
      </c>
      <c r="N35" s="69"/>
      <c r="O35" s="69"/>
      <c r="P35" s="68" t="s">
        <v>3</v>
      </c>
      <c r="Q35" s="68" t="s">
        <v>5</v>
      </c>
      <c r="R35" s="68" t="s">
        <v>6</v>
      </c>
      <c r="S35" s="68" t="s">
        <v>153</v>
      </c>
      <c r="T35" s="69"/>
      <c r="U35" s="208" t="s">
        <v>17</v>
      </c>
      <c r="V35" s="41"/>
      <c r="W35" s="209" t="s">
        <v>155</v>
      </c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210"/>
      <c r="AI35" s="211" t="s">
        <v>156</v>
      </c>
      <c r="AJ35" s="70"/>
      <c r="AK35" s="70"/>
      <c r="AL35" s="212" t="s">
        <v>3</v>
      </c>
      <c r="AM35" s="212" t="s">
        <v>5</v>
      </c>
      <c r="AN35" s="212" t="s">
        <v>6</v>
      </c>
      <c r="AO35" s="69"/>
      <c r="AP35" s="68" t="s">
        <v>157</v>
      </c>
      <c r="AQ35" s="116"/>
      <c r="AR35" s="22"/>
      <c r="AS35" s="22"/>
    </row>
    <row r="36" spans="1:45" ht="15" customHeight="1" x14ac:dyDescent="0.2">
      <c r="A36" s="147"/>
      <c r="B36" s="213">
        <v>2012</v>
      </c>
      <c r="C36" s="80" t="s">
        <v>48</v>
      </c>
      <c r="D36" s="189" t="s">
        <v>34</v>
      </c>
      <c r="E36" s="80"/>
      <c r="F36" s="80">
        <v>18</v>
      </c>
      <c r="G36" s="80">
        <v>2</v>
      </c>
      <c r="H36" s="214">
        <f>PRODUCT((F11+G11)/E11)</f>
        <v>0</v>
      </c>
      <c r="I36" s="214">
        <f>PRODUCT(H11/E11)</f>
        <v>0</v>
      </c>
      <c r="J36" s="214">
        <f>PRODUCT(F11+G11+H11)/E11</f>
        <v>0</v>
      </c>
      <c r="K36" s="215">
        <f>PRODUCT(I11/E11)</f>
        <v>0</v>
      </c>
      <c r="L36" s="45"/>
      <c r="M36" s="197" t="s">
        <v>197</v>
      </c>
      <c r="N36" s="80"/>
      <c r="O36" s="80">
        <v>20</v>
      </c>
      <c r="P36" s="216" t="s">
        <v>224</v>
      </c>
      <c r="Q36" s="216"/>
      <c r="R36" s="216"/>
      <c r="S36" s="216"/>
      <c r="T36" s="217"/>
      <c r="U36" s="215"/>
      <c r="V36" s="45"/>
      <c r="W36" s="197" t="s">
        <v>160</v>
      </c>
      <c r="X36" s="196"/>
      <c r="Y36" s="196"/>
      <c r="Z36" s="189"/>
      <c r="AA36" s="189"/>
      <c r="AB36" s="189"/>
      <c r="AC36" s="189"/>
      <c r="AD36" s="189"/>
      <c r="AE36" s="189"/>
      <c r="AF36" s="189"/>
      <c r="AG36" s="188"/>
      <c r="AH36" s="190"/>
      <c r="AI36" s="187" t="s">
        <v>178</v>
      </c>
      <c r="AJ36" s="189"/>
      <c r="AK36" s="189"/>
      <c r="AL36" s="188">
        <v>116</v>
      </c>
      <c r="AM36" s="188">
        <v>24</v>
      </c>
      <c r="AN36" s="188">
        <v>25</v>
      </c>
      <c r="AO36" s="189"/>
      <c r="AP36" s="218">
        <f>PRODUCT(AL36/AL42)</f>
        <v>0.52968036529680362</v>
      </c>
      <c r="AQ36" s="190"/>
      <c r="AR36" s="22"/>
      <c r="AS36" s="22"/>
    </row>
    <row r="37" spans="1:45" ht="15" customHeight="1" x14ac:dyDescent="0.2">
      <c r="A37" s="147"/>
      <c r="B37" s="213">
        <v>2013</v>
      </c>
      <c r="C37" s="80" t="s">
        <v>57</v>
      </c>
      <c r="D37" s="189" t="s">
        <v>34</v>
      </c>
      <c r="E37" s="80"/>
      <c r="F37" s="80">
        <v>19</v>
      </c>
      <c r="G37" s="80">
        <v>13</v>
      </c>
      <c r="H37" s="214">
        <f>PRODUCT((F13+G13)/E13)</f>
        <v>7.6923076923076927E-2</v>
      </c>
      <c r="I37" s="214">
        <f>PRODUCT(H13/E13)</f>
        <v>7.6923076923076927E-2</v>
      </c>
      <c r="J37" s="214">
        <f>PRODUCT(F13+G13+H13)/E13</f>
        <v>0.15384615384615385</v>
      </c>
      <c r="K37" s="215">
        <f>PRODUCT(I13/E13)</f>
        <v>0.92307692307692313</v>
      </c>
      <c r="L37" s="45"/>
      <c r="M37" s="197" t="s">
        <v>158</v>
      </c>
      <c r="N37" s="80"/>
      <c r="O37" s="80">
        <v>20</v>
      </c>
      <c r="P37" s="216" t="s">
        <v>225</v>
      </c>
      <c r="Q37" s="216" t="s">
        <v>159</v>
      </c>
      <c r="R37" s="216" t="s">
        <v>211</v>
      </c>
      <c r="S37" s="216" t="s">
        <v>218</v>
      </c>
      <c r="T37" s="217"/>
      <c r="U37" s="215" t="s">
        <v>198</v>
      </c>
      <c r="V37" s="45"/>
      <c r="W37" s="219" t="s">
        <v>162</v>
      </c>
      <c r="X37" s="196"/>
      <c r="Y37" s="196" t="s">
        <v>237</v>
      </c>
      <c r="Z37" s="220"/>
      <c r="AA37" s="220"/>
      <c r="AB37" s="220"/>
      <c r="AC37" s="220"/>
      <c r="AD37" s="220"/>
      <c r="AE37" s="220"/>
      <c r="AF37" s="220"/>
      <c r="AG37" s="220" t="s">
        <v>238</v>
      </c>
      <c r="AH37" s="215"/>
      <c r="AI37" s="187" t="s">
        <v>163</v>
      </c>
      <c r="AJ37" s="189"/>
      <c r="AK37" s="189"/>
      <c r="AL37" s="188"/>
      <c r="AM37" s="221">
        <f>PRODUCT(AM36/AL36)</f>
        <v>0.20689655172413793</v>
      </c>
      <c r="AN37" s="221">
        <f>PRODUCT(AN36/AL36)</f>
        <v>0.21551724137931033</v>
      </c>
      <c r="AO37" s="189"/>
      <c r="AP37" s="80"/>
      <c r="AQ37" s="190"/>
      <c r="AR37" s="22"/>
      <c r="AS37" s="22"/>
    </row>
    <row r="38" spans="1:45" ht="15" customHeight="1" x14ac:dyDescent="0.2">
      <c r="A38" s="147"/>
      <c r="B38" s="213">
        <v>2014</v>
      </c>
      <c r="C38" s="80" t="s">
        <v>60</v>
      </c>
      <c r="D38" s="189" t="s">
        <v>34</v>
      </c>
      <c r="E38" s="80"/>
      <c r="F38" s="80">
        <v>20</v>
      </c>
      <c r="G38" s="80">
        <v>30</v>
      </c>
      <c r="H38" s="214">
        <f t="shared" ref="H38:H44" si="2">PRODUCT((F14+G14)/E14)</f>
        <v>3.3333333333333333E-2</v>
      </c>
      <c r="I38" s="214">
        <f t="shared" ref="I38:I44" si="3">PRODUCT(H14/E14)</f>
        <v>6.6666666666666666E-2</v>
      </c>
      <c r="J38" s="214">
        <f t="shared" ref="J38:J44" si="4">PRODUCT(F14+G14+H14)/E14</f>
        <v>0.1</v>
      </c>
      <c r="K38" s="215">
        <f t="shared" ref="K38:K44" si="5">PRODUCT(I14/E14)</f>
        <v>0.36666666666666664</v>
      </c>
      <c r="L38" s="45"/>
      <c r="M38" s="197" t="s">
        <v>161</v>
      </c>
      <c r="N38" s="80"/>
      <c r="O38" s="80">
        <v>20</v>
      </c>
      <c r="P38" s="216" t="s">
        <v>226</v>
      </c>
      <c r="Q38" s="216" t="s">
        <v>205</v>
      </c>
      <c r="R38" s="216" t="s">
        <v>212</v>
      </c>
      <c r="S38" s="216" t="s">
        <v>219</v>
      </c>
      <c r="T38" s="217"/>
      <c r="U38" s="215" t="s">
        <v>199</v>
      </c>
      <c r="V38" s="45"/>
      <c r="W38" s="219"/>
      <c r="X38" s="196"/>
      <c r="Y38" s="196"/>
      <c r="Z38" s="189"/>
      <c r="AA38" s="189"/>
      <c r="AB38" s="189"/>
      <c r="AC38" s="196"/>
      <c r="AD38" s="189"/>
      <c r="AE38" s="189"/>
      <c r="AF38" s="189"/>
      <c r="AG38" s="196"/>
      <c r="AH38" s="190"/>
      <c r="AI38" s="187"/>
      <c r="AJ38" s="189"/>
      <c r="AK38" s="189"/>
      <c r="AL38" s="188"/>
      <c r="AM38" s="188"/>
      <c r="AN38" s="188"/>
      <c r="AO38" s="189"/>
      <c r="AP38" s="80"/>
      <c r="AQ38" s="190"/>
      <c r="AR38" s="22"/>
      <c r="AS38" s="22"/>
    </row>
    <row r="39" spans="1:45" ht="15" customHeight="1" x14ac:dyDescent="0.2">
      <c r="A39" s="147"/>
      <c r="B39" s="213">
        <v>2015</v>
      </c>
      <c r="C39" s="80" t="s">
        <v>79</v>
      </c>
      <c r="D39" s="189" t="s">
        <v>34</v>
      </c>
      <c r="E39" s="80"/>
      <c r="F39" s="80">
        <v>21</v>
      </c>
      <c r="G39" s="80">
        <v>30</v>
      </c>
      <c r="H39" s="214">
        <f t="shared" si="2"/>
        <v>6.6666666666666666E-2</v>
      </c>
      <c r="I39" s="214">
        <f t="shared" si="3"/>
        <v>6.6666666666666666E-2</v>
      </c>
      <c r="J39" s="214">
        <f t="shared" si="4"/>
        <v>0.13333333333333333</v>
      </c>
      <c r="K39" s="215">
        <f t="shared" si="5"/>
        <v>0.4</v>
      </c>
      <c r="L39" s="45"/>
      <c r="M39" s="197" t="s">
        <v>164</v>
      </c>
      <c r="N39" s="80"/>
      <c r="O39" s="80">
        <v>21</v>
      </c>
      <c r="P39" s="216" t="s">
        <v>227</v>
      </c>
      <c r="Q39" s="216" t="s">
        <v>206</v>
      </c>
      <c r="R39" s="216" t="s">
        <v>213</v>
      </c>
      <c r="S39" s="216" t="s">
        <v>220</v>
      </c>
      <c r="T39" s="217"/>
      <c r="U39" s="215" t="s">
        <v>200</v>
      </c>
      <c r="V39" s="45"/>
      <c r="W39" s="219"/>
      <c r="X39" s="196"/>
      <c r="Y39" s="196"/>
      <c r="Z39" s="189"/>
      <c r="AA39" s="189"/>
      <c r="AB39" s="189"/>
      <c r="AC39" s="196"/>
      <c r="AD39" s="189"/>
      <c r="AE39" s="189"/>
      <c r="AF39" s="189"/>
      <c r="AG39" s="196"/>
      <c r="AH39" s="190"/>
      <c r="AI39" s="187" t="s">
        <v>236</v>
      </c>
      <c r="AJ39" s="189"/>
      <c r="AK39" s="189"/>
      <c r="AL39" s="188">
        <v>103</v>
      </c>
      <c r="AM39" s="188">
        <v>10</v>
      </c>
      <c r="AN39" s="188">
        <v>7</v>
      </c>
      <c r="AO39" s="189"/>
      <c r="AP39" s="218">
        <f>PRODUCT(AL39/AL42)</f>
        <v>0.47031963470319632</v>
      </c>
      <c r="AQ39" s="190"/>
      <c r="AR39" s="22"/>
      <c r="AS39" s="22"/>
    </row>
    <row r="40" spans="1:45" ht="15" customHeight="1" x14ac:dyDescent="0.2">
      <c r="A40" s="147"/>
      <c r="B40" s="213">
        <v>2016</v>
      </c>
      <c r="C40" s="80" t="s">
        <v>79</v>
      </c>
      <c r="D40" s="189" t="s">
        <v>34</v>
      </c>
      <c r="E40" s="80"/>
      <c r="F40" s="80">
        <v>22</v>
      </c>
      <c r="G40" s="80">
        <v>28</v>
      </c>
      <c r="H40" s="214">
        <f t="shared" si="2"/>
        <v>0.21428571428571427</v>
      </c>
      <c r="I40" s="214">
        <f t="shared" si="3"/>
        <v>7.1428571428571425E-2</v>
      </c>
      <c r="J40" s="214">
        <f t="shared" si="4"/>
        <v>0.2857142857142857</v>
      </c>
      <c r="K40" s="215">
        <f t="shared" si="5"/>
        <v>1.3571428571428572</v>
      </c>
      <c r="L40" s="45"/>
      <c r="M40" s="197" t="s">
        <v>166</v>
      </c>
      <c r="N40" s="80"/>
      <c r="O40" s="80"/>
      <c r="P40" s="216" t="s">
        <v>228</v>
      </c>
      <c r="Q40" s="216" t="s">
        <v>207</v>
      </c>
      <c r="R40" s="216" t="s">
        <v>214</v>
      </c>
      <c r="S40" s="216" t="s">
        <v>221</v>
      </c>
      <c r="T40" s="217"/>
      <c r="U40" s="215" t="s">
        <v>201</v>
      </c>
      <c r="V40" s="45"/>
      <c r="W40" s="219"/>
      <c r="X40" s="196"/>
      <c r="Y40" s="196"/>
      <c r="Z40" s="189"/>
      <c r="AA40" s="189"/>
      <c r="AB40" s="189"/>
      <c r="AC40" s="196"/>
      <c r="AD40" s="189"/>
      <c r="AE40" s="189"/>
      <c r="AF40" s="189"/>
      <c r="AG40" s="196"/>
      <c r="AH40" s="190"/>
      <c r="AI40" s="187" t="s">
        <v>163</v>
      </c>
      <c r="AJ40" s="189"/>
      <c r="AK40" s="189"/>
      <c r="AL40" s="188"/>
      <c r="AM40" s="221">
        <f>PRODUCT(AM39/AL39)</f>
        <v>9.7087378640776698E-2</v>
      </c>
      <c r="AN40" s="221">
        <f>PRODUCT(AN39/AL39)</f>
        <v>6.7961165048543687E-2</v>
      </c>
      <c r="AO40" s="189"/>
      <c r="AP40" s="80"/>
      <c r="AQ40" s="190"/>
      <c r="AR40" s="22"/>
      <c r="AS40" s="22"/>
    </row>
    <row r="41" spans="1:45" ht="15" customHeight="1" x14ac:dyDescent="0.2">
      <c r="A41" s="147"/>
      <c r="B41" s="213">
        <v>2017</v>
      </c>
      <c r="C41" s="80" t="s">
        <v>80</v>
      </c>
      <c r="D41" s="189" t="s">
        <v>89</v>
      </c>
      <c r="E41" s="80"/>
      <c r="F41" s="80">
        <v>23</v>
      </c>
      <c r="G41" s="80">
        <v>32</v>
      </c>
      <c r="H41" s="214">
        <f t="shared" si="2"/>
        <v>9.375E-2</v>
      </c>
      <c r="I41" s="214">
        <f t="shared" si="3"/>
        <v>0.25</v>
      </c>
      <c r="J41" s="214">
        <f t="shared" si="4"/>
        <v>0.34375</v>
      </c>
      <c r="K41" s="223">
        <f t="shared" si="5"/>
        <v>1.875</v>
      </c>
      <c r="L41" s="45"/>
      <c r="M41" s="197" t="s">
        <v>167</v>
      </c>
      <c r="N41" s="80"/>
      <c r="O41" s="80"/>
      <c r="P41" s="216" t="s">
        <v>229</v>
      </c>
      <c r="Q41" s="216" t="s">
        <v>208</v>
      </c>
      <c r="R41" s="216" t="s">
        <v>215</v>
      </c>
      <c r="S41" s="216" t="s">
        <v>207</v>
      </c>
      <c r="T41" s="217"/>
      <c r="U41" s="215" t="s">
        <v>202</v>
      </c>
      <c r="V41" s="45"/>
      <c r="W41" s="219"/>
      <c r="X41" s="196"/>
      <c r="Y41" s="196"/>
      <c r="Z41" s="189"/>
      <c r="AA41" s="189"/>
      <c r="AB41" s="189"/>
      <c r="AC41" s="196"/>
      <c r="AD41" s="189"/>
      <c r="AE41" s="189"/>
      <c r="AF41" s="189"/>
      <c r="AG41" s="196"/>
      <c r="AH41" s="190"/>
      <c r="AI41" s="187"/>
      <c r="AJ41" s="189"/>
      <c r="AK41" s="189"/>
      <c r="AL41" s="188"/>
      <c r="AM41" s="188"/>
      <c r="AN41" s="188"/>
      <c r="AO41" s="189"/>
      <c r="AP41" s="189"/>
      <c r="AQ41" s="190"/>
      <c r="AR41" s="22"/>
      <c r="AS41" s="22"/>
    </row>
    <row r="42" spans="1:45" ht="15" customHeight="1" x14ac:dyDescent="0.2">
      <c r="A42" s="147"/>
      <c r="B42" s="213">
        <v>2018</v>
      </c>
      <c r="C42" s="80" t="s">
        <v>137</v>
      </c>
      <c r="D42" s="189" t="s">
        <v>89</v>
      </c>
      <c r="E42" s="80"/>
      <c r="F42" s="80">
        <v>24</v>
      </c>
      <c r="G42" s="80">
        <v>31</v>
      </c>
      <c r="H42" s="222">
        <f t="shared" si="2"/>
        <v>0.32258064516129031</v>
      </c>
      <c r="I42" s="222">
        <f t="shared" si="3"/>
        <v>0.35483870967741937</v>
      </c>
      <c r="J42" s="222">
        <f t="shared" si="4"/>
        <v>0.67741935483870963</v>
      </c>
      <c r="K42" s="215">
        <f t="shared" si="5"/>
        <v>1.3225806451612903</v>
      </c>
      <c r="L42" s="45"/>
      <c r="M42" s="197" t="s">
        <v>168</v>
      </c>
      <c r="N42" s="80"/>
      <c r="O42" s="80"/>
      <c r="P42" s="216" t="s">
        <v>230</v>
      </c>
      <c r="Q42" s="216" t="s">
        <v>209</v>
      </c>
      <c r="R42" s="216" t="s">
        <v>216</v>
      </c>
      <c r="S42" s="216" t="s">
        <v>222</v>
      </c>
      <c r="T42" s="217"/>
      <c r="U42" s="215" t="s">
        <v>203</v>
      </c>
      <c r="V42" s="45"/>
      <c r="W42" s="219"/>
      <c r="X42" s="196"/>
      <c r="Y42" s="196"/>
      <c r="Z42" s="189"/>
      <c r="AA42" s="189"/>
      <c r="AB42" s="189"/>
      <c r="AC42" s="196"/>
      <c r="AD42" s="189"/>
      <c r="AE42" s="189"/>
      <c r="AF42" s="189"/>
      <c r="AG42" s="196"/>
      <c r="AH42" s="190"/>
      <c r="AI42" s="187" t="s">
        <v>7</v>
      </c>
      <c r="AJ42" s="189"/>
      <c r="AK42" s="189"/>
      <c r="AL42" s="188">
        <f>PRODUCT(AL36+AL39)</f>
        <v>219</v>
      </c>
      <c r="AM42" s="188">
        <f>PRODUCT(AM36+AM39)</f>
        <v>34</v>
      </c>
      <c r="AN42" s="188">
        <f>PRODUCT(AN36+AN39)</f>
        <v>32</v>
      </c>
      <c r="AO42" s="189"/>
      <c r="AP42" s="189"/>
      <c r="AQ42" s="190"/>
      <c r="AR42" s="22"/>
      <c r="AS42" s="22"/>
    </row>
    <row r="43" spans="1:45" ht="15" customHeight="1" x14ac:dyDescent="0.2">
      <c r="A43" s="147"/>
      <c r="B43" s="213">
        <v>2019</v>
      </c>
      <c r="C43" s="80" t="s">
        <v>137</v>
      </c>
      <c r="D43" s="189" t="s">
        <v>89</v>
      </c>
      <c r="E43" s="80"/>
      <c r="F43" s="80">
        <v>25</v>
      </c>
      <c r="G43" s="80">
        <v>30</v>
      </c>
      <c r="H43" s="214">
        <f t="shared" si="2"/>
        <v>0.16666666666666666</v>
      </c>
      <c r="I43" s="214">
        <f t="shared" si="3"/>
        <v>0.13333333333333333</v>
      </c>
      <c r="J43" s="214">
        <f t="shared" si="4"/>
        <v>0.3</v>
      </c>
      <c r="K43" s="215">
        <f t="shared" si="5"/>
        <v>1.1666666666666667</v>
      </c>
      <c r="L43" s="45"/>
      <c r="M43" s="197" t="s">
        <v>169</v>
      </c>
      <c r="N43" s="80"/>
      <c r="O43" s="80"/>
      <c r="P43" s="216" t="s">
        <v>231</v>
      </c>
      <c r="Q43" s="216" t="s">
        <v>210</v>
      </c>
      <c r="R43" s="216" t="s">
        <v>217</v>
      </c>
      <c r="S43" s="216" t="s">
        <v>223</v>
      </c>
      <c r="T43" s="217"/>
      <c r="U43" s="215" t="s">
        <v>204</v>
      </c>
      <c r="V43" s="45"/>
      <c r="W43" s="219"/>
      <c r="X43" s="196"/>
      <c r="Y43" s="196"/>
      <c r="Z43" s="189"/>
      <c r="AA43" s="189"/>
      <c r="AB43" s="189"/>
      <c r="AC43" s="196"/>
      <c r="AD43" s="189"/>
      <c r="AE43" s="189"/>
      <c r="AF43" s="189"/>
      <c r="AG43" s="196"/>
      <c r="AH43" s="190"/>
      <c r="AI43" s="187" t="s">
        <v>163</v>
      </c>
      <c r="AJ43" s="189"/>
      <c r="AK43" s="189"/>
      <c r="AL43" s="188"/>
      <c r="AM43" s="221">
        <f>PRODUCT(AM42/AL42)</f>
        <v>0.15525114155251141</v>
      </c>
      <c r="AN43" s="221">
        <f>PRODUCT(AN42/AL42)</f>
        <v>0.14611872146118721</v>
      </c>
      <c r="AO43" s="189"/>
      <c r="AP43" s="189"/>
      <c r="AQ43" s="190"/>
      <c r="AR43" s="22"/>
      <c r="AS43" s="22"/>
    </row>
    <row r="44" spans="1:45" ht="15" customHeight="1" x14ac:dyDescent="0.2">
      <c r="A44" s="147"/>
      <c r="B44" s="213">
        <v>2020</v>
      </c>
      <c r="C44" s="80" t="s">
        <v>60</v>
      </c>
      <c r="D44" s="189" t="s">
        <v>89</v>
      </c>
      <c r="E44" s="80"/>
      <c r="F44" s="80">
        <v>26</v>
      </c>
      <c r="G44" s="80">
        <v>23</v>
      </c>
      <c r="H44" s="214">
        <f t="shared" si="2"/>
        <v>0.2608695652173913</v>
      </c>
      <c r="I44" s="214">
        <f t="shared" si="3"/>
        <v>8.6956521739130432E-2</v>
      </c>
      <c r="J44" s="214">
        <f t="shared" si="4"/>
        <v>0.34782608695652173</v>
      </c>
      <c r="K44" s="215">
        <f t="shared" si="5"/>
        <v>0.78260869565217395</v>
      </c>
      <c r="L44" s="45"/>
      <c r="M44" s="197" t="s">
        <v>170</v>
      </c>
      <c r="N44" s="80"/>
      <c r="O44" s="80"/>
      <c r="P44" s="112" t="s">
        <v>235</v>
      </c>
      <c r="Q44" s="112" t="s">
        <v>232</v>
      </c>
      <c r="R44" s="112" t="s">
        <v>234</v>
      </c>
      <c r="S44" s="112" t="s">
        <v>233</v>
      </c>
      <c r="T44" s="112"/>
      <c r="U44" s="224" t="s">
        <v>165</v>
      </c>
      <c r="V44" s="45"/>
      <c r="W44" s="219"/>
      <c r="X44" s="196"/>
      <c r="Y44" s="196"/>
      <c r="Z44" s="189"/>
      <c r="AA44" s="189"/>
      <c r="AB44" s="189"/>
      <c r="AC44" s="196"/>
      <c r="AD44" s="189"/>
      <c r="AE44" s="189"/>
      <c r="AF44" s="189"/>
      <c r="AG44" s="196"/>
      <c r="AH44" s="190"/>
      <c r="AI44" s="187"/>
      <c r="AJ44" s="189"/>
      <c r="AK44" s="189"/>
      <c r="AL44" s="189"/>
      <c r="AM44" s="196"/>
      <c r="AN44" s="189"/>
      <c r="AO44" s="189"/>
      <c r="AP44" s="189"/>
      <c r="AQ44" s="190"/>
      <c r="AR44" s="22"/>
      <c r="AS44" s="22"/>
    </row>
    <row r="45" spans="1:45" ht="15" customHeight="1" x14ac:dyDescent="0.2">
      <c r="A45" s="147"/>
      <c r="B45" s="213"/>
      <c r="C45" s="80"/>
      <c r="D45" s="189"/>
      <c r="E45" s="80"/>
      <c r="F45" s="80"/>
      <c r="G45" s="80"/>
      <c r="H45" s="80"/>
      <c r="I45" s="80"/>
      <c r="J45" s="80"/>
      <c r="K45" s="190"/>
      <c r="L45" s="45"/>
      <c r="M45" s="197"/>
      <c r="N45" s="80"/>
      <c r="O45" s="80"/>
      <c r="P45" s="80"/>
      <c r="Q45" s="80"/>
      <c r="R45" s="80"/>
      <c r="S45" s="80"/>
      <c r="T45" s="80"/>
      <c r="U45" s="190"/>
      <c r="V45" s="45"/>
      <c r="W45" s="219"/>
      <c r="X45" s="196"/>
      <c r="Y45" s="196"/>
      <c r="Z45" s="189"/>
      <c r="AA45" s="189"/>
      <c r="AB45" s="189"/>
      <c r="AC45" s="196"/>
      <c r="AD45" s="189"/>
      <c r="AE45" s="189"/>
      <c r="AF45" s="189"/>
      <c r="AG45" s="196"/>
      <c r="AH45" s="190"/>
      <c r="AI45" s="211" t="s">
        <v>173</v>
      </c>
      <c r="AJ45" s="70"/>
      <c r="AK45" s="70"/>
      <c r="AL45" s="212" t="s">
        <v>174</v>
      </c>
      <c r="AM45" s="212" t="s">
        <v>175</v>
      </c>
      <c r="AN45" s="212" t="s">
        <v>176</v>
      </c>
      <c r="AO45" s="212"/>
      <c r="AP45" s="69"/>
      <c r="AQ45" s="116"/>
      <c r="AR45" s="22"/>
      <c r="AS45" s="22"/>
    </row>
    <row r="46" spans="1:45" ht="15" customHeight="1" x14ac:dyDescent="0.2">
      <c r="A46" s="147"/>
      <c r="B46" s="207" t="s">
        <v>171</v>
      </c>
      <c r="C46" s="68"/>
      <c r="D46" s="69"/>
      <c r="E46" s="68"/>
      <c r="F46" s="68"/>
      <c r="G46" s="68"/>
      <c r="H46" s="225"/>
      <c r="I46" s="225"/>
      <c r="J46" s="225"/>
      <c r="K46" s="226"/>
      <c r="L46" s="45"/>
      <c r="M46" s="207" t="s">
        <v>172</v>
      </c>
      <c r="N46" s="68"/>
      <c r="O46" s="69"/>
      <c r="P46" s="68"/>
      <c r="Q46" s="68"/>
      <c r="R46" s="68"/>
      <c r="S46" s="225"/>
      <c r="T46" s="225"/>
      <c r="U46" s="226"/>
      <c r="V46" s="45"/>
      <c r="W46" s="219"/>
      <c r="X46" s="196"/>
      <c r="Y46" s="196"/>
      <c r="Z46" s="189"/>
      <c r="AA46" s="189"/>
      <c r="AB46" s="189"/>
      <c r="AC46" s="196"/>
      <c r="AD46" s="189"/>
      <c r="AE46" s="189"/>
      <c r="AF46" s="189"/>
      <c r="AG46" s="196"/>
      <c r="AH46" s="190"/>
      <c r="AI46" s="187" t="s">
        <v>178</v>
      </c>
      <c r="AJ46" s="189"/>
      <c r="AK46" s="189"/>
      <c r="AL46" s="221">
        <f>PRODUCT(AM37)</f>
        <v>0.20689655172413793</v>
      </c>
      <c r="AM46" s="221">
        <f>PRODUCT(AM58)</f>
        <v>0.04</v>
      </c>
      <c r="AN46" s="221">
        <f>PRODUCT(AL46-AM46)</f>
        <v>0.16689655172413792</v>
      </c>
      <c r="AO46" s="188"/>
      <c r="AP46" s="189"/>
      <c r="AQ46" s="190"/>
      <c r="AR46" s="22"/>
      <c r="AS46" s="22"/>
    </row>
    <row r="47" spans="1:45" ht="15" customHeight="1" x14ac:dyDescent="0.2">
      <c r="A47" s="147"/>
      <c r="B47" s="227">
        <v>4339</v>
      </c>
      <c r="C47" s="220" t="s">
        <v>177</v>
      </c>
      <c r="D47" s="189"/>
      <c r="E47" s="80"/>
      <c r="F47" s="80"/>
      <c r="G47" s="80"/>
      <c r="H47" s="214"/>
      <c r="I47" s="214"/>
      <c r="J47" s="214"/>
      <c r="K47" s="215"/>
      <c r="L47" s="45"/>
      <c r="M47" s="197"/>
      <c r="N47" s="196"/>
      <c r="O47" s="80"/>
      <c r="P47" s="80"/>
      <c r="Q47" s="80"/>
      <c r="R47" s="80"/>
      <c r="S47" s="80"/>
      <c r="T47" s="214"/>
      <c r="U47" s="215"/>
      <c r="V47" s="45"/>
      <c r="W47" s="219"/>
      <c r="X47" s="196"/>
      <c r="Y47" s="196"/>
      <c r="Z47" s="189"/>
      <c r="AA47" s="189"/>
      <c r="AB47" s="189"/>
      <c r="AC47" s="196"/>
      <c r="AD47" s="189"/>
      <c r="AE47" s="189"/>
      <c r="AF47" s="189"/>
      <c r="AG47" s="196"/>
      <c r="AH47" s="190"/>
      <c r="AI47" s="187" t="s">
        <v>236</v>
      </c>
      <c r="AJ47" s="189"/>
      <c r="AK47" s="189"/>
      <c r="AL47" s="221">
        <f>PRODUCT(AM40)</f>
        <v>9.7087378640776698E-2</v>
      </c>
      <c r="AM47" s="221">
        <f>PRODUCT(AM58)</f>
        <v>0.04</v>
      </c>
      <c r="AN47" s="221">
        <f t="shared" ref="AN47:AN48" si="6">PRODUCT(AL47-AM47)</f>
        <v>5.7087378640776697E-2</v>
      </c>
      <c r="AO47" s="188"/>
      <c r="AP47" s="189"/>
      <c r="AQ47" s="190"/>
      <c r="AR47" s="22"/>
      <c r="AS47" s="22"/>
    </row>
    <row r="48" spans="1:45" ht="15" customHeight="1" x14ac:dyDescent="0.2">
      <c r="A48" s="147"/>
      <c r="B48" s="213"/>
      <c r="C48" s="80"/>
      <c r="D48" s="189"/>
      <c r="E48" s="80"/>
      <c r="F48" s="80"/>
      <c r="G48" s="80"/>
      <c r="H48" s="214"/>
      <c r="I48" s="214"/>
      <c r="J48" s="214"/>
      <c r="K48" s="215"/>
      <c r="L48" s="45"/>
      <c r="M48" s="197"/>
      <c r="N48" s="196"/>
      <c r="O48" s="80"/>
      <c r="P48" s="80"/>
      <c r="Q48" s="80"/>
      <c r="R48" s="80"/>
      <c r="S48" s="80"/>
      <c r="T48" s="214"/>
      <c r="U48" s="215"/>
      <c r="V48" s="45"/>
      <c r="W48" s="219"/>
      <c r="X48" s="196"/>
      <c r="Y48" s="196"/>
      <c r="Z48" s="189"/>
      <c r="AA48" s="189"/>
      <c r="AB48" s="189"/>
      <c r="AC48" s="196"/>
      <c r="AD48" s="189"/>
      <c r="AE48" s="189"/>
      <c r="AF48" s="189"/>
      <c r="AG48" s="220"/>
      <c r="AH48" s="190"/>
      <c r="AI48" s="187" t="s">
        <v>7</v>
      </c>
      <c r="AJ48" s="189"/>
      <c r="AK48" s="189"/>
      <c r="AL48" s="221">
        <f>PRODUCT(AM43)</f>
        <v>0.15525114155251141</v>
      </c>
      <c r="AM48" s="221">
        <f>PRODUCT(AM64)</f>
        <v>1.6949152542372881E-2</v>
      </c>
      <c r="AN48" s="221">
        <f t="shared" si="6"/>
        <v>0.13830198901013852</v>
      </c>
      <c r="AO48" s="188"/>
      <c r="AP48" s="189"/>
      <c r="AQ48" s="190"/>
      <c r="AR48" s="22"/>
      <c r="AS48" s="22"/>
    </row>
    <row r="49" spans="1:45" ht="15" customHeight="1" x14ac:dyDescent="0.2">
      <c r="A49" s="147"/>
      <c r="B49" s="207" t="s">
        <v>179</v>
      </c>
      <c r="C49" s="68"/>
      <c r="D49" s="69"/>
      <c r="E49" s="68"/>
      <c r="F49" s="68"/>
      <c r="G49" s="68"/>
      <c r="H49" s="225"/>
      <c r="I49" s="225"/>
      <c r="J49" s="225"/>
      <c r="K49" s="226"/>
      <c r="L49" s="45"/>
      <c r="M49" s="227"/>
      <c r="N49" s="220"/>
      <c r="O49" s="80"/>
      <c r="P49" s="80"/>
      <c r="Q49" s="80"/>
      <c r="R49" s="80"/>
      <c r="S49" s="80"/>
      <c r="T49" s="214"/>
      <c r="U49" s="215"/>
      <c r="V49" s="45"/>
      <c r="W49" s="219"/>
      <c r="X49" s="196"/>
      <c r="Y49" s="196"/>
      <c r="Z49" s="189"/>
      <c r="AA49" s="189"/>
      <c r="AB49" s="189"/>
      <c r="AC49" s="196"/>
      <c r="AD49" s="189"/>
      <c r="AE49" s="189"/>
      <c r="AF49" s="189"/>
      <c r="AG49" s="196"/>
      <c r="AH49" s="190"/>
      <c r="AI49" s="228"/>
      <c r="AJ49" s="189"/>
      <c r="AK49" s="189"/>
      <c r="AL49" s="189"/>
      <c r="AM49" s="188"/>
      <c r="AN49" s="188"/>
      <c r="AO49" s="188"/>
      <c r="AP49" s="189"/>
      <c r="AQ49" s="190"/>
      <c r="AR49" s="22"/>
      <c r="AS49" s="22"/>
    </row>
    <row r="50" spans="1:45" ht="15" customHeight="1" x14ac:dyDescent="0.2">
      <c r="A50" s="147"/>
      <c r="B50" s="197">
        <v>3925</v>
      </c>
      <c r="C50" s="196" t="s">
        <v>180</v>
      </c>
      <c r="D50" s="189"/>
      <c r="E50" s="80"/>
      <c r="F50" s="80"/>
      <c r="G50" s="80"/>
      <c r="H50" s="214"/>
      <c r="I50" s="214"/>
      <c r="J50" s="214"/>
      <c r="K50" s="215"/>
      <c r="L50" s="45"/>
      <c r="M50" s="227"/>
      <c r="N50" s="220"/>
      <c r="O50" s="80"/>
      <c r="P50" s="80"/>
      <c r="Q50" s="80"/>
      <c r="R50" s="80"/>
      <c r="S50" s="80"/>
      <c r="T50" s="214"/>
      <c r="U50" s="215"/>
      <c r="V50" s="45"/>
      <c r="W50" s="219"/>
      <c r="X50" s="196"/>
      <c r="Y50" s="196"/>
      <c r="Z50" s="189"/>
      <c r="AA50" s="189"/>
      <c r="AB50" s="189"/>
      <c r="AC50" s="196"/>
      <c r="AD50" s="189"/>
      <c r="AE50" s="189"/>
      <c r="AF50" s="189"/>
      <c r="AG50" s="196"/>
      <c r="AH50" s="190"/>
      <c r="AI50" s="211" t="s">
        <v>181</v>
      </c>
      <c r="AJ50" s="70"/>
      <c r="AK50" s="70"/>
      <c r="AL50" s="212" t="s">
        <v>174</v>
      </c>
      <c r="AM50" s="212" t="s">
        <v>175</v>
      </c>
      <c r="AN50" s="212" t="s">
        <v>176</v>
      </c>
      <c r="AO50" s="212"/>
      <c r="AP50" s="69"/>
      <c r="AQ50" s="116"/>
      <c r="AR50" s="22"/>
      <c r="AS50" s="22"/>
    </row>
    <row r="51" spans="1:45" ht="15" customHeight="1" x14ac:dyDescent="0.2">
      <c r="A51" s="147"/>
      <c r="B51" s="213"/>
      <c r="C51" s="80"/>
      <c r="D51" s="189"/>
      <c r="E51" s="80"/>
      <c r="F51" s="80"/>
      <c r="G51" s="80"/>
      <c r="H51" s="214"/>
      <c r="I51" s="214"/>
      <c r="J51" s="214"/>
      <c r="K51" s="215"/>
      <c r="L51" s="45"/>
      <c r="M51" s="197"/>
      <c r="N51" s="80"/>
      <c r="O51" s="80"/>
      <c r="P51" s="80"/>
      <c r="Q51" s="80"/>
      <c r="R51" s="80"/>
      <c r="S51" s="80"/>
      <c r="T51" s="217"/>
      <c r="U51" s="204"/>
      <c r="V51" s="45"/>
      <c r="W51" s="219"/>
      <c r="X51" s="196"/>
      <c r="Y51" s="196"/>
      <c r="Z51" s="189"/>
      <c r="AA51" s="189"/>
      <c r="AB51" s="189"/>
      <c r="AC51" s="196"/>
      <c r="AD51" s="189"/>
      <c r="AE51" s="189"/>
      <c r="AF51" s="189"/>
      <c r="AG51" s="196"/>
      <c r="AH51" s="190"/>
      <c r="AI51" s="187" t="s">
        <v>178</v>
      </c>
      <c r="AJ51" s="189"/>
      <c r="AK51" s="189"/>
      <c r="AL51" s="221">
        <f>PRODUCT(AN37)</f>
        <v>0.21551724137931033</v>
      </c>
      <c r="AM51" s="221">
        <v>0.97</v>
      </c>
      <c r="AN51" s="221">
        <f>PRODUCT(AL51-AM51)</f>
        <v>-0.7544827586206897</v>
      </c>
      <c r="AO51" s="188"/>
      <c r="AP51" s="189"/>
      <c r="AQ51" s="190"/>
      <c r="AR51" s="22"/>
      <c r="AS51" s="22"/>
    </row>
    <row r="52" spans="1:45" ht="15" customHeight="1" x14ac:dyDescent="0.2">
      <c r="A52" s="147"/>
      <c r="B52" s="229" t="s">
        <v>182</v>
      </c>
      <c r="C52" s="70" t="s">
        <v>183</v>
      </c>
      <c r="D52" s="70"/>
      <c r="E52" s="68" t="s">
        <v>3</v>
      </c>
      <c r="F52" s="68"/>
      <c r="G52" s="68" t="s">
        <v>184</v>
      </c>
      <c r="H52" s="225"/>
      <c r="I52" s="230" t="s">
        <v>185</v>
      </c>
      <c r="J52" s="225"/>
      <c r="K52" s="226"/>
      <c r="L52" s="45"/>
      <c r="M52" s="197"/>
      <c r="N52" s="80"/>
      <c r="O52" s="80"/>
      <c r="P52" s="80"/>
      <c r="Q52" s="80"/>
      <c r="R52" s="80"/>
      <c r="S52" s="80"/>
      <c r="T52" s="217"/>
      <c r="U52" s="204"/>
      <c r="V52" s="45"/>
      <c r="W52" s="219"/>
      <c r="X52" s="196"/>
      <c r="Y52" s="196"/>
      <c r="Z52" s="189"/>
      <c r="AA52" s="189"/>
      <c r="AB52" s="189"/>
      <c r="AC52" s="196"/>
      <c r="AD52" s="189"/>
      <c r="AE52" s="189"/>
      <c r="AF52" s="189"/>
      <c r="AG52" s="196"/>
      <c r="AH52" s="190"/>
      <c r="AI52" s="187" t="s">
        <v>236</v>
      </c>
      <c r="AJ52" s="189"/>
      <c r="AK52" s="189"/>
      <c r="AL52" s="221">
        <f>PRODUCT(AN40)</f>
        <v>6.7961165048543687E-2</v>
      </c>
      <c r="AM52" s="221">
        <f>PRODUCT(AN69)</f>
        <v>0</v>
      </c>
      <c r="AN52" s="221">
        <f t="shared" ref="AN52:AN53" si="7">PRODUCT(AL52-AM52)</f>
        <v>6.7961165048543687E-2</v>
      </c>
      <c r="AO52" s="188"/>
      <c r="AP52" s="189"/>
      <c r="AQ52" s="190"/>
      <c r="AR52" s="22"/>
      <c r="AS52" s="22"/>
    </row>
    <row r="53" spans="1:45" ht="15" customHeight="1" x14ac:dyDescent="0.2">
      <c r="A53" s="147"/>
      <c r="B53" s="231"/>
      <c r="C53" s="232" t="s">
        <v>264</v>
      </c>
      <c r="D53" s="80"/>
      <c r="E53" s="80">
        <v>270</v>
      </c>
      <c r="F53" s="80"/>
      <c r="G53" s="80">
        <v>1613</v>
      </c>
      <c r="H53" s="80"/>
      <c r="I53" s="214"/>
      <c r="J53" s="214"/>
      <c r="K53" s="215"/>
      <c r="L53" s="45"/>
      <c r="M53" s="197"/>
      <c r="N53" s="80"/>
      <c r="O53" s="80"/>
      <c r="P53" s="80"/>
      <c r="Q53" s="80"/>
      <c r="R53" s="80"/>
      <c r="S53" s="80"/>
      <c r="T53" s="217"/>
      <c r="U53" s="204"/>
      <c r="V53" s="45"/>
      <c r="W53" s="219"/>
      <c r="X53" s="196"/>
      <c r="Y53" s="196"/>
      <c r="Z53" s="189"/>
      <c r="AA53" s="189"/>
      <c r="AB53" s="189"/>
      <c r="AC53" s="196"/>
      <c r="AD53" s="189"/>
      <c r="AE53" s="189"/>
      <c r="AF53" s="189"/>
      <c r="AG53" s="196"/>
      <c r="AH53" s="190"/>
      <c r="AI53" s="187" t="s">
        <v>7</v>
      </c>
      <c r="AJ53" s="189"/>
      <c r="AK53" s="189"/>
      <c r="AL53" s="221">
        <f>PRODUCT(AN43)</f>
        <v>0.14611872146118721</v>
      </c>
      <c r="AM53" s="221">
        <f>PRODUCT(AN64)</f>
        <v>3.3898305084745763E-2</v>
      </c>
      <c r="AN53" s="221">
        <f t="shared" si="7"/>
        <v>0.11222041637644145</v>
      </c>
      <c r="AO53" s="188"/>
      <c r="AP53" s="189"/>
      <c r="AQ53" s="190"/>
      <c r="AR53" s="22"/>
      <c r="AS53" s="22"/>
    </row>
    <row r="54" spans="1:45" s="7" customFormat="1" ht="15" customHeight="1" x14ac:dyDescent="0.25">
      <c r="A54" s="8"/>
      <c r="B54" s="191"/>
      <c r="C54" s="193"/>
      <c r="D54" s="193"/>
      <c r="E54" s="193"/>
      <c r="F54" s="193"/>
      <c r="G54" s="193"/>
      <c r="H54" s="233"/>
      <c r="I54" s="233"/>
      <c r="J54" s="233"/>
      <c r="K54" s="234"/>
      <c r="L54" s="45"/>
      <c r="M54" s="191"/>
      <c r="N54" s="193"/>
      <c r="O54" s="193"/>
      <c r="P54" s="193"/>
      <c r="Q54" s="193"/>
      <c r="R54" s="193"/>
      <c r="S54" s="193"/>
      <c r="T54" s="193"/>
      <c r="U54" s="234"/>
      <c r="V54" s="45"/>
      <c r="W54" s="191"/>
      <c r="X54" s="193"/>
      <c r="Y54" s="193"/>
      <c r="Z54" s="193"/>
      <c r="AA54" s="193"/>
      <c r="AB54" s="193"/>
      <c r="AC54" s="193"/>
      <c r="AD54" s="193"/>
      <c r="AE54" s="193"/>
      <c r="AF54" s="233"/>
      <c r="AG54" s="233"/>
      <c r="AH54" s="234"/>
      <c r="AI54" s="193"/>
      <c r="AJ54" s="193"/>
      <c r="AK54" s="193"/>
      <c r="AL54" s="193"/>
      <c r="AM54" s="193"/>
      <c r="AN54" s="193"/>
      <c r="AO54" s="193"/>
      <c r="AP54" s="193"/>
      <c r="AQ54" s="194"/>
      <c r="AR54" s="41"/>
      <c r="AS54" s="46"/>
    </row>
    <row r="55" spans="1:45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235"/>
      <c r="AG55" s="236"/>
      <c r="AH55" s="236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6"/>
    </row>
    <row r="56" spans="1:45" ht="15" customHeight="1" x14ac:dyDescent="0.2">
      <c r="A56" s="147"/>
      <c r="B56" s="207" t="s">
        <v>186</v>
      </c>
      <c r="C56" s="68"/>
      <c r="D56" s="68"/>
      <c r="E56" s="68"/>
      <c r="F56" s="68" t="s">
        <v>152</v>
      </c>
      <c r="G56" s="68" t="s">
        <v>3</v>
      </c>
      <c r="H56" s="68" t="s">
        <v>5</v>
      </c>
      <c r="I56" s="68" t="s">
        <v>6</v>
      </c>
      <c r="J56" s="68" t="s">
        <v>153</v>
      </c>
      <c r="K56" s="208" t="s">
        <v>17</v>
      </c>
      <c r="L56" s="41"/>
      <c r="M56" s="209" t="s">
        <v>154</v>
      </c>
      <c r="N56" s="69"/>
      <c r="O56" s="69"/>
      <c r="P56" s="68" t="s">
        <v>3</v>
      </c>
      <c r="Q56" s="68" t="s">
        <v>5</v>
      </c>
      <c r="R56" s="68" t="s">
        <v>6</v>
      </c>
      <c r="S56" s="68" t="s">
        <v>153</v>
      </c>
      <c r="T56" s="69"/>
      <c r="U56" s="208" t="s">
        <v>17</v>
      </c>
      <c r="V56" s="41"/>
      <c r="W56" s="209" t="s">
        <v>187</v>
      </c>
      <c r="X56" s="69"/>
      <c r="Y56" s="69"/>
      <c r="Z56" s="69"/>
      <c r="AA56" s="69"/>
      <c r="AB56" s="69"/>
      <c r="AC56" s="69"/>
      <c r="AD56" s="69"/>
      <c r="AE56" s="69"/>
      <c r="AF56" s="237"/>
      <c r="AG56" s="237"/>
      <c r="AH56" s="238"/>
      <c r="AI56" s="211" t="s">
        <v>156</v>
      </c>
      <c r="AJ56" s="70"/>
      <c r="AK56" s="70"/>
      <c r="AL56" s="212" t="s">
        <v>3</v>
      </c>
      <c r="AM56" s="212" t="s">
        <v>5</v>
      </c>
      <c r="AN56" s="212" t="s">
        <v>6</v>
      </c>
      <c r="AO56" s="69"/>
      <c r="AP56" s="68" t="s">
        <v>157</v>
      </c>
      <c r="AQ56" s="116"/>
      <c r="AR56" s="22"/>
      <c r="AS56" s="22"/>
    </row>
    <row r="57" spans="1:45" ht="15" customHeight="1" x14ac:dyDescent="0.2">
      <c r="A57" s="147"/>
      <c r="B57" s="213">
        <v>2013</v>
      </c>
      <c r="C57" s="80" t="s">
        <v>57</v>
      </c>
      <c r="D57" s="189" t="s">
        <v>34</v>
      </c>
      <c r="E57" s="80"/>
      <c r="F57" s="80">
        <v>19</v>
      </c>
      <c r="G57" s="80">
        <v>5</v>
      </c>
      <c r="H57" s="214">
        <f>PRODUCT((V13+W13)/U13)</f>
        <v>0</v>
      </c>
      <c r="I57" s="214">
        <f>PRODUCT(X13/U13)</f>
        <v>0</v>
      </c>
      <c r="J57" s="214">
        <f>PRODUCT(V13+W13+X13)/U13</f>
        <v>0</v>
      </c>
      <c r="K57" s="215">
        <f>PRODUCT(Y13/U13)</f>
        <v>0.2</v>
      </c>
      <c r="L57" s="45"/>
      <c r="M57" s="197" t="s">
        <v>243</v>
      </c>
      <c r="N57" s="80"/>
      <c r="O57" s="80">
        <v>20</v>
      </c>
      <c r="P57" s="80" t="s">
        <v>244</v>
      </c>
      <c r="Q57" s="80"/>
      <c r="R57" s="80"/>
      <c r="S57" s="80"/>
      <c r="T57" s="217"/>
      <c r="U57" s="204" t="s">
        <v>248</v>
      </c>
      <c r="V57" s="45"/>
      <c r="W57" s="219"/>
      <c r="X57" s="196"/>
      <c r="Y57" s="196"/>
      <c r="Z57" s="189"/>
      <c r="AA57" s="189"/>
      <c r="AB57" s="189"/>
      <c r="AC57" s="196"/>
      <c r="AD57" s="189"/>
      <c r="AE57" s="189"/>
      <c r="AF57" s="189"/>
      <c r="AG57" s="196"/>
      <c r="AH57" s="190"/>
      <c r="AI57" s="187" t="s">
        <v>178</v>
      </c>
      <c r="AJ57" s="189"/>
      <c r="AK57" s="189"/>
      <c r="AL57" s="188">
        <v>25</v>
      </c>
      <c r="AM57" s="188">
        <v>1</v>
      </c>
      <c r="AN57" s="188">
        <v>2</v>
      </c>
      <c r="AO57" s="189"/>
      <c r="AP57" s="218">
        <f>PRODUCT(AL57/AL63)</f>
        <v>0.42372881355932202</v>
      </c>
      <c r="AQ57" s="190"/>
      <c r="AR57" s="22"/>
      <c r="AS57" s="22"/>
    </row>
    <row r="58" spans="1:45" ht="15" customHeight="1" x14ac:dyDescent="0.2">
      <c r="A58" s="147"/>
      <c r="B58" s="213">
        <v>2014</v>
      </c>
      <c r="C58" s="80" t="s">
        <v>60</v>
      </c>
      <c r="D58" s="189" t="s">
        <v>34</v>
      </c>
      <c r="E58" s="80"/>
      <c r="F58" s="80">
        <v>20</v>
      </c>
      <c r="G58" s="80">
        <v>10</v>
      </c>
      <c r="H58" s="214">
        <f t="shared" ref="H58:H64" si="8">PRODUCT((V14+W14)/U14)</f>
        <v>0</v>
      </c>
      <c r="I58" s="214">
        <f t="shared" ref="I58:I64" si="9">PRODUCT(X14/U14)</f>
        <v>0</v>
      </c>
      <c r="J58" s="214">
        <f t="shared" ref="J58:J64" si="10">PRODUCT(V14+W14+X14)/U14</f>
        <v>0</v>
      </c>
      <c r="K58" s="215">
        <f t="shared" ref="K58:K64" si="11">PRODUCT(Y14/U14)</f>
        <v>0.5</v>
      </c>
      <c r="L58" s="45"/>
      <c r="M58" s="197" t="s">
        <v>242</v>
      </c>
      <c r="N58" s="80"/>
      <c r="O58" s="80">
        <v>20</v>
      </c>
      <c r="P58" s="80" t="s">
        <v>254</v>
      </c>
      <c r="Q58" s="80"/>
      <c r="R58" s="80"/>
      <c r="S58" s="80"/>
      <c r="T58" s="217"/>
      <c r="U58" s="204" t="s">
        <v>190</v>
      </c>
      <c r="V58" s="45"/>
      <c r="W58" s="219"/>
      <c r="X58" s="196"/>
      <c r="Y58" s="196"/>
      <c r="Z58" s="189"/>
      <c r="AA58" s="189"/>
      <c r="AB58" s="189"/>
      <c r="AC58" s="196"/>
      <c r="AD58" s="189"/>
      <c r="AE58" s="189"/>
      <c r="AF58" s="189"/>
      <c r="AG58" s="196"/>
      <c r="AH58" s="190"/>
      <c r="AI58" s="187" t="s">
        <v>163</v>
      </c>
      <c r="AJ58" s="189"/>
      <c r="AK58" s="189"/>
      <c r="AL58" s="188"/>
      <c r="AM58" s="221">
        <f>PRODUCT(AM57/AL57)</f>
        <v>0.04</v>
      </c>
      <c r="AN58" s="221">
        <f>PRODUCT(AN57/AL57)</f>
        <v>0.08</v>
      </c>
      <c r="AO58" s="189"/>
      <c r="AP58" s="80"/>
      <c r="AQ58" s="190"/>
      <c r="AR58" s="22"/>
      <c r="AS58" s="22"/>
    </row>
    <row r="59" spans="1:45" ht="15" customHeight="1" x14ac:dyDescent="0.2">
      <c r="A59" s="147"/>
      <c r="B59" s="213">
        <v>2015</v>
      </c>
      <c r="C59" s="80" t="s">
        <v>79</v>
      </c>
      <c r="D59" s="189" t="s">
        <v>34</v>
      </c>
      <c r="E59" s="80"/>
      <c r="F59" s="80">
        <v>21</v>
      </c>
      <c r="G59" s="80">
        <v>3</v>
      </c>
      <c r="H59" s="214">
        <f t="shared" si="8"/>
        <v>0</v>
      </c>
      <c r="I59" s="214">
        <f t="shared" si="9"/>
        <v>0</v>
      </c>
      <c r="J59" s="214">
        <f t="shared" si="10"/>
        <v>0</v>
      </c>
      <c r="K59" s="215">
        <f t="shared" si="11"/>
        <v>0.33333333333333331</v>
      </c>
      <c r="L59" s="45"/>
      <c r="M59" s="197" t="s">
        <v>188</v>
      </c>
      <c r="N59" s="80"/>
      <c r="O59" s="80">
        <v>21</v>
      </c>
      <c r="P59" s="80" t="s">
        <v>255</v>
      </c>
      <c r="Q59" s="80"/>
      <c r="R59" s="80"/>
      <c r="S59" s="80"/>
      <c r="T59" s="217"/>
      <c r="U59" s="204" t="s">
        <v>249</v>
      </c>
      <c r="V59" s="45"/>
      <c r="W59" s="219"/>
      <c r="X59" s="196"/>
      <c r="Y59" s="196"/>
      <c r="Z59" s="189"/>
      <c r="AA59" s="189"/>
      <c r="AB59" s="189"/>
      <c r="AC59" s="196"/>
      <c r="AD59" s="189"/>
      <c r="AE59" s="189"/>
      <c r="AF59" s="189"/>
      <c r="AG59" s="196"/>
      <c r="AH59" s="190"/>
      <c r="AI59" s="187"/>
      <c r="AJ59" s="189"/>
      <c r="AK59" s="189"/>
      <c r="AL59" s="188"/>
      <c r="AM59" s="188"/>
      <c r="AN59" s="188"/>
      <c r="AO59" s="189"/>
      <c r="AP59" s="80"/>
      <c r="AQ59" s="190"/>
      <c r="AR59" s="22"/>
      <c r="AS59" s="22"/>
    </row>
    <row r="60" spans="1:45" ht="15" customHeight="1" x14ac:dyDescent="0.2">
      <c r="A60" s="147"/>
      <c r="B60" s="213">
        <v>2016</v>
      </c>
      <c r="C60" s="80" t="s">
        <v>79</v>
      </c>
      <c r="D60" s="189" t="s">
        <v>34</v>
      </c>
      <c r="E60" s="80"/>
      <c r="F60" s="80">
        <v>22</v>
      </c>
      <c r="G60" s="80">
        <v>5</v>
      </c>
      <c r="H60" s="214">
        <f t="shared" si="8"/>
        <v>0</v>
      </c>
      <c r="I60" s="214">
        <f t="shared" si="9"/>
        <v>0</v>
      </c>
      <c r="J60" s="214">
        <f t="shared" si="10"/>
        <v>0</v>
      </c>
      <c r="K60" s="215">
        <f t="shared" si="11"/>
        <v>0</v>
      </c>
      <c r="L60" s="45"/>
      <c r="M60" s="197" t="s">
        <v>191</v>
      </c>
      <c r="N60" s="80"/>
      <c r="O60" s="80"/>
      <c r="P60" s="80" t="s">
        <v>256</v>
      </c>
      <c r="Q60" s="80"/>
      <c r="R60" s="80"/>
      <c r="S60" s="80"/>
      <c r="T60" s="217"/>
      <c r="U60" s="204" t="s">
        <v>250</v>
      </c>
      <c r="V60" s="45"/>
      <c r="W60" s="219"/>
      <c r="X60" s="196"/>
      <c r="Y60" s="196"/>
      <c r="Z60" s="189"/>
      <c r="AA60" s="189"/>
      <c r="AB60" s="189"/>
      <c r="AC60" s="196"/>
      <c r="AD60" s="189"/>
      <c r="AE60" s="189"/>
      <c r="AF60" s="189"/>
      <c r="AG60" s="196"/>
      <c r="AH60" s="190"/>
      <c r="AI60" s="187" t="s">
        <v>236</v>
      </c>
      <c r="AJ60" s="189"/>
      <c r="AK60" s="189"/>
      <c r="AL60" s="188">
        <v>34</v>
      </c>
      <c r="AM60" s="188">
        <v>0</v>
      </c>
      <c r="AN60" s="188">
        <v>0</v>
      </c>
      <c r="AO60" s="189"/>
      <c r="AP60" s="218">
        <f>PRODUCT(AL60/AL63)</f>
        <v>0.57627118644067798</v>
      </c>
      <c r="AQ60" s="190"/>
      <c r="AR60" s="22"/>
      <c r="AS60" s="22"/>
    </row>
    <row r="61" spans="1:45" ht="15" customHeight="1" x14ac:dyDescent="0.2">
      <c r="A61" s="147"/>
      <c r="B61" s="213">
        <v>2017</v>
      </c>
      <c r="C61" s="80" t="s">
        <v>80</v>
      </c>
      <c r="D61" s="189" t="s">
        <v>89</v>
      </c>
      <c r="E61" s="80"/>
      <c r="F61" s="80">
        <v>23</v>
      </c>
      <c r="G61" s="80">
        <v>11</v>
      </c>
      <c r="H61" s="214">
        <f t="shared" si="8"/>
        <v>0</v>
      </c>
      <c r="I61" s="214">
        <f t="shared" si="9"/>
        <v>0</v>
      </c>
      <c r="J61" s="214">
        <f t="shared" si="10"/>
        <v>0</v>
      </c>
      <c r="K61" s="215">
        <f t="shared" si="11"/>
        <v>0.45454545454545453</v>
      </c>
      <c r="L61" s="45"/>
      <c r="M61" s="197" t="s">
        <v>192</v>
      </c>
      <c r="N61" s="80"/>
      <c r="O61" s="80"/>
      <c r="P61" s="80" t="s">
        <v>195</v>
      </c>
      <c r="Q61" s="80"/>
      <c r="R61" s="80"/>
      <c r="S61" s="80"/>
      <c r="T61" s="217"/>
      <c r="U61" s="204" t="s">
        <v>251</v>
      </c>
      <c r="V61" s="45"/>
      <c r="W61" s="219"/>
      <c r="X61" s="196"/>
      <c r="Y61" s="196"/>
      <c r="Z61" s="189"/>
      <c r="AA61" s="189"/>
      <c r="AB61" s="189"/>
      <c r="AC61" s="196"/>
      <c r="AD61" s="189"/>
      <c r="AE61" s="189"/>
      <c r="AF61" s="189"/>
      <c r="AG61" s="196"/>
      <c r="AH61" s="190"/>
      <c r="AI61" s="187" t="s">
        <v>163</v>
      </c>
      <c r="AJ61" s="189"/>
      <c r="AK61" s="189"/>
      <c r="AL61" s="188"/>
      <c r="AM61" s="221">
        <f>PRODUCT(AM60/AL60)</f>
        <v>0</v>
      </c>
      <c r="AN61" s="221">
        <f>PRODUCT(AN60/AL60)</f>
        <v>0</v>
      </c>
      <c r="AO61" s="189"/>
      <c r="AP61" s="80"/>
      <c r="AQ61" s="190"/>
      <c r="AR61" s="22"/>
      <c r="AS61" s="22"/>
    </row>
    <row r="62" spans="1:45" ht="15" customHeight="1" x14ac:dyDescent="0.2">
      <c r="A62" s="147"/>
      <c r="B62" s="213">
        <v>2018</v>
      </c>
      <c r="C62" s="80" t="s">
        <v>137</v>
      </c>
      <c r="D62" s="189" t="s">
        <v>89</v>
      </c>
      <c r="E62" s="80"/>
      <c r="F62" s="80">
        <v>24</v>
      </c>
      <c r="G62" s="80">
        <v>9</v>
      </c>
      <c r="H62" s="214">
        <f t="shared" si="8"/>
        <v>0.1111111111111111</v>
      </c>
      <c r="I62" s="214">
        <f t="shared" si="9"/>
        <v>0</v>
      </c>
      <c r="J62" s="214">
        <f t="shared" si="10"/>
        <v>0.1111111111111111</v>
      </c>
      <c r="K62" s="215">
        <f t="shared" si="11"/>
        <v>1.1111111111111112</v>
      </c>
      <c r="L62" s="45"/>
      <c r="M62" s="197" t="s">
        <v>193</v>
      </c>
      <c r="N62" s="80"/>
      <c r="O62" s="80"/>
      <c r="P62" s="80" t="s">
        <v>257</v>
      </c>
      <c r="Q62" s="112" t="s">
        <v>244</v>
      </c>
      <c r="R62" s="80"/>
      <c r="S62" s="80" t="s">
        <v>189</v>
      </c>
      <c r="T62" s="217"/>
      <c r="U62" s="204" t="s">
        <v>252</v>
      </c>
      <c r="V62" s="45"/>
      <c r="W62" s="219"/>
      <c r="X62" s="196"/>
      <c r="Y62" s="196"/>
      <c r="Z62" s="189"/>
      <c r="AA62" s="189"/>
      <c r="AB62" s="189"/>
      <c r="AC62" s="196"/>
      <c r="AD62" s="189"/>
      <c r="AE62" s="189"/>
      <c r="AF62" s="189"/>
      <c r="AG62" s="196"/>
      <c r="AH62" s="190"/>
      <c r="AI62" s="187"/>
      <c r="AJ62" s="189"/>
      <c r="AK62" s="189"/>
      <c r="AL62" s="188"/>
      <c r="AM62" s="188"/>
      <c r="AN62" s="188"/>
      <c r="AO62" s="189"/>
      <c r="AP62" s="189"/>
      <c r="AQ62" s="190"/>
      <c r="AR62" s="22"/>
      <c r="AS62" s="22"/>
    </row>
    <row r="63" spans="1:45" ht="15" customHeight="1" x14ac:dyDescent="0.2">
      <c r="A63" s="147"/>
      <c r="B63" s="213">
        <v>2019</v>
      </c>
      <c r="C63" s="80" t="s">
        <v>137</v>
      </c>
      <c r="D63" s="189" t="s">
        <v>89</v>
      </c>
      <c r="E63" s="80"/>
      <c r="F63" s="80">
        <v>25</v>
      </c>
      <c r="G63" s="80">
        <v>10</v>
      </c>
      <c r="H63" s="214">
        <f t="shared" si="8"/>
        <v>0</v>
      </c>
      <c r="I63" s="214">
        <f t="shared" si="9"/>
        <v>0.2</v>
      </c>
      <c r="J63" s="214">
        <f t="shared" si="10"/>
        <v>0.2</v>
      </c>
      <c r="K63" s="215">
        <f t="shared" si="11"/>
        <v>1.9</v>
      </c>
      <c r="L63" s="45"/>
      <c r="M63" s="197" t="s">
        <v>194</v>
      </c>
      <c r="N63" s="80"/>
      <c r="O63" s="80"/>
      <c r="P63" s="80" t="s">
        <v>258</v>
      </c>
      <c r="Q63" s="80" t="s">
        <v>245</v>
      </c>
      <c r="R63" s="112" t="s">
        <v>246</v>
      </c>
      <c r="S63" s="80" t="s">
        <v>247</v>
      </c>
      <c r="T63" s="217"/>
      <c r="U63" s="204" t="s">
        <v>253</v>
      </c>
      <c r="V63" s="45"/>
      <c r="W63" s="219"/>
      <c r="X63" s="196"/>
      <c r="Y63" s="196"/>
      <c r="Z63" s="189"/>
      <c r="AA63" s="189"/>
      <c r="AB63" s="189"/>
      <c r="AC63" s="196"/>
      <c r="AD63" s="189"/>
      <c r="AE63" s="189"/>
      <c r="AF63" s="189"/>
      <c r="AG63" s="196"/>
      <c r="AH63" s="190"/>
      <c r="AI63" s="187" t="s">
        <v>7</v>
      </c>
      <c r="AJ63" s="189"/>
      <c r="AK63" s="189"/>
      <c r="AL63" s="188">
        <f>PRODUCT(AL57+AL60)</f>
        <v>59</v>
      </c>
      <c r="AM63" s="188">
        <f>PRODUCT(AM57+AM60)</f>
        <v>1</v>
      </c>
      <c r="AN63" s="188">
        <f>PRODUCT(AN57+AN60)</f>
        <v>2</v>
      </c>
      <c r="AO63" s="189"/>
      <c r="AP63" s="189"/>
      <c r="AQ63" s="190"/>
      <c r="AR63" s="22"/>
      <c r="AS63" s="22"/>
    </row>
    <row r="64" spans="1:45" ht="15" customHeight="1" x14ac:dyDescent="0.2">
      <c r="A64" s="147"/>
      <c r="B64" s="213">
        <v>2020</v>
      </c>
      <c r="C64" s="80" t="s">
        <v>60</v>
      </c>
      <c r="D64" s="189" t="s">
        <v>89</v>
      </c>
      <c r="E64" s="80"/>
      <c r="F64" s="80">
        <v>26</v>
      </c>
      <c r="G64" s="80">
        <v>6</v>
      </c>
      <c r="H64" s="214">
        <f t="shared" si="8"/>
        <v>0</v>
      </c>
      <c r="I64" s="214">
        <f t="shared" si="9"/>
        <v>0</v>
      </c>
      <c r="J64" s="214">
        <f t="shared" si="10"/>
        <v>0</v>
      </c>
      <c r="K64" s="215">
        <f t="shared" si="11"/>
        <v>0.33333333333333331</v>
      </c>
      <c r="L64" s="45"/>
      <c r="M64" s="197" t="s">
        <v>196</v>
      </c>
      <c r="N64" s="80"/>
      <c r="O64" s="80"/>
      <c r="P64" s="112" t="s">
        <v>259</v>
      </c>
      <c r="Q64" s="80" t="s">
        <v>262</v>
      </c>
      <c r="R64" s="80" t="s">
        <v>261</v>
      </c>
      <c r="S64" s="112" t="s">
        <v>263</v>
      </c>
      <c r="T64" s="239"/>
      <c r="U64" s="224" t="s">
        <v>260</v>
      </c>
      <c r="V64" s="45"/>
      <c r="W64" s="219"/>
      <c r="X64" s="196"/>
      <c r="Y64" s="196"/>
      <c r="Z64" s="189"/>
      <c r="AA64" s="189"/>
      <c r="AB64" s="189"/>
      <c r="AC64" s="196"/>
      <c r="AD64" s="189"/>
      <c r="AE64" s="189"/>
      <c r="AF64" s="189"/>
      <c r="AG64" s="196"/>
      <c r="AH64" s="190"/>
      <c r="AI64" s="187" t="s">
        <v>163</v>
      </c>
      <c r="AJ64" s="189"/>
      <c r="AK64" s="189"/>
      <c r="AL64" s="188"/>
      <c r="AM64" s="221">
        <f>PRODUCT(AM63/AL63)</f>
        <v>1.6949152542372881E-2</v>
      </c>
      <c r="AN64" s="221">
        <f>PRODUCT(AN63/AL63)</f>
        <v>3.3898305084745763E-2</v>
      </c>
      <c r="AO64" s="189"/>
      <c r="AP64" s="189"/>
      <c r="AQ64" s="190"/>
      <c r="AR64" s="22"/>
      <c r="AS64" s="22"/>
    </row>
    <row r="65" spans="1:45" ht="15" customHeight="1" x14ac:dyDescent="0.2">
      <c r="A65" s="147"/>
      <c r="B65" s="213"/>
      <c r="C65" s="80"/>
      <c r="D65" s="189"/>
      <c r="E65" s="80"/>
      <c r="F65" s="80"/>
      <c r="G65" s="80"/>
      <c r="H65" s="214"/>
      <c r="I65" s="214"/>
      <c r="J65" s="214"/>
      <c r="K65" s="215"/>
      <c r="L65" s="45"/>
      <c r="M65" s="197"/>
      <c r="N65" s="80"/>
      <c r="O65" s="80"/>
      <c r="P65" s="80"/>
      <c r="Q65" s="80"/>
      <c r="R65" s="80"/>
      <c r="S65" s="80"/>
      <c r="T65" s="217"/>
      <c r="U65" s="204"/>
      <c r="V65" s="45"/>
      <c r="W65" s="219"/>
      <c r="X65" s="196"/>
      <c r="Y65" s="196"/>
      <c r="Z65" s="189"/>
      <c r="AA65" s="189"/>
      <c r="AB65" s="189"/>
      <c r="AC65" s="196"/>
      <c r="AD65" s="189"/>
      <c r="AE65" s="189"/>
      <c r="AF65" s="189"/>
      <c r="AG65" s="196"/>
      <c r="AH65" s="190"/>
      <c r="AI65" s="189"/>
      <c r="AJ65" s="189"/>
      <c r="AK65" s="189"/>
      <c r="AL65" s="188"/>
      <c r="AM65" s="221"/>
      <c r="AN65" s="221"/>
      <c r="AO65" s="189"/>
      <c r="AP65" s="189"/>
      <c r="AQ65" s="190"/>
      <c r="AR65" s="22"/>
      <c r="AS65" s="22"/>
    </row>
    <row r="66" spans="1:45" ht="15" customHeight="1" x14ac:dyDescent="0.2">
      <c r="A66" s="147"/>
      <c r="B66" s="213"/>
      <c r="C66" s="80"/>
      <c r="D66" s="189"/>
      <c r="E66" s="80"/>
      <c r="F66" s="80"/>
      <c r="G66" s="80"/>
      <c r="H66" s="214"/>
      <c r="I66" s="214"/>
      <c r="J66" s="214"/>
      <c r="K66" s="215"/>
      <c r="L66" s="45"/>
      <c r="M66" s="197"/>
      <c r="N66" s="80"/>
      <c r="O66" s="80"/>
      <c r="P66" s="80"/>
      <c r="Q66" s="80"/>
      <c r="R66" s="80"/>
      <c r="S66" s="80"/>
      <c r="T66" s="217"/>
      <c r="U66" s="204"/>
      <c r="V66" s="45"/>
      <c r="W66" s="219"/>
      <c r="X66" s="196"/>
      <c r="Y66" s="196"/>
      <c r="Z66" s="189"/>
      <c r="AA66" s="189"/>
      <c r="AB66" s="189"/>
      <c r="AC66" s="196"/>
      <c r="AD66" s="189"/>
      <c r="AE66" s="189"/>
      <c r="AF66" s="189"/>
      <c r="AG66" s="196"/>
      <c r="AH66" s="190"/>
      <c r="AI66" s="189"/>
      <c r="AJ66" s="189"/>
      <c r="AK66" s="189"/>
      <c r="AL66" s="188"/>
      <c r="AM66" s="221"/>
      <c r="AN66" s="221"/>
      <c r="AO66" s="189"/>
      <c r="AP66" s="189"/>
      <c r="AQ66" s="190"/>
      <c r="AR66" s="22"/>
      <c r="AS66" s="22"/>
    </row>
    <row r="67" spans="1:45" ht="15" customHeight="1" x14ac:dyDescent="0.2">
      <c r="A67" s="147"/>
      <c r="B67" s="213"/>
      <c r="C67" s="80"/>
      <c r="D67" s="189"/>
      <c r="E67" s="80"/>
      <c r="F67" s="80"/>
      <c r="G67" s="80"/>
      <c r="H67" s="214"/>
      <c r="I67" s="214"/>
      <c r="J67" s="214"/>
      <c r="K67" s="215"/>
      <c r="L67" s="45"/>
      <c r="M67" s="197"/>
      <c r="N67" s="80"/>
      <c r="O67" s="80"/>
      <c r="P67" s="80"/>
      <c r="Q67" s="80"/>
      <c r="R67" s="80"/>
      <c r="S67" s="80"/>
      <c r="T67" s="217"/>
      <c r="U67" s="204"/>
      <c r="V67" s="45"/>
      <c r="W67" s="219"/>
      <c r="X67" s="196"/>
      <c r="Y67" s="196"/>
      <c r="Z67" s="189"/>
      <c r="AA67" s="189"/>
      <c r="AB67" s="189"/>
      <c r="AC67" s="196"/>
      <c r="AD67" s="189"/>
      <c r="AE67" s="189"/>
      <c r="AF67" s="189"/>
      <c r="AG67" s="196"/>
      <c r="AH67" s="190"/>
      <c r="AI67" s="189"/>
      <c r="AJ67" s="189"/>
      <c r="AK67" s="189"/>
      <c r="AL67" s="188"/>
      <c r="AM67" s="221"/>
      <c r="AN67" s="221"/>
      <c r="AO67" s="189"/>
      <c r="AP67" s="189"/>
      <c r="AQ67" s="190"/>
      <c r="AR67" s="22"/>
      <c r="AS67" s="22"/>
    </row>
    <row r="68" spans="1:45" ht="15" customHeight="1" x14ac:dyDescent="0.2">
      <c r="A68" s="147"/>
      <c r="B68" s="213"/>
      <c r="C68" s="80"/>
      <c r="D68" s="189"/>
      <c r="E68" s="80"/>
      <c r="F68" s="80"/>
      <c r="G68" s="80"/>
      <c r="H68" s="214"/>
      <c r="I68" s="214"/>
      <c r="J68" s="214"/>
      <c r="K68" s="215"/>
      <c r="L68" s="45"/>
      <c r="M68" s="197"/>
      <c r="N68" s="80"/>
      <c r="O68" s="80"/>
      <c r="P68" s="80"/>
      <c r="Q68" s="80"/>
      <c r="R68" s="80"/>
      <c r="S68" s="80"/>
      <c r="T68" s="217"/>
      <c r="U68" s="204"/>
      <c r="V68" s="45"/>
      <c r="W68" s="219"/>
      <c r="X68" s="196"/>
      <c r="Y68" s="196"/>
      <c r="Z68" s="189"/>
      <c r="AA68" s="189"/>
      <c r="AB68" s="189"/>
      <c r="AC68" s="196"/>
      <c r="AD68" s="189"/>
      <c r="AE68" s="189"/>
      <c r="AF68" s="189"/>
      <c r="AG68" s="196"/>
      <c r="AH68" s="190"/>
      <c r="AI68" s="189"/>
      <c r="AJ68" s="189"/>
      <c r="AK68" s="189"/>
      <c r="AL68" s="188"/>
      <c r="AM68" s="221"/>
      <c r="AN68" s="221"/>
      <c r="AO68" s="189"/>
      <c r="AP68" s="189"/>
      <c r="AQ68" s="190"/>
      <c r="AR68" s="22"/>
      <c r="AS68" s="22"/>
    </row>
    <row r="69" spans="1:45" s="7" customFormat="1" ht="15" customHeight="1" x14ac:dyDescent="0.25">
      <c r="A69" s="8"/>
      <c r="B69" s="191"/>
      <c r="C69" s="193"/>
      <c r="D69" s="193"/>
      <c r="E69" s="193"/>
      <c r="F69" s="193"/>
      <c r="G69" s="193"/>
      <c r="H69" s="233"/>
      <c r="I69" s="233"/>
      <c r="J69" s="233"/>
      <c r="K69" s="234"/>
      <c r="L69" s="45"/>
      <c r="M69" s="191"/>
      <c r="N69" s="193"/>
      <c r="O69" s="193"/>
      <c r="P69" s="193"/>
      <c r="Q69" s="193"/>
      <c r="R69" s="193"/>
      <c r="S69" s="193"/>
      <c r="T69" s="193"/>
      <c r="U69" s="234"/>
      <c r="V69" s="45"/>
      <c r="W69" s="191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4"/>
      <c r="AI69" s="193"/>
      <c r="AJ69" s="193"/>
      <c r="AK69" s="193"/>
      <c r="AL69" s="193"/>
      <c r="AM69" s="193"/>
      <c r="AN69" s="193"/>
      <c r="AO69" s="193"/>
      <c r="AP69" s="193"/>
      <c r="AQ69" s="194"/>
      <c r="AR69" s="41"/>
      <c r="AS69" s="46"/>
    </row>
    <row r="70" spans="1:45" s="7" customFormat="1" ht="15" customHeight="1" x14ac:dyDescent="0.25">
      <c r="A70" s="8"/>
      <c r="B70" s="41"/>
      <c r="C70" s="41"/>
      <c r="D70" s="41"/>
      <c r="E70" s="41"/>
      <c r="F70" s="80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22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6"/>
    </row>
    <row r="71" spans="1:45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22"/>
      <c r="AM71" s="22"/>
      <c r="AN71" s="22"/>
      <c r="AO71" s="41"/>
      <c r="AP71" s="41"/>
      <c r="AQ71" s="41"/>
      <c r="AR71" s="46"/>
      <c r="AS71" s="46"/>
    </row>
    <row r="72" spans="1:45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22"/>
      <c r="AM72" s="22"/>
      <c r="AN72" s="22"/>
      <c r="AO72" s="41"/>
      <c r="AP72" s="41"/>
      <c r="AQ72" s="41"/>
      <c r="AR72" s="46"/>
      <c r="AS72" s="46"/>
    </row>
    <row r="73" spans="1:45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22"/>
      <c r="AM73" s="22"/>
      <c r="AN73" s="22"/>
      <c r="AO73" s="41"/>
      <c r="AP73" s="41"/>
      <c r="AQ73" s="41"/>
      <c r="AR73" s="46"/>
      <c r="AS73" s="46"/>
    </row>
    <row r="74" spans="1:45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22"/>
      <c r="AM74" s="22"/>
      <c r="AN74" s="22"/>
      <c r="AO74" s="41"/>
      <c r="AP74" s="41"/>
      <c r="AQ74" s="41"/>
      <c r="AR74" s="46"/>
      <c r="AS74" s="46"/>
    </row>
    <row r="75" spans="1:45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22"/>
      <c r="AM75" s="22"/>
      <c r="AN75" s="22"/>
      <c r="AO75" s="41"/>
      <c r="AP75" s="41"/>
      <c r="AQ75" s="41"/>
      <c r="AR75" s="46"/>
      <c r="AS75" s="46"/>
    </row>
    <row r="76" spans="1:45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22"/>
      <c r="AM76" s="22"/>
      <c r="AN76" s="22"/>
      <c r="AO76" s="41"/>
      <c r="AP76" s="41"/>
      <c r="AQ76" s="41"/>
      <c r="AR76" s="46"/>
      <c r="AS76" s="46"/>
    </row>
    <row r="77" spans="1:45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22"/>
      <c r="AM77" s="22"/>
      <c r="AN77" s="22"/>
      <c r="AO77" s="41"/>
      <c r="AP77" s="41"/>
      <c r="AQ77" s="41"/>
      <c r="AR77" s="46"/>
      <c r="AS77" s="46"/>
    </row>
    <row r="78" spans="1:45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22"/>
      <c r="AM78" s="22"/>
      <c r="AN78" s="22"/>
      <c r="AO78" s="41"/>
      <c r="AP78" s="41"/>
      <c r="AQ78" s="41"/>
      <c r="AR78" s="46"/>
      <c r="AS78" s="46"/>
    </row>
    <row r="79" spans="1:45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22"/>
      <c r="AM79" s="22"/>
      <c r="AN79" s="22"/>
      <c r="AO79" s="41"/>
      <c r="AP79" s="41"/>
      <c r="AQ79" s="41"/>
      <c r="AR79" s="46"/>
      <c r="AS79" s="46"/>
    </row>
    <row r="80" spans="1:45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22"/>
      <c r="AM80" s="22"/>
      <c r="AN80" s="22"/>
      <c r="AO80" s="41"/>
      <c r="AP80" s="41"/>
      <c r="AQ80" s="41"/>
      <c r="AR80" s="46"/>
      <c r="AS80" s="46"/>
    </row>
    <row r="81" spans="1:45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22"/>
      <c r="AM81" s="22"/>
      <c r="AN81" s="22"/>
      <c r="AO81" s="41"/>
      <c r="AP81" s="41"/>
      <c r="AQ81" s="41"/>
      <c r="AR81" s="46"/>
      <c r="AS81" s="46"/>
    </row>
    <row r="82" spans="1:45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22"/>
      <c r="AM82" s="22"/>
      <c r="AN82" s="22"/>
      <c r="AO82" s="41"/>
      <c r="AP82" s="41"/>
      <c r="AQ82" s="41"/>
      <c r="AR82" s="46"/>
      <c r="AS82" s="46"/>
    </row>
    <row r="83" spans="1:45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22"/>
      <c r="AM83" s="22"/>
      <c r="AN83" s="22"/>
      <c r="AO83" s="41"/>
      <c r="AP83" s="41"/>
      <c r="AQ83" s="41"/>
      <c r="AR83" s="46"/>
      <c r="AS83" s="46"/>
    </row>
    <row r="84" spans="1:45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22"/>
      <c r="AM84" s="22"/>
      <c r="AN84" s="22"/>
      <c r="AO84" s="41"/>
      <c r="AP84" s="41"/>
      <c r="AQ84" s="41"/>
      <c r="AR84" s="46"/>
      <c r="AS84" s="46"/>
    </row>
    <row r="85" spans="1:45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22"/>
      <c r="AM85" s="22"/>
      <c r="AN85" s="22"/>
      <c r="AO85" s="41"/>
      <c r="AP85" s="41"/>
      <c r="AQ85" s="41"/>
      <c r="AR85" s="46"/>
      <c r="AS85" s="46"/>
    </row>
    <row r="86" spans="1:45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22"/>
      <c r="AM86" s="22"/>
      <c r="AN86" s="22"/>
      <c r="AO86" s="41"/>
      <c r="AP86" s="41"/>
      <c r="AQ86" s="41"/>
      <c r="AR86" s="46"/>
      <c r="AS86" s="46"/>
    </row>
    <row r="87" spans="1:45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22"/>
      <c r="AM87" s="22"/>
      <c r="AN87" s="22"/>
      <c r="AO87" s="41"/>
      <c r="AP87" s="41"/>
      <c r="AQ87" s="41"/>
      <c r="AR87" s="46"/>
      <c r="AS87" s="46"/>
    </row>
    <row r="88" spans="1:45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22"/>
      <c r="AM88" s="22"/>
      <c r="AN88" s="22"/>
      <c r="AO88" s="41"/>
      <c r="AP88" s="41"/>
      <c r="AQ88" s="41"/>
      <c r="AR88" s="46"/>
      <c r="AS88" s="46"/>
    </row>
    <row r="89" spans="1:45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22"/>
      <c r="AM89" s="22"/>
      <c r="AN89" s="22"/>
      <c r="AO89" s="41"/>
      <c r="AP89" s="41"/>
      <c r="AQ89" s="41"/>
      <c r="AR89" s="46"/>
      <c r="AS89" s="46"/>
    </row>
    <row r="90" spans="1:45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22"/>
      <c r="AM90" s="22"/>
      <c r="AN90" s="22"/>
      <c r="AO90" s="41"/>
      <c r="AP90" s="41"/>
      <c r="AQ90" s="41"/>
      <c r="AR90" s="46"/>
      <c r="AS90" s="46"/>
    </row>
    <row r="91" spans="1:45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22"/>
      <c r="AM91" s="22"/>
      <c r="AN91" s="22"/>
      <c r="AO91" s="41"/>
      <c r="AP91" s="41"/>
      <c r="AQ91" s="41"/>
      <c r="AR91" s="46"/>
      <c r="AS91" s="46"/>
    </row>
    <row r="92" spans="1:45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22"/>
      <c r="AM92" s="22"/>
      <c r="AN92" s="22"/>
      <c r="AO92" s="41"/>
      <c r="AP92" s="41"/>
      <c r="AQ92" s="41"/>
      <c r="AR92" s="46"/>
      <c r="AS92" s="46"/>
    </row>
    <row r="93" spans="1:45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22"/>
      <c r="AM93" s="22"/>
      <c r="AN93" s="22"/>
      <c r="AO93" s="41"/>
      <c r="AP93" s="41"/>
      <c r="AQ93" s="41"/>
      <c r="AR93" s="46"/>
      <c r="AS93" s="46"/>
    </row>
    <row r="94" spans="1:45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22"/>
      <c r="AM94" s="22"/>
      <c r="AN94" s="22"/>
      <c r="AO94" s="41"/>
      <c r="AP94" s="41"/>
      <c r="AQ94" s="41"/>
      <c r="AR94" s="46"/>
      <c r="AS94" s="46"/>
    </row>
    <row r="95" spans="1:45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22"/>
      <c r="AM95" s="22"/>
      <c r="AN95" s="22"/>
      <c r="AO95" s="41"/>
      <c r="AP95" s="41"/>
      <c r="AQ95" s="41"/>
      <c r="AR95" s="46"/>
      <c r="AS95" s="46"/>
    </row>
    <row r="96" spans="1:45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22"/>
      <c r="AM96" s="22"/>
      <c r="AN96" s="22"/>
      <c r="AO96" s="41"/>
      <c r="AP96" s="41"/>
      <c r="AQ96" s="41"/>
      <c r="AR96" s="46"/>
      <c r="AS96" s="46"/>
    </row>
    <row r="97" spans="1:45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22"/>
      <c r="AM97" s="22"/>
      <c r="AN97" s="22"/>
      <c r="AO97" s="41"/>
      <c r="AP97" s="41"/>
      <c r="AQ97" s="41"/>
      <c r="AR97" s="46"/>
      <c r="AS97" s="46"/>
    </row>
    <row r="98" spans="1:45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22"/>
      <c r="AM98" s="22"/>
      <c r="AN98" s="22"/>
      <c r="AO98" s="41"/>
      <c r="AP98" s="41"/>
      <c r="AQ98" s="41"/>
      <c r="AR98" s="46"/>
      <c r="AS98" s="46"/>
    </row>
    <row r="99" spans="1:45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22"/>
      <c r="AM99" s="22"/>
      <c r="AN99" s="22"/>
      <c r="AO99" s="41"/>
      <c r="AP99" s="41"/>
      <c r="AQ99" s="41"/>
      <c r="AR99" s="46"/>
      <c r="AS99" s="46"/>
    </row>
    <row r="100" spans="1:45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22"/>
      <c r="AM100" s="22"/>
      <c r="AN100" s="22"/>
      <c r="AO100" s="41"/>
      <c r="AP100" s="41"/>
      <c r="AQ100" s="41"/>
      <c r="AR100" s="46"/>
      <c r="AS100" s="46"/>
    </row>
    <row r="101" spans="1:45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22"/>
      <c r="AM101" s="22"/>
      <c r="AN101" s="22"/>
      <c r="AO101" s="41"/>
      <c r="AP101" s="41"/>
      <c r="AQ101" s="41"/>
      <c r="AR101" s="46"/>
      <c r="AS101" s="46"/>
    </row>
    <row r="102" spans="1:45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22"/>
      <c r="AM102" s="22"/>
      <c r="AN102" s="22"/>
      <c r="AO102" s="41"/>
      <c r="AP102" s="41"/>
      <c r="AQ102" s="41"/>
      <c r="AR102" s="46"/>
      <c r="AS102" s="46"/>
    </row>
    <row r="103" spans="1:45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22"/>
      <c r="AM103" s="22"/>
      <c r="AN103" s="22"/>
      <c r="AO103" s="41"/>
      <c r="AP103" s="41"/>
      <c r="AQ103" s="41"/>
      <c r="AR103" s="46"/>
      <c r="AS103" s="46"/>
    </row>
    <row r="104" spans="1:45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22"/>
      <c r="AM104" s="22"/>
      <c r="AN104" s="22"/>
      <c r="AO104" s="41"/>
      <c r="AP104" s="41"/>
      <c r="AQ104" s="41"/>
      <c r="AR104" s="46"/>
      <c r="AS104" s="46"/>
    </row>
    <row r="105" spans="1:45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22"/>
      <c r="AM105" s="22"/>
      <c r="AN105" s="22"/>
      <c r="AO105" s="41"/>
      <c r="AP105" s="41"/>
      <c r="AQ105" s="41"/>
      <c r="AR105" s="46"/>
      <c r="AS105" s="46"/>
    </row>
    <row r="106" spans="1:45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22"/>
      <c r="AM106" s="22"/>
      <c r="AN106" s="22"/>
      <c r="AO106" s="41"/>
      <c r="AP106" s="41"/>
      <c r="AQ106" s="41"/>
      <c r="AR106" s="46"/>
      <c r="AS106" s="46"/>
    </row>
    <row r="107" spans="1:45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22"/>
      <c r="AM107" s="22"/>
      <c r="AN107" s="22"/>
      <c r="AO107" s="41"/>
      <c r="AP107" s="41"/>
      <c r="AQ107" s="41"/>
      <c r="AR107" s="46"/>
      <c r="AS107" s="46"/>
    </row>
    <row r="108" spans="1:45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22"/>
      <c r="AM108" s="22"/>
      <c r="AN108" s="22"/>
      <c r="AO108" s="41"/>
      <c r="AP108" s="41"/>
      <c r="AQ108" s="41"/>
      <c r="AR108" s="46"/>
      <c r="AS108" s="46"/>
    </row>
    <row r="109" spans="1:45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22"/>
      <c r="AM109" s="22"/>
      <c r="AN109" s="22"/>
      <c r="AO109" s="41"/>
      <c r="AP109" s="41"/>
      <c r="AQ109" s="41"/>
      <c r="AR109" s="46"/>
      <c r="AS109" s="46"/>
    </row>
    <row r="110" spans="1:45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22"/>
      <c r="AM110" s="22"/>
      <c r="AN110" s="22"/>
      <c r="AO110" s="41"/>
      <c r="AP110" s="41"/>
      <c r="AQ110" s="41"/>
      <c r="AR110" s="46"/>
      <c r="AS110" s="46"/>
    </row>
    <row r="111" spans="1:45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22"/>
      <c r="AM111" s="22"/>
      <c r="AN111" s="22"/>
      <c r="AO111" s="41"/>
      <c r="AP111" s="41"/>
      <c r="AQ111" s="41"/>
      <c r="AR111" s="46"/>
      <c r="AS111" s="46"/>
    </row>
    <row r="112" spans="1:45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22"/>
      <c r="AM112" s="22"/>
      <c r="AN112" s="22"/>
      <c r="AO112" s="41"/>
      <c r="AP112" s="41"/>
      <c r="AQ112" s="41"/>
      <c r="AR112" s="46"/>
      <c r="AS112" s="46"/>
    </row>
    <row r="113" spans="1:45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22"/>
      <c r="AM113" s="22"/>
      <c r="AN113" s="22"/>
      <c r="AO113" s="41"/>
      <c r="AP113" s="41"/>
      <c r="AQ113" s="41"/>
      <c r="AR113" s="46"/>
      <c r="AS113" s="46"/>
    </row>
    <row r="114" spans="1:45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22"/>
      <c r="AM114" s="22"/>
      <c r="AN114" s="22"/>
      <c r="AO114" s="41"/>
      <c r="AP114" s="41"/>
      <c r="AQ114" s="41"/>
      <c r="AR114" s="46"/>
      <c r="AS114" s="46"/>
    </row>
    <row r="115" spans="1:45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22"/>
      <c r="AM115" s="22"/>
      <c r="AN115" s="22"/>
      <c r="AO115" s="41"/>
      <c r="AP115" s="41"/>
      <c r="AQ115" s="41"/>
      <c r="AR115" s="46"/>
      <c r="AS115" s="46"/>
    </row>
    <row r="116" spans="1:45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22"/>
      <c r="AM116" s="22"/>
      <c r="AN116" s="22"/>
      <c r="AO116" s="41"/>
      <c r="AP116" s="41"/>
      <c r="AQ116" s="41"/>
      <c r="AR116" s="46"/>
      <c r="AS116" s="46"/>
    </row>
    <row r="117" spans="1:45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22"/>
      <c r="AM117" s="22"/>
      <c r="AN117" s="22"/>
      <c r="AO117" s="41"/>
      <c r="AP117" s="41"/>
      <c r="AQ117" s="41"/>
      <c r="AR117" s="46"/>
      <c r="AS117" s="46"/>
    </row>
    <row r="118" spans="1:45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22"/>
      <c r="AM118" s="22"/>
      <c r="AN118" s="22"/>
      <c r="AO118" s="41"/>
      <c r="AP118" s="41"/>
      <c r="AQ118" s="41"/>
      <c r="AR118" s="46"/>
      <c r="AS118" s="46"/>
    </row>
    <row r="119" spans="1:45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22"/>
      <c r="AM119" s="22"/>
      <c r="AN119" s="22"/>
      <c r="AO119" s="41"/>
      <c r="AP119" s="41"/>
      <c r="AQ119" s="41"/>
      <c r="AR119" s="46"/>
      <c r="AS119" s="46"/>
    </row>
    <row r="120" spans="1:45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22"/>
      <c r="AM120" s="22"/>
      <c r="AN120" s="22"/>
      <c r="AO120" s="41"/>
      <c r="AP120" s="41"/>
      <c r="AQ120" s="41"/>
      <c r="AR120" s="46"/>
      <c r="AS120" s="46"/>
    </row>
    <row r="121" spans="1:45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22"/>
      <c r="AM121" s="22"/>
      <c r="AN121" s="22"/>
      <c r="AO121" s="41"/>
      <c r="AP121" s="41"/>
      <c r="AQ121" s="41"/>
      <c r="AR121" s="46"/>
      <c r="AS121" s="46"/>
    </row>
    <row r="122" spans="1:45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22"/>
      <c r="AM122" s="22"/>
      <c r="AN122" s="22"/>
      <c r="AO122" s="41"/>
      <c r="AP122" s="41"/>
      <c r="AQ122" s="41"/>
      <c r="AR122" s="46"/>
      <c r="AS122" s="46"/>
    </row>
    <row r="123" spans="1:45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22"/>
      <c r="AM123" s="22"/>
      <c r="AN123" s="22"/>
      <c r="AO123" s="41"/>
      <c r="AP123" s="41"/>
      <c r="AQ123" s="41"/>
      <c r="AR123" s="46"/>
      <c r="AS123" s="46"/>
    </row>
    <row r="124" spans="1:45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22"/>
      <c r="AM124" s="22"/>
      <c r="AN124" s="22"/>
      <c r="AO124" s="41"/>
      <c r="AP124" s="41"/>
      <c r="AQ124" s="41"/>
      <c r="AR124" s="46"/>
      <c r="AS124" s="46"/>
    </row>
    <row r="125" spans="1:45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22"/>
      <c r="AM125" s="22"/>
      <c r="AN125" s="22"/>
      <c r="AO125" s="41"/>
      <c r="AP125" s="41"/>
      <c r="AQ125" s="41"/>
      <c r="AR125" s="46"/>
      <c r="AS125" s="46"/>
    </row>
    <row r="126" spans="1:45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22"/>
      <c r="AM126" s="22"/>
      <c r="AN126" s="22"/>
      <c r="AO126" s="41"/>
      <c r="AP126" s="41"/>
      <c r="AQ126" s="41"/>
      <c r="AR126" s="46"/>
      <c r="AS126" s="46"/>
    </row>
    <row r="127" spans="1:45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22"/>
      <c r="AM127" s="22"/>
      <c r="AN127" s="22"/>
      <c r="AO127" s="41"/>
      <c r="AP127" s="41"/>
      <c r="AQ127" s="41"/>
      <c r="AR127" s="46"/>
      <c r="AS127" s="46"/>
    </row>
    <row r="128" spans="1:45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5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63"/>
      <c r="AI128" s="41"/>
      <c r="AJ128" s="41"/>
      <c r="AK128" s="22"/>
      <c r="AL128" s="22"/>
      <c r="AM128" s="22"/>
      <c r="AN128" s="22"/>
      <c r="AO128" s="22"/>
      <c r="AP128" s="22"/>
      <c r="AQ128" s="22"/>
      <c r="AR128" s="124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5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63"/>
      <c r="AI129" s="41"/>
      <c r="AJ129" s="41"/>
      <c r="AK129" s="22"/>
      <c r="AL129" s="22"/>
      <c r="AM129" s="22"/>
      <c r="AN129" s="22"/>
      <c r="AO129" s="22"/>
      <c r="AP129" s="22"/>
      <c r="AQ129" s="22"/>
      <c r="AR129" s="124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5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63"/>
      <c r="AI130" s="41"/>
      <c r="AJ130" s="41"/>
      <c r="AK130" s="22"/>
      <c r="AL130" s="22"/>
      <c r="AM130" s="22"/>
      <c r="AN130" s="22"/>
      <c r="AO130" s="22"/>
      <c r="AP130" s="22"/>
      <c r="AQ130" s="22"/>
      <c r="AR130" s="124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5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63"/>
      <c r="AI131" s="41"/>
      <c r="AJ131" s="41"/>
      <c r="AK131" s="22"/>
      <c r="AL131" s="22"/>
      <c r="AM131" s="22"/>
      <c r="AN131" s="22"/>
      <c r="AO131" s="22"/>
      <c r="AP131" s="22"/>
      <c r="AQ131" s="22"/>
      <c r="AR131" s="124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5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63"/>
      <c r="AI132" s="41"/>
      <c r="AJ132" s="41"/>
      <c r="AK132" s="22"/>
      <c r="AL132" s="22"/>
      <c r="AM132" s="22"/>
      <c r="AN132" s="22"/>
      <c r="AO132" s="22"/>
      <c r="AP132" s="22"/>
      <c r="AQ132" s="22"/>
      <c r="AR132" s="124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5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63"/>
      <c r="AI133" s="41"/>
      <c r="AJ133" s="41"/>
      <c r="AK133" s="22"/>
      <c r="AL133" s="22"/>
      <c r="AM133" s="22"/>
      <c r="AN133" s="22"/>
      <c r="AO133" s="22"/>
      <c r="AP133" s="22"/>
      <c r="AQ133" s="22"/>
      <c r="AR133" s="124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5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63"/>
      <c r="AI134" s="41"/>
      <c r="AJ134" s="41"/>
      <c r="AK134" s="22"/>
      <c r="AL134" s="22"/>
      <c r="AM134" s="22"/>
      <c r="AN134" s="22"/>
      <c r="AO134" s="22"/>
      <c r="AP134" s="22"/>
      <c r="AQ134" s="22"/>
      <c r="AR134" s="124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5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63"/>
      <c r="AI135" s="41"/>
      <c r="AJ135" s="41"/>
      <c r="AK135" s="22"/>
      <c r="AL135" s="22"/>
      <c r="AM135" s="22"/>
      <c r="AN135" s="22"/>
      <c r="AO135" s="22"/>
      <c r="AP135" s="22"/>
      <c r="AQ135" s="22"/>
      <c r="AR135" s="124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5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63"/>
      <c r="AI136" s="41"/>
      <c r="AJ136" s="41"/>
      <c r="AK136" s="22"/>
      <c r="AL136" s="22"/>
      <c r="AM136" s="22"/>
      <c r="AN136" s="22"/>
      <c r="AO136" s="22"/>
      <c r="AP136" s="22"/>
      <c r="AQ136" s="22"/>
      <c r="AR136" s="124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5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63"/>
      <c r="AI137" s="41"/>
      <c r="AJ137" s="41"/>
      <c r="AK137" s="22"/>
      <c r="AL137" s="22"/>
      <c r="AM137" s="22"/>
      <c r="AN137" s="22"/>
      <c r="AO137" s="22"/>
      <c r="AP137" s="22"/>
      <c r="AQ137" s="22"/>
      <c r="AR137" s="124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5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63"/>
      <c r="AI138" s="41"/>
      <c r="AJ138" s="41"/>
      <c r="AK138" s="22"/>
      <c r="AL138" s="22"/>
      <c r="AM138" s="22"/>
      <c r="AN138" s="22"/>
      <c r="AO138" s="22"/>
      <c r="AP138" s="22"/>
      <c r="AQ138" s="22"/>
      <c r="AR138" s="124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5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63"/>
      <c r="AI139" s="41"/>
      <c r="AJ139" s="41"/>
      <c r="AK139" s="22"/>
      <c r="AL139" s="22"/>
      <c r="AM139" s="22"/>
      <c r="AN139" s="22"/>
      <c r="AO139" s="22"/>
      <c r="AP139" s="22"/>
      <c r="AQ139" s="22"/>
      <c r="AR139" s="124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5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63"/>
      <c r="AI140" s="41"/>
      <c r="AJ140" s="41"/>
      <c r="AK140" s="22"/>
      <c r="AL140" s="22"/>
      <c r="AM140" s="22"/>
      <c r="AN140" s="22"/>
      <c r="AO140" s="22"/>
      <c r="AP140" s="22"/>
      <c r="AQ140" s="22"/>
      <c r="AR140" s="124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5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63"/>
      <c r="AI141" s="41"/>
      <c r="AJ141" s="41"/>
      <c r="AK141" s="22"/>
      <c r="AL141" s="22"/>
      <c r="AM141" s="22"/>
      <c r="AN141" s="22"/>
      <c r="AO141" s="22"/>
      <c r="AP141" s="22"/>
      <c r="AQ141" s="22"/>
      <c r="AR141" s="124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5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63"/>
      <c r="AI142" s="41"/>
      <c r="AJ142" s="41"/>
      <c r="AK142" s="22"/>
      <c r="AL142" s="22"/>
      <c r="AM142" s="22"/>
      <c r="AN142" s="22"/>
      <c r="AO142" s="22"/>
      <c r="AP142" s="22"/>
      <c r="AQ142" s="22"/>
      <c r="AR142" s="124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5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63"/>
      <c r="AI143" s="41"/>
      <c r="AJ143" s="41"/>
      <c r="AK143" s="22"/>
      <c r="AL143" s="22"/>
      <c r="AM143" s="22"/>
      <c r="AN143" s="22"/>
      <c r="AO143" s="22"/>
      <c r="AP143" s="22"/>
      <c r="AQ143" s="22"/>
      <c r="AR143" s="124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5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63"/>
      <c r="AI144" s="41"/>
      <c r="AJ144" s="41"/>
      <c r="AK144" s="22"/>
      <c r="AL144" s="22"/>
      <c r="AM144" s="22"/>
      <c r="AN144" s="22"/>
      <c r="AO144" s="22"/>
      <c r="AP144" s="22"/>
      <c r="AQ144" s="22"/>
      <c r="AR144" s="124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5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63"/>
      <c r="AI145" s="41"/>
      <c r="AJ145" s="41"/>
      <c r="AK145" s="22"/>
      <c r="AL145" s="22"/>
      <c r="AM145" s="22"/>
      <c r="AN145" s="22"/>
      <c r="AO145" s="22"/>
      <c r="AP145" s="22"/>
      <c r="AQ145" s="22"/>
      <c r="AR145" s="124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5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63"/>
      <c r="AI146" s="41"/>
      <c r="AJ146" s="41"/>
      <c r="AK146" s="22"/>
      <c r="AL146" s="22"/>
      <c r="AM146" s="22"/>
      <c r="AN146" s="22"/>
      <c r="AO146" s="22"/>
      <c r="AP146" s="22"/>
      <c r="AQ146" s="22"/>
      <c r="AR146" s="124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5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63"/>
      <c r="AI147" s="41"/>
      <c r="AJ147" s="41"/>
      <c r="AK147" s="22"/>
      <c r="AL147" s="22"/>
      <c r="AM147" s="22"/>
      <c r="AN147" s="22"/>
      <c r="AO147" s="22"/>
      <c r="AP147" s="22"/>
      <c r="AQ147" s="22"/>
      <c r="AR147" s="124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5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63"/>
      <c r="AI148" s="41"/>
      <c r="AJ148" s="41"/>
      <c r="AK148" s="22"/>
      <c r="AL148" s="22"/>
      <c r="AM148" s="22"/>
      <c r="AN148" s="22"/>
      <c r="AO148" s="22"/>
      <c r="AP148" s="22"/>
      <c r="AQ148" s="22"/>
      <c r="AR148" s="124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5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63"/>
      <c r="AI149" s="41"/>
      <c r="AJ149" s="41"/>
      <c r="AK149" s="22"/>
      <c r="AL149" s="22"/>
      <c r="AM149" s="22"/>
      <c r="AN149" s="22"/>
      <c r="AO149" s="22"/>
      <c r="AP149" s="22"/>
      <c r="AQ149" s="22"/>
      <c r="AR149" s="124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5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63"/>
      <c r="AI150" s="41"/>
      <c r="AJ150" s="41"/>
      <c r="AK150" s="22"/>
      <c r="AL150" s="22"/>
      <c r="AM150" s="22"/>
      <c r="AN150" s="22"/>
      <c r="AO150" s="22"/>
      <c r="AP150" s="22"/>
      <c r="AQ150" s="22"/>
      <c r="AR150" s="124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5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63"/>
      <c r="AI151" s="41"/>
      <c r="AJ151" s="41"/>
      <c r="AK151" s="22"/>
      <c r="AL151" s="22"/>
      <c r="AM151" s="22"/>
      <c r="AN151" s="22"/>
      <c r="AO151" s="22"/>
      <c r="AP151" s="22"/>
      <c r="AQ151" s="22"/>
      <c r="AR151" s="124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5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63"/>
      <c r="AI152" s="41"/>
      <c r="AJ152" s="41"/>
      <c r="AK152" s="22"/>
      <c r="AL152" s="22"/>
      <c r="AM152" s="22"/>
      <c r="AN152" s="22"/>
      <c r="AO152" s="22"/>
      <c r="AP152" s="22"/>
      <c r="AQ152" s="22"/>
      <c r="AR152" s="124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5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63"/>
      <c r="AI153" s="41"/>
      <c r="AJ153" s="41"/>
      <c r="AK153" s="22"/>
      <c r="AL153" s="22"/>
      <c r="AM153" s="22"/>
      <c r="AN153" s="22"/>
      <c r="AO153" s="22"/>
      <c r="AP153" s="22"/>
      <c r="AQ153" s="22"/>
      <c r="AR153" s="124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5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63"/>
      <c r="AI154" s="41"/>
      <c r="AJ154" s="41"/>
      <c r="AK154" s="22"/>
      <c r="AL154" s="22"/>
      <c r="AM154" s="22"/>
      <c r="AN154" s="22"/>
      <c r="AO154" s="22"/>
      <c r="AP154" s="22"/>
      <c r="AQ154" s="22"/>
      <c r="AR154" s="124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5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63"/>
      <c r="AI155" s="41"/>
      <c r="AJ155" s="41"/>
      <c r="AK155" s="22"/>
      <c r="AL155" s="22"/>
      <c r="AM155" s="22"/>
      <c r="AN155" s="22"/>
      <c r="AO155" s="22"/>
      <c r="AP155" s="22"/>
      <c r="AQ155" s="22"/>
      <c r="AR155" s="124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5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63"/>
      <c r="AI156" s="41"/>
      <c r="AJ156" s="41"/>
      <c r="AK156" s="22"/>
      <c r="AL156" s="22"/>
      <c r="AM156" s="22"/>
      <c r="AN156" s="22"/>
      <c r="AO156" s="22"/>
      <c r="AP156" s="22"/>
      <c r="AQ156" s="22"/>
      <c r="AR156" s="124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5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63"/>
      <c r="AI157" s="41"/>
      <c r="AJ157" s="41"/>
      <c r="AK157" s="22"/>
      <c r="AL157" s="22"/>
      <c r="AM157" s="22"/>
      <c r="AN157" s="22"/>
      <c r="AO157" s="22"/>
      <c r="AP157" s="22"/>
      <c r="AQ157" s="22"/>
      <c r="AR157" s="124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5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63"/>
      <c r="AI158" s="41"/>
      <c r="AJ158" s="41"/>
      <c r="AK158" s="22"/>
      <c r="AL158" s="22"/>
      <c r="AM158" s="22"/>
      <c r="AN158" s="22"/>
      <c r="AO158" s="22"/>
      <c r="AP158" s="22"/>
      <c r="AQ158" s="22"/>
      <c r="AR158" s="124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5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63"/>
      <c r="AI159" s="41"/>
      <c r="AJ159" s="41"/>
      <c r="AK159" s="22"/>
      <c r="AL159" s="22"/>
      <c r="AM159" s="22"/>
      <c r="AN159" s="22"/>
      <c r="AO159" s="22"/>
      <c r="AP159" s="22"/>
      <c r="AQ159" s="22"/>
      <c r="AR159" s="124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5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63"/>
      <c r="AI160" s="41"/>
      <c r="AJ160" s="41"/>
      <c r="AK160" s="22"/>
      <c r="AL160" s="22"/>
      <c r="AM160" s="22"/>
      <c r="AN160" s="22"/>
      <c r="AO160" s="22"/>
      <c r="AP160" s="22"/>
      <c r="AQ160" s="22"/>
      <c r="AR160" s="124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5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63"/>
      <c r="AI161" s="41"/>
      <c r="AJ161" s="41"/>
      <c r="AK161" s="22"/>
      <c r="AL161" s="22"/>
      <c r="AM161" s="22"/>
      <c r="AN161" s="22"/>
      <c r="AO161" s="22"/>
      <c r="AP161" s="22"/>
      <c r="AQ161" s="22"/>
      <c r="AR161" s="124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5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63"/>
      <c r="AI162" s="41"/>
      <c r="AJ162" s="41"/>
      <c r="AK162" s="22"/>
      <c r="AL162" s="22"/>
      <c r="AM162" s="22"/>
      <c r="AN162" s="22"/>
      <c r="AO162" s="22"/>
      <c r="AP162" s="22"/>
      <c r="AQ162" s="22"/>
      <c r="AR162" s="124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5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63"/>
      <c r="AI163" s="41"/>
      <c r="AJ163" s="41"/>
      <c r="AK163" s="22"/>
      <c r="AL163" s="22"/>
      <c r="AM163" s="22"/>
      <c r="AN163" s="22"/>
      <c r="AO163" s="22"/>
      <c r="AP163" s="22"/>
      <c r="AQ163" s="22"/>
      <c r="AR163" s="124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5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63"/>
      <c r="AI164" s="41"/>
      <c r="AJ164" s="41"/>
      <c r="AK164" s="22"/>
      <c r="AL164" s="22"/>
      <c r="AM164" s="22"/>
      <c r="AN164" s="22"/>
      <c r="AO164" s="22"/>
      <c r="AP164" s="22"/>
      <c r="AQ164" s="22"/>
      <c r="AR164" s="124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5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63"/>
      <c r="AI165" s="41"/>
      <c r="AJ165" s="41"/>
      <c r="AK165" s="22"/>
      <c r="AL165" s="22"/>
      <c r="AM165" s="22"/>
      <c r="AN165" s="22"/>
      <c r="AO165" s="22"/>
      <c r="AP165" s="22"/>
      <c r="AQ165" s="22"/>
      <c r="AR165" s="124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5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63"/>
      <c r="AI166" s="41"/>
      <c r="AJ166" s="41"/>
      <c r="AK166" s="22"/>
      <c r="AL166" s="22"/>
      <c r="AM166" s="22"/>
      <c r="AN166" s="22"/>
      <c r="AO166" s="22"/>
      <c r="AP166" s="22"/>
      <c r="AQ166" s="22"/>
      <c r="AR166" s="124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5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63"/>
      <c r="AI167" s="41"/>
      <c r="AJ167" s="41"/>
      <c r="AK167" s="22"/>
      <c r="AL167" s="22"/>
      <c r="AM167" s="22"/>
      <c r="AN167" s="22"/>
      <c r="AO167" s="22"/>
      <c r="AP167" s="22"/>
      <c r="AQ167" s="22"/>
      <c r="AR167" s="124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5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63"/>
      <c r="AI168" s="41"/>
      <c r="AJ168" s="41"/>
      <c r="AK168" s="22"/>
      <c r="AL168" s="22"/>
      <c r="AM168" s="22"/>
      <c r="AN168" s="22"/>
      <c r="AO168" s="22"/>
      <c r="AP168" s="22"/>
      <c r="AQ168" s="22"/>
      <c r="AR168" s="124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5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63"/>
      <c r="AI169" s="41"/>
      <c r="AJ169" s="41"/>
      <c r="AK169" s="22"/>
      <c r="AL169" s="22"/>
      <c r="AM169" s="22"/>
      <c r="AN169" s="22"/>
      <c r="AO169" s="22"/>
      <c r="AP169" s="22"/>
      <c r="AQ169" s="22"/>
      <c r="AR169" s="124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5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63"/>
      <c r="AI170" s="41"/>
      <c r="AJ170" s="41"/>
      <c r="AK170" s="22"/>
      <c r="AL170" s="22"/>
      <c r="AM170" s="22"/>
      <c r="AN170" s="22"/>
      <c r="AO170" s="22"/>
      <c r="AP170" s="22"/>
      <c r="AQ170" s="22"/>
      <c r="AR170" s="124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5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63"/>
      <c r="AI171" s="41"/>
      <c r="AJ171" s="41"/>
      <c r="AK171" s="22"/>
      <c r="AL171" s="22"/>
      <c r="AM171" s="22"/>
      <c r="AN171" s="22"/>
      <c r="AO171" s="22"/>
      <c r="AP171" s="22"/>
      <c r="AQ171" s="22"/>
      <c r="AR171" s="124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5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63"/>
      <c r="AI172" s="41"/>
      <c r="AJ172" s="41"/>
      <c r="AK172" s="22"/>
      <c r="AL172" s="22"/>
      <c r="AM172" s="22"/>
      <c r="AN172" s="22"/>
      <c r="AO172" s="22"/>
      <c r="AP172" s="22"/>
      <c r="AQ172" s="22"/>
      <c r="AR172" s="124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5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63"/>
      <c r="AI173" s="41"/>
      <c r="AJ173" s="41"/>
      <c r="AK173" s="22"/>
      <c r="AL173" s="22"/>
      <c r="AM173" s="22"/>
      <c r="AN173" s="22"/>
      <c r="AO173" s="22"/>
      <c r="AP173" s="22"/>
      <c r="AQ173" s="22"/>
      <c r="AR173" s="124"/>
    </row>
    <row r="174" spans="1:44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5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63"/>
      <c r="AI174" s="41"/>
      <c r="AJ174" s="41"/>
      <c r="AK174" s="22"/>
      <c r="AL174" s="22"/>
      <c r="AM174" s="22"/>
      <c r="AN174" s="22"/>
      <c r="AO174" s="22"/>
      <c r="AP174" s="22"/>
      <c r="AQ174" s="22"/>
      <c r="AR174" s="124"/>
    </row>
    <row r="175" spans="1:44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5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63"/>
      <c r="AI175" s="41"/>
      <c r="AJ175" s="41"/>
      <c r="AK175" s="22"/>
      <c r="AL175" s="22"/>
      <c r="AM175" s="22"/>
      <c r="AN175" s="22"/>
      <c r="AO175" s="22"/>
      <c r="AP175" s="22"/>
      <c r="AQ175" s="22"/>
      <c r="AR175" s="124"/>
    </row>
    <row r="176" spans="1:44" s="7" customFormat="1" ht="15" customHeight="1" x14ac:dyDescent="0.25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5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63"/>
      <c r="AI176" s="41"/>
      <c r="AJ176" s="41"/>
      <c r="AK176" s="22"/>
      <c r="AL176" s="22"/>
      <c r="AM176" s="22"/>
      <c r="AN176" s="22"/>
      <c r="AO176" s="22"/>
      <c r="AP176" s="22"/>
      <c r="AQ176" s="22"/>
      <c r="AR176" s="124"/>
    </row>
    <row r="177" spans="1:44" s="7" customFormat="1" ht="15" customHeight="1" x14ac:dyDescent="0.25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5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63"/>
      <c r="AI177" s="41"/>
      <c r="AJ177" s="41"/>
      <c r="AK177" s="22"/>
      <c r="AL177" s="22"/>
      <c r="AM177" s="22"/>
      <c r="AN177" s="22"/>
      <c r="AO177" s="22"/>
      <c r="AP177" s="22"/>
      <c r="AQ177" s="22"/>
      <c r="AR177" s="124"/>
    </row>
    <row r="178" spans="1:44" s="7" customFormat="1" ht="15" customHeight="1" x14ac:dyDescent="0.25">
      <c r="A178" s="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22"/>
      <c r="Q178" s="22"/>
      <c r="R178" s="22"/>
      <c r="S178" s="22"/>
      <c r="T178" s="22"/>
      <c r="U178" s="41"/>
      <c r="V178" s="45"/>
      <c r="W178" s="41"/>
      <c r="X178" s="41"/>
      <c r="Y178" s="22"/>
      <c r="Z178" s="22"/>
      <c r="AA178" s="22"/>
      <c r="AB178" s="22"/>
      <c r="AC178" s="22"/>
      <c r="AD178" s="22"/>
      <c r="AE178" s="22"/>
      <c r="AF178" s="22"/>
      <c r="AG178" s="22"/>
      <c r="AH178" s="63"/>
      <c r="AI178" s="41"/>
      <c r="AJ178" s="41"/>
      <c r="AK178" s="22"/>
      <c r="AL178" s="22"/>
      <c r="AM178" s="22"/>
      <c r="AN178" s="22"/>
      <c r="AO178" s="22"/>
      <c r="AP178" s="22"/>
      <c r="AQ178" s="22"/>
      <c r="AR178" s="124"/>
    </row>
    <row r="179" spans="1:44" s="7" customFormat="1" ht="15" customHeight="1" x14ac:dyDescent="0.25">
      <c r="A179" s="8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2"/>
      <c r="P179" s="22"/>
      <c r="Q179" s="22"/>
      <c r="R179" s="22"/>
      <c r="S179" s="22"/>
      <c r="T179" s="22"/>
      <c r="U179" s="41"/>
      <c r="V179" s="45"/>
      <c r="W179" s="41"/>
      <c r="X179" s="41"/>
      <c r="Y179" s="22"/>
      <c r="Z179" s="22"/>
      <c r="AA179" s="22"/>
      <c r="AB179" s="22"/>
      <c r="AC179" s="22"/>
      <c r="AD179" s="22"/>
      <c r="AE179" s="22"/>
      <c r="AF179" s="22"/>
      <c r="AG179" s="22"/>
      <c r="AH179" s="63"/>
      <c r="AI179" s="41"/>
      <c r="AJ179" s="41"/>
      <c r="AK179" s="22"/>
      <c r="AL179" s="22"/>
      <c r="AM179" s="22"/>
      <c r="AN179" s="22"/>
      <c r="AO179" s="22"/>
      <c r="AP179" s="22"/>
      <c r="AQ179" s="22"/>
      <c r="AR179" s="124"/>
    </row>
    <row r="180" spans="1:44" s="7" customFormat="1" ht="15" customHeight="1" x14ac:dyDescent="0.25">
      <c r="A180" s="8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2"/>
      <c r="P180" s="22"/>
      <c r="Q180" s="22"/>
      <c r="R180" s="22"/>
      <c r="S180" s="22"/>
      <c r="T180" s="22"/>
      <c r="U180" s="41"/>
      <c r="V180" s="45"/>
      <c r="W180" s="41"/>
      <c r="X180" s="41"/>
      <c r="Y180" s="22"/>
      <c r="Z180" s="22"/>
      <c r="AA180" s="22"/>
      <c r="AB180" s="22"/>
      <c r="AC180" s="22"/>
      <c r="AD180" s="22"/>
      <c r="AE180" s="22"/>
      <c r="AF180" s="22"/>
      <c r="AG180" s="22"/>
      <c r="AH180" s="63"/>
      <c r="AI180" s="41"/>
      <c r="AJ180" s="41"/>
      <c r="AK180" s="22"/>
      <c r="AL180" s="22"/>
      <c r="AM180" s="22"/>
      <c r="AN180" s="22"/>
      <c r="AO180" s="22"/>
      <c r="AP180" s="22"/>
      <c r="AQ180" s="22"/>
      <c r="AR180" s="124"/>
    </row>
    <row r="181" spans="1:44" s="7" customFormat="1" ht="15" customHeight="1" x14ac:dyDescent="0.25">
      <c r="A181" s="8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2"/>
      <c r="P181" s="22"/>
      <c r="Q181" s="22"/>
      <c r="R181" s="22"/>
      <c r="S181" s="22"/>
      <c r="T181" s="22"/>
      <c r="U181" s="41"/>
      <c r="V181" s="45"/>
      <c r="W181" s="41"/>
      <c r="X181" s="41"/>
      <c r="Y181" s="22"/>
      <c r="Z181" s="22"/>
      <c r="AA181" s="22"/>
      <c r="AB181" s="22"/>
      <c r="AC181" s="22"/>
      <c r="AD181" s="22"/>
      <c r="AE181" s="22"/>
      <c r="AF181" s="22"/>
      <c r="AG181" s="22"/>
      <c r="AH181" s="63"/>
      <c r="AI181" s="41"/>
      <c r="AJ181" s="41"/>
      <c r="AK181" s="22"/>
      <c r="AL181" s="22"/>
      <c r="AM181" s="22"/>
      <c r="AN181" s="22"/>
      <c r="AO181" s="22"/>
      <c r="AP181" s="22"/>
      <c r="AQ181" s="22"/>
      <c r="AR181" s="124"/>
    </row>
    <row r="182" spans="1:44" s="7" customFormat="1" ht="15" customHeight="1" x14ac:dyDescent="0.25">
      <c r="A182" s="8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2"/>
      <c r="P182" s="22"/>
      <c r="Q182" s="22"/>
      <c r="R182" s="22"/>
      <c r="S182" s="22"/>
      <c r="T182" s="22"/>
      <c r="U182" s="41"/>
      <c r="V182" s="45"/>
      <c r="W182" s="41"/>
      <c r="X182" s="41"/>
      <c r="Y182" s="22"/>
      <c r="Z182" s="22"/>
      <c r="AA182" s="22"/>
      <c r="AB182" s="22"/>
      <c r="AC182" s="22"/>
      <c r="AD182" s="22"/>
      <c r="AE182" s="22"/>
      <c r="AF182" s="22"/>
      <c r="AG182" s="22"/>
      <c r="AH182" s="63"/>
      <c r="AI182" s="41"/>
      <c r="AJ182" s="41"/>
      <c r="AK182" s="22"/>
      <c r="AL182" s="22"/>
      <c r="AM182" s="22"/>
      <c r="AN182" s="22"/>
      <c r="AO182" s="22"/>
      <c r="AP182" s="22"/>
      <c r="AQ182" s="22"/>
      <c r="AR182" s="124"/>
    </row>
    <row r="183" spans="1:44" s="7" customFormat="1" ht="15" customHeight="1" x14ac:dyDescent="0.25">
      <c r="A183" s="8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2"/>
      <c r="P183" s="22"/>
      <c r="Q183" s="22"/>
      <c r="R183" s="22"/>
      <c r="S183" s="22"/>
      <c r="T183" s="22"/>
      <c r="U183" s="41"/>
      <c r="V183" s="45"/>
      <c r="W183" s="41"/>
      <c r="X183" s="41"/>
      <c r="Y183" s="22"/>
      <c r="Z183" s="22"/>
      <c r="AA183" s="22"/>
      <c r="AB183" s="22"/>
      <c r="AC183" s="22"/>
      <c r="AD183" s="22"/>
      <c r="AE183" s="22"/>
      <c r="AF183" s="22"/>
      <c r="AG183" s="22"/>
      <c r="AH183" s="63"/>
      <c r="AI183" s="41"/>
      <c r="AJ183" s="41"/>
      <c r="AK183" s="22"/>
      <c r="AL183" s="22"/>
      <c r="AM183" s="22"/>
      <c r="AN183" s="22"/>
      <c r="AO183" s="22"/>
      <c r="AP183" s="22"/>
      <c r="AQ183" s="22"/>
      <c r="AR183" s="124"/>
    </row>
    <row r="184" spans="1:44" s="7" customFormat="1" ht="15" customHeight="1" x14ac:dyDescent="0.25">
      <c r="A184" s="8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2"/>
      <c r="P184" s="22"/>
      <c r="Q184" s="22"/>
      <c r="R184" s="22"/>
      <c r="S184" s="22"/>
      <c r="T184" s="22"/>
      <c r="U184" s="41"/>
      <c r="V184" s="45"/>
      <c r="W184" s="41"/>
      <c r="X184" s="41"/>
      <c r="Y184" s="22"/>
      <c r="Z184" s="22"/>
      <c r="AA184" s="22"/>
      <c r="AB184" s="22"/>
      <c r="AC184" s="22"/>
      <c r="AD184" s="22"/>
      <c r="AE184" s="22"/>
      <c r="AF184" s="22"/>
      <c r="AG184" s="22"/>
      <c r="AH184" s="63"/>
      <c r="AI184" s="41"/>
      <c r="AJ184" s="41"/>
      <c r="AK184" s="22"/>
      <c r="AL184" s="22"/>
      <c r="AM184" s="22"/>
      <c r="AN184" s="22"/>
      <c r="AO184" s="22"/>
      <c r="AP184" s="22"/>
      <c r="AQ184" s="22"/>
      <c r="AR184" s="124"/>
    </row>
    <row r="185" spans="1:44" s="7" customFormat="1" ht="15" customHeight="1" x14ac:dyDescent="0.25">
      <c r="A185" s="8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2"/>
      <c r="P185" s="22"/>
      <c r="Q185" s="22"/>
      <c r="R185" s="22"/>
      <c r="S185" s="22"/>
      <c r="T185" s="22"/>
      <c r="U185" s="41"/>
      <c r="V185" s="45"/>
      <c r="W185" s="41"/>
      <c r="X185" s="41"/>
      <c r="Y185" s="22"/>
      <c r="Z185" s="22"/>
      <c r="AA185" s="22"/>
      <c r="AB185" s="22"/>
      <c r="AC185" s="22"/>
      <c r="AD185" s="22"/>
      <c r="AE185" s="22"/>
      <c r="AF185" s="22"/>
      <c r="AG185" s="22"/>
      <c r="AH185" s="63"/>
      <c r="AI185" s="41"/>
      <c r="AJ185" s="41"/>
      <c r="AK185" s="22"/>
      <c r="AL185" s="22"/>
      <c r="AM185" s="22"/>
      <c r="AN185" s="22"/>
      <c r="AO185" s="22"/>
      <c r="AP185" s="22"/>
      <c r="AQ185" s="22"/>
      <c r="AR185" s="124"/>
    </row>
    <row r="186" spans="1:44" s="7" customFormat="1" ht="15" customHeight="1" x14ac:dyDescent="0.25">
      <c r="A186" s="8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22"/>
      <c r="P186" s="22"/>
      <c r="Q186" s="22"/>
      <c r="R186" s="22"/>
      <c r="S186" s="22"/>
      <c r="T186" s="22"/>
      <c r="U186" s="41"/>
      <c r="V186" s="45"/>
      <c r="W186" s="41"/>
      <c r="X186" s="41"/>
      <c r="Y186" s="22"/>
      <c r="Z186" s="22"/>
      <c r="AA186" s="22"/>
      <c r="AB186" s="22"/>
      <c r="AC186" s="22"/>
      <c r="AD186" s="22"/>
      <c r="AE186" s="22"/>
      <c r="AF186" s="22"/>
      <c r="AG186" s="22"/>
      <c r="AH186" s="63"/>
      <c r="AI186" s="41"/>
      <c r="AJ186" s="41"/>
      <c r="AK186" s="22"/>
      <c r="AL186" s="22"/>
      <c r="AM186" s="22"/>
      <c r="AN186" s="22"/>
      <c r="AO186" s="22"/>
      <c r="AP186" s="22"/>
      <c r="AQ186" s="22"/>
      <c r="AR186" s="124"/>
    </row>
    <row r="187" spans="1:44" s="7" customFormat="1" ht="15" customHeight="1" x14ac:dyDescent="0.25">
      <c r="A187" s="8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22"/>
      <c r="P187" s="22"/>
      <c r="Q187" s="22"/>
      <c r="R187" s="22"/>
      <c r="S187" s="22"/>
      <c r="T187" s="22"/>
      <c r="U187" s="41"/>
      <c r="V187" s="45"/>
      <c r="W187" s="41"/>
      <c r="X187" s="41"/>
      <c r="Y187" s="22"/>
      <c r="Z187" s="22"/>
      <c r="AA187" s="22"/>
      <c r="AB187" s="22"/>
      <c r="AC187" s="22"/>
      <c r="AD187" s="22"/>
      <c r="AE187" s="22"/>
      <c r="AF187" s="22"/>
      <c r="AG187" s="22"/>
      <c r="AH187" s="63"/>
      <c r="AI187" s="41"/>
      <c r="AJ187" s="41"/>
      <c r="AK187" s="22"/>
      <c r="AL187" s="22"/>
      <c r="AM187" s="22"/>
      <c r="AN187" s="22"/>
      <c r="AO187" s="22"/>
      <c r="AP187" s="22"/>
      <c r="AQ187" s="22"/>
      <c r="AR187" s="124"/>
    </row>
    <row r="188" spans="1:44" s="7" customFormat="1" ht="15" customHeight="1" x14ac:dyDescent="0.25">
      <c r="A188" s="8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22"/>
      <c r="P188" s="22"/>
      <c r="Q188" s="22"/>
      <c r="R188" s="22"/>
      <c r="S188" s="22"/>
      <c r="T188" s="22"/>
      <c r="U188" s="41"/>
      <c r="V188" s="45"/>
      <c r="W188" s="41"/>
      <c r="X188" s="41"/>
      <c r="Y188" s="22"/>
      <c r="Z188" s="22"/>
      <c r="AA188" s="22"/>
      <c r="AB188" s="22"/>
      <c r="AC188" s="22"/>
      <c r="AD188" s="22"/>
      <c r="AE188" s="22"/>
      <c r="AF188" s="22"/>
      <c r="AG188" s="22"/>
      <c r="AH188" s="63"/>
      <c r="AI188" s="41"/>
      <c r="AJ188" s="41"/>
      <c r="AK188" s="22"/>
      <c r="AL188" s="22"/>
      <c r="AM188" s="22"/>
      <c r="AN188" s="22"/>
      <c r="AO188" s="22"/>
      <c r="AP188" s="22"/>
      <c r="AQ188" s="22"/>
      <c r="AR188" s="124"/>
    </row>
    <row r="189" spans="1:44" s="7" customFormat="1" ht="15" customHeight="1" x14ac:dyDescent="0.25">
      <c r="A189" s="8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22"/>
      <c r="P189" s="22"/>
      <c r="Q189" s="22"/>
      <c r="R189" s="22"/>
      <c r="S189" s="22"/>
      <c r="T189" s="22"/>
      <c r="U189" s="41"/>
      <c r="V189" s="45"/>
      <c r="W189" s="41"/>
      <c r="X189" s="41"/>
      <c r="Y189" s="22"/>
      <c r="Z189" s="22"/>
      <c r="AA189" s="22"/>
      <c r="AB189" s="22"/>
      <c r="AC189" s="22"/>
      <c r="AD189" s="22"/>
      <c r="AE189" s="22"/>
      <c r="AF189" s="22"/>
      <c r="AG189" s="22"/>
      <c r="AH189" s="63"/>
      <c r="AI189" s="41"/>
      <c r="AJ189" s="41"/>
      <c r="AK189" s="22"/>
      <c r="AL189" s="22"/>
      <c r="AM189" s="22"/>
      <c r="AN189" s="22"/>
      <c r="AO189" s="22"/>
      <c r="AP189" s="22"/>
      <c r="AQ189" s="22"/>
      <c r="AR189" s="124"/>
    </row>
    <row r="190" spans="1:44" s="7" customFormat="1" ht="15" customHeight="1" x14ac:dyDescent="0.25">
      <c r="A190" s="8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22"/>
      <c r="P190" s="22"/>
      <c r="Q190" s="22"/>
      <c r="R190" s="22"/>
      <c r="S190" s="22"/>
      <c r="T190" s="22"/>
      <c r="U190" s="41"/>
      <c r="V190" s="45"/>
      <c r="W190" s="41"/>
      <c r="X190" s="41"/>
      <c r="Y190" s="22"/>
      <c r="Z190" s="22"/>
      <c r="AA190" s="22"/>
      <c r="AB190" s="22"/>
      <c r="AC190" s="22"/>
      <c r="AD190" s="22"/>
      <c r="AE190" s="22"/>
      <c r="AF190" s="22"/>
      <c r="AG190" s="22"/>
      <c r="AH190" s="63"/>
      <c r="AI190" s="41"/>
      <c r="AJ190" s="41"/>
      <c r="AK190" s="22"/>
      <c r="AL190" s="22"/>
      <c r="AM190" s="22"/>
      <c r="AN190" s="22"/>
      <c r="AO190" s="22"/>
      <c r="AP190" s="22"/>
      <c r="AQ190" s="22"/>
      <c r="AR190" s="124"/>
    </row>
    <row r="191" spans="1:44" ht="15" customHeight="1" x14ac:dyDescent="0.25">
      <c r="AG191" s="22"/>
      <c r="AH191" s="63"/>
      <c r="AI191" s="41"/>
      <c r="AJ191" s="41"/>
    </row>
    <row r="192" spans="1:44" ht="15" customHeight="1" x14ac:dyDescent="0.25">
      <c r="AG192" s="22"/>
      <c r="AH192" s="63"/>
      <c r="AI192" s="41"/>
      <c r="AJ192" s="41"/>
    </row>
    <row r="193" spans="33:36" ht="15" customHeight="1" x14ac:dyDescent="0.25">
      <c r="AG193" s="22"/>
      <c r="AH193" s="63"/>
      <c r="AI193" s="41"/>
      <c r="AJ193" s="41"/>
    </row>
    <row r="194" spans="33:36" ht="15" customHeight="1" x14ac:dyDescent="0.25">
      <c r="AG194" s="22"/>
      <c r="AH194" s="63"/>
      <c r="AI194" s="41"/>
      <c r="AJ194" s="41"/>
    </row>
    <row r="195" spans="33:36" ht="15" customHeight="1" x14ac:dyDescent="0.25">
      <c r="AG195" s="22"/>
      <c r="AH195" s="63"/>
      <c r="AI195" s="41"/>
      <c r="AJ195" s="41"/>
    </row>
    <row r="196" spans="33:36" ht="15" customHeight="1" x14ac:dyDescent="0.25">
      <c r="AG196" s="22"/>
      <c r="AH196" s="63"/>
      <c r="AI196" s="41"/>
      <c r="AJ196" s="41"/>
    </row>
    <row r="197" spans="33:36" ht="15" customHeight="1" x14ac:dyDescent="0.25">
      <c r="AG197" s="22"/>
      <c r="AH197" s="63"/>
      <c r="AI197" s="41"/>
      <c r="AJ197" s="41"/>
    </row>
  </sheetData>
  <sortState ref="S62:S63">
    <sortCondition ref="S6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43</v>
      </c>
      <c r="C1" s="3"/>
      <c r="D1" s="4"/>
      <c r="E1" s="5" t="s">
        <v>44</v>
      </c>
      <c r="F1" s="180"/>
      <c r="G1" s="84"/>
      <c r="H1" s="8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80"/>
      <c r="AB1" s="180"/>
      <c r="AC1" s="84"/>
      <c r="AD1" s="8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1" t="s">
        <v>49</v>
      </c>
      <c r="C2" s="72"/>
      <c r="D2" s="181"/>
      <c r="E2" s="12" t="s">
        <v>13</v>
      </c>
      <c r="F2" s="13"/>
      <c r="G2" s="13"/>
      <c r="H2" s="13"/>
      <c r="I2" s="19"/>
      <c r="J2" s="14"/>
      <c r="K2" s="125"/>
      <c r="L2" s="21" t="s">
        <v>141</v>
      </c>
      <c r="M2" s="13"/>
      <c r="N2" s="13"/>
      <c r="O2" s="20"/>
      <c r="P2" s="18"/>
      <c r="Q2" s="21" t="s">
        <v>142</v>
      </c>
      <c r="R2" s="13"/>
      <c r="S2" s="13"/>
      <c r="T2" s="13"/>
      <c r="U2" s="19"/>
      <c r="V2" s="20"/>
      <c r="W2" s="18"/>
      <c r="X2" s="182" t="s">
        <v>126</v>
      </c>
      <c r="Y2" s="183"/>
      <c r="Z2" s="163"/>
      <c r="AA2" s="12" t="s">
        <v>13</v>
      </c>
      <c r="AB2" s="13"/>
      <c r="AC2" s="13"/>
      <c r="AD2" s="13"/>
      <c r="AE2" s="19"/>
      <c r="AF2" s="14"/>
      <c r="AG2" s="125"/>
      <c r="AH2" s="21" t="s">
        <v>143</v>
      </c>
      <c r="AI2" s="13"/>
      <c r="AJ2" s="13"/>
      <c r="AK2" s="20"/>
      <c r="AL2" s="18"/>
      <c r="AM2" s="21" t="s">
        <v>142</v>
      </c>
      <c r="AN2" s="13"/>
      <c r="AO2" s="13"/>
      <c r="AP2" s="13"/>
      <c r="AQ2" s="19"/>
      <c r="AR2" s="20"/>
      <c r="AS2" s="164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64"/>
      <c r="L3" s="17" t="s">
        <v>5</v>
      </c>
      <c r="M3" s="17" t="s">
        <v>6</v>
      </c>
      <c r="N3" s="17" t="s">
        <v>104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6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64"/>
      <c r="AH3" s="17" t="s">
        <v>5</v>
      </c>
      <c r="AI3" s="17" t="s">
        <v>6</v>
      </c>
      <c r="AJ3" s="17" t="s">
        <v>104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64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2"/>
      <c r="D4" s="33"/>
      <c r="E4" s="28"/>
      <c r="F4" s="28"/>
      <c r="G4" s="28"/>
      <c r="H4" s="29"/>
      <c r="I4" s="28"/>
      <c r="J4" s="34"/>
      <c r="K4" s="44"/>
      <c r="L4" s="100"/>
      <c r="M4" s="17"/>
      <c r="N4" s="17"/>
      <c r="O4" s="17"/>
      <c r="P4" s="22"/>
      <c r="Q4" s="28"/>
      <c r="R4" s="28"/>
      <c r="S4" s="29"/>
      <c r="T4" s="28"/>
      <c r="U4" s="28"/>
      <c r="V4" s="184"/>
      <c r="W4" s="44"/>
      <c r="X4" s="28">
        <v>2007</v>
      </c>
      <c r="Y4" s="32" t="s">
        <v>79</v>
      </c>
      <c r="Z4" s="33" t="s">
        <v>40</v>
      </c>
      <c r="AA4" s="28">
        <v>12</v>
      </c>
      <c r="AB4" s="28">
        <v>0</v>
      </c>
      <c r="AC4" s="28">
        <v>2</v>
      </c>
      <c r="AD4" s="29">
        <v>5</v>
      </c>
      <c r="AE4" s="28">
        <v>16</v>
      </c>
      <c r="AF4" s="34">
        <v>0.29599999999999999</v>
      </c>
      <c r="AG4" s="44">
        <v>55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79"/>
      <c r="AS4" s="15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/>
      <c r="C5" s="32"/>
      <c r="D5" s="33"/>
      <c r="E5" s="28"/>
      <c r="F5" s="28"/>
      <c r="G5" s="28"/>
      <c r="H5" s="29"/>
      <c r="I5" s="28"/>
      <c r="J5" s="34"/>
      <c r="K5" s="44"/>
      <c r="L5" s="100"/>
      <c r="M5" s="17"/>
      <c r="N5" s="17"/>
      <c r="O5" s="17"/>
      <c r="P5" s="22"/>
      <c r="Q5" s="28"/>
      <c r="R5" s="28"/>
      <c r="S5" s="29"/>
      <c r="T5" s="28"/>
      <c r="U5" s="28"/>
      <c r="V5" s="184"/>
      <c r="W5" s="44"/>
      <c r="X5" s="28">
        <v>2007</v>
      </c>
      <c r="Y5" s="32" t="s">
        <v>82</v>
      </c>
      <c r="Z5" s="33" t="s">
        <v>41</v>
      </c>
      <c r="AA5" s="28">
        <v>1</v>
      </c>
      <c r="AB5" s="28">
        <v>0</v>
      </c>
      <c r="AC5" s="28">
        <v>1</v>
      </c>
      <c r="AD5" s="29">
        <v>0</v>
      </c>
      <c r="AE5" s="28">
        <v>1</v>
      </c>
      <c r="AF5" s="34">
        <v>1</v>
      </c>
      <c r="AG5" s="44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79"/>
      <c r="AS5" s="15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/>
      <c r="C6" s="32"/>
      <c r="D6" s="33"/>
      <c r="E6" s="28"/>
      <c r="F6" s="28"/>
      <c r="G6" s="28"/>
      <c r="H6" s="29"/>
      <c r="I6" s="28"/>
      <c r="J6" s="34"/>
      <c r="K6" s="44"/>
      <c r="L6" s="100"/>
      <c r="M6" s="17"/>
      <c r="N6" s="17"/>
      <c r="O6" s="17"/>
      <c r="P6" s="22"/>
      <c r="Q6" s="28"/>
      <c r="R6" s="28"/>
      <c r="S6" s="29"/>
      <c r="T6" s="28"/>
      <c r="U6" s="28"/>
      <c r="V6" s="184"/>
      <c r="W6" s="44"/>
      <c r="X6" s="28">
        <v>2008</v>
      </c>
      <c r="Y6" s="32" t="s">
        <v>80</v>
      </c>
      <c r="Z6" s="33" t="s">
        <v>40</v>
      </c>
      <c r="AA6" s="28">
        <v>17</v>
      </c>
      <c r="AB6" s="28">
        <v>0</v>
      </c>
      <c r="AC6" s="28">
        <v>5</v>
      </c>
      <c r="AD6" s="29">
        <v>6</v>
      </c>
      <c r="AE6" s="28">
        <v>34</v>
      </c>
      <c r="AF6" s="34">
        <v>0.4</v>
      </c>
      <c r="AG6" s="44">
        <v>85</v>
      </c>
      <c r="AH6" s="17"/>
      <c r="AI6" s="17"/>
      <c r="AJ6" s="17"/>
      <c r="AK6" s="17"/>
      <c r="AL6" s="22"/>
      <c r="AM6" s="28">
        <v>3</v>
      </c>
      <c r="AN6" s="28">
        <v>0</v>
      </c>
      <c r="AO6" s="28">
        <v>0</v>
      </c>
      <c r="AP6" s="28">
        <v>1</v>
      </c>
      <c r="AQ6" s="28">
        <v>7</v>
      </c>
      <c r="AR6" s="179">
        <v>0.7</v>
      </c>
      <c r="AS6" s="151">
        <v>10</v>
      </c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/>
      <c r="C7" s="32"/>
      <c r="D7" s="33"/>
      <c r="E7" s="28"/>
      <c r="F7" s="28"/>
      <c r="G7" s="28"/>
      <c r="H7" s="29"/>
      <c r="I7" s="28"/>
      <c r="J7" s="34"/>
      <c r="K7" s="44"/>
      <c r="L7" s="100"/>
      <c r="M7" s="17"/>
      <c r="N7" s="17"/>
      <c r="O7" s="17"/>
      <c r="P7" s="22"/>
      <c r="Q7" s="28"/>
      <c r="R7" s="28"/>
      <c r="S7" s="29"/>
      <c r="T7" s="28"/>
      <c r="U7" s="28"/>
      <c r="V7" s="184"/>
      <c r="W7" s="44"/>
      <c r="X7" s="28">
        <v>2009</v>
      </c>
      <c r="Y7" s="32" t="s">
        <v>81</v>
      </c>
      <c r="Z7" s="33" t="s">
        <v>40</v>
      </c>
      <c r="AA7" s="28">
        <v>16</v>
      </c>
      <c r="AB7" s="28">
        <v>0</v>
      </c>
      <c r="AC7" s="28">
        <v>2</v>
      </c>
      <c r="AD7" s="29">
        <v>21</v>
      </c>
      <c r="AE7" s="28">
        <v>83</v>
      </c>
      <c r="AF7" s="34">
        <v>0.63349999999999995</v>
      </c>
      <c r="AG7" s="44">
        <v>131</v>
      </c>
      <c r="AH7" s="17"/>
      <c r="AI7" s="17"/>
      <c r="AJ7" s="17"/>
      <c r="AK7" s="17"/>
      <c r="AL7" s="22"/>
      <c r="AM7" s="28">
        <v>5</v>
      </c>
      <c r="AN7" s="28">
        <v>1</v>
      </c>
      <c r="AO7" s="28">
        <v>0</v>
      </c>
      <c r="AP7" s="28">
        <v>8</v>
      </c>
      <c r="AQ7" s="28">
        <v>24</v>
      </c>
      <c r="AR7" s="179">
        <v>0.57140000000000002</v>
      </c>
      <c r="AS7" s="151">
        <v>42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/>
      <c r="C8" s="32"/>
      <c r="D8" s="33"/>
      <c r="E8" s="28"/>
      <c r="F8" s="28"/>
      <c r="G8" s="28"/>
      <c r="H8" s="29"/>
      <c r="I8" s="28"/>
      <c r="J8" s="34"/>
      <c r="K8" s="44"/>
      <c r="L8" s="100"/>
      <c r="M8" s="17"/>
      <c r="N8" s="17"/>
      <c r="O8" s="17"/>
      <c r="P8" s="22"/>
      <c r="Q8" s="28"/>
      <c r="R8" s="28"/>
      <c r="S8" s="29"/>
      <c r="T8" s="28"/>
      <c r="U8" s="28"/>
      <c r="V8" s="184"/>
      <c r="W8" s="44"/>
      <c r="X8" s="28">
        <v>2010</v>
      </c>
      <c r="Y8" s="32" t="s">
        <v>81</v>
      </c>
      <c r="Z8" s="33" t="s">
        <v>40</v>
      </c>
      <c r="AA8" s="28">
        <v>15</v>
      </c>
      <c r="AB8" s="28">
        <v>4</v>
      </c>
      <c r="AC8" s="28">
        <v>21</v>
      </c>
      <c r="AD8" s="29">
        <v>13</v>
      </c>
      <c r="AE8" s="28">
        <v>68</v>
      </c>
      <c r="AF8" s="34">
        <v>0.66010000000000002</v>
      </c>
      <c r="AG8" s="44">
        <v>103</v>
      </c>
      <c r="AH8" s="17" t="s">
        <v>47</v>
      </c>
      <c r="AI8" s="17"/>
      <c r="AJ8" s="17"/>
      <c r="AK8" s="17"/>
      <c r="AL8" s="22"/>
      <c r="AM8" s="28">
        <v>6</v>
      </c>
      <c r="AN8" s="28">
        <v>1</v>
      </c>
      <c r="AO8" s="28">
        <v>3</v>
      </c>
      <c r="AP8" s="28">
        <v>7</v>
      </c>
      <c r="AQ8" s="28">
        <v>29</v>
      </c>
      <c r="AR8" s="179">
        <v>0.54710000000000003</v>
      </c>
      <c r="AS8" s="151">
        <v>53</v>
      </c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/>
      <c r="C9" s="32"/>
      <c r="D9" s="33"/>
      <c r="E9" s="28"/>
      <c r="F9" s="28"/>
      <c r="G9" s="28"/>
      <c r="H9" s="29"/>
      <c r="I9" s="28"/>
      <c r="J9" s="34"/>
      <c r="K9" s="44"/>
      <c r="L9" s="100"/>
      <c r="M9" s="17"/>
      <c r="N9" s="17"/>
      <c r="O9" s="17"/>
      <c r="P9" s="22"/>
      <c r="Q9" s="28"/>
      <c r="R9" s="28"/>
      <c r="S9" s="29"/>
      <c r="T9" s="28"/>
      <c r="U9" s="28"/>
      <c r="V9" s="184"/>
      <c r="W9" s="44"/>
      <c r="X9" s="28">
        <v>2011</v>
      </c>
      <c r="Y9" s="32" t="s">
        <v>79</v>
      </c>
      <c r="Z9" s="33" t="s">
        <v>40</v>
      </c>
      <c r="AA9" s="28">
        <v>14</v>
      </c>
      <c r="AB9" s="28">
        <v>2</v>
      </c>
      <c r="AC9" s="28">
        <v>29</v>
      </c>
      <c r="AD9" s="29">
        <v>7</v>
      </c>
      <c r="AE9" s="28">
        <v>75</v>
      </c>
      <c r="AF9" s="34">
        <v>0.68179999999999996</v>
      </c>
      <c r="AG9" s="44">
        <v>110</v>
      </c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79"/>
      <c r="AS9" s="15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8">
        <v>2012</v>
      </c>
      <c r="C10" s="32" t="s">
        <v>47</v>
      </c>
      <c r="D10" s="33" t="s">
        <v>37</v>
      </c>
      <c r="E10" s="28">
        <v>19</v>
      </c>
      <c r="F10" s="28">
        <v>0</v>
      </c>
      <c r="G10" s="28">
        <v>2</v>
      </c>
      <c r="H10" s="29">
        <v>6</v>
      </c>
      <c r="I10" s="28">
        <v>34</v>
      </c>
      <c r="J10" s="34">
        <v>0.38600000000000001</v>
      </c>
      <c r="K10" s="44">
        <f>PRODUCT(I10/J10)</f>
        <v>88.082901554404145</v>
      </c>
      <c r="L10" s="100"/>
      <c r="M10" s="17"/>
      <c r="N10" s="17"/>
      <c r="O10" s="17"/>
      <c r="P10" s="22"/>
      <c r="Q10" s="28">
        <v>4</v>
      </c>
      <c r="R10" s="28">
        <v>0</v>
      </c>
      <c r="S10" s="29">
        <v>0</v>
      </c>
      <c r="T10" s="28">
        <v>2</v>
      </c>
      <c r="U10" s="28">
        <v>8</v>
      </c>
      <c r="V10" s="184">
        <v>0.33300000000000002</v>
      </c>
      <c r="W10" s="44">
        <v>24</v>
      </c>
      <c r="X10" s="28"/>
      <c r="Y10" s="32"/>
      <c r="Z10" s="33"/>
      <c r="AA10" s="28"/>
      <c r="AB10" s="28"/>
      <c r="AC10" s="28"/>
      <c r="AD10" s="29"/>
      <c r="AE10" s="28"/>
      <c r="AF10" s="34"/>
      <c r="AG10" s="44"/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79"/>
      <c r="AS10" s="15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8">
        <v>2013</v>
      </c>
      <c r="C11" s="32" t="s">
        <v>58</v>
      </c>
      <c r="D11" s="33" t="s">
        <v>37</v>
      </c>
      <c r="E11" s="28">
        <v>13</v>
      </c>
      <c r="F11" s="28">
        <v>1</v>
      </c>
      <c r="G11" s="28">
        <v>2</v>
      </c>
      <c r="H11" s="29">
        <v>6</v>
      </c>
      <c r="I11" s="28">
        <v>28</v>
      </c>
      <c r="J11" s="34">
        <v>0.41199999999999998</v>
      </c>
      <c r="K11" s="44">
        <f>PRODUCT(I11/J11)</f>
        <v>67.961165048543691</v>
      </c>
      <c r="L11" s="100"/>
      <c r="M11" s="17"/>
      <c r="N11" s="17"/>
      <c r="O11" s="17"/>
      <c r="P11" s="22"/>
      <c r="Q11" s="28"/>
      <c r="R11" s="28"/>
      <c r="S11" s="29"/>
      <c r="T11" s="28"/>
      <c r="U11" s="28"/>
      <c r="V11" s="184"/>
      <c r="W11" s="44"/>
      <c r="X11" s="28"/>
      <c r="Y11" s="32"/>
      <c r="Z11" s="33"/>
      <c r="AA11" s="28"/>
      <c r="AB11" s="28"/>
      <c r="AC11" s="28"/>
      <c r="AD11" s="29"/>
      <c r="AE11" s="28"/>
      <c r="AF11" s="34"/>
      <c r="AG11" s="44"/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179"/>
      <c r="AS11" s="15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ht="14.25" x14ac:dyDescent="0.2">
      <c r="A12" s="41"/>
      <c r="B12" s="86" t="s">
        <v>128</v>
      </c>
      <c r="C12" s="76"/>
      <c r="D12" s="75"/>
      <c r="E12" s="74">
        <f>SUM(E4:E11)</f>
        <v>32</v>
      </c>
      <c r="F12" s="74">
        <f>SUM(F4:F11)</f>
        <v>1</v>
      </c>
      <c r="G12" s="74">
        <f>SUM(G4:G11)</f>
        <v>4</v>
      </c>
      <c r="H12" s="74">
        <f>SUM(H4:H11)</f>
        <v>12</v>
      </c>
      <c r="I12" s="74">
        <f>SUM(I4:I11)</f>
        <v>62</v>
      </c>
      <c r="J12" s="169">
        <f>PRODUCT(I12/K12)</f>
        <v>0.39732366215344933</v>
      </c>
      <c r="K12" s="125">
        <f>SUM(K4:K11)</f>
        <v>156.04406660294785</v>
      </c>
      <c r="L12" s="21"/>
      <c r="M12" s="19"/>
      <c r="N12" s="155"/>
      <c r="O12" s="154"/>
      <c r="P12" s="22"/>
      <c r="Q12" s="74">
        <f>SUM(Q4:Q11)</f>
        <v>4</v>
      </c>
      <c r="R12" s="74">
        <f>SUM(R4:R11)</f>
        <v>0</v>
      </c>
      <c r="S12" s="74">
        <f>SUM(S4:S11)</f>
        <v>0</v>
      </c>
      <c r="T12" s="74">
        <f>SUM(T4:T11)</f>
        <v>2</v>
      </c>
      <c r="U12" s="74">
        <f>SUM(U4:U11)</f>
        <v>8</v>
      </c>
      <c r="V12" s="169">
        <f>PRODUCT(U12/W12)</f>
        <v>0.33333333333333331</v>
      </c>
      <c r="W12" s="125">
        <f>SUM(W4:W11)</f>
        <v>24</v>
      </c>
      <c r="X12" s="15" t="s">
        <v>128</v>
      </c>
      <c r="Y12" s="16"/>
      <c r="Z12" s="14"/>
      <c r="AA12" s="74">
        <f>SUM(AA4:AA11)</f>
        <v>75</v>
      </c>
      <c r="AB12" s="74">
        <f>SUM(AB4:AB11)</f>
        <v>6</v>
      </c>
      <c r="AC12" s="74">
        <f>SUM(AC4:AC11)</f>
        <v>60</v>
      </c>
      <c r="AD12" s="74">
        <f>SUM(AD4:AD11)</f>
        <v>52</v>
      </c>
      <c r="AE12" s="74">
        <f>SUM(AE4:AE11)</f>
        <v>277</v>
      </c>
      <c r="AF12" s="169">
        <f>PRODUCT(AE12/AG12)</f>
        <v>0.5723140495867769</v>
      </c>
      <c r="AG12" s="125">
        <f>SUM(AG4:AG11)</f>
        <v>484</v>
      </c>
      <c r="AH12" s="21"/>
      <c r="AI12" s="19"/>
      <c r="AJ12" s="155"/>
      <c r="AK12" s="154"/>
      <c r="AL12" s="22"/>
      <c r="AM12" s="74">
        <f>SUM(AM4:AM11)</f>
        <v>14</v>
      </c>
      <c r="AN12" s="74">
        <f>SUM(AN4:AN11)</f>
        <v>2</v>
      </c>
      <c r="AO12" s="74">
        <f>SUM(AO4:AO11)</f>
        <v>3</v>
      </c>
      <c r="AP12" s="74">
        <f>SUM(AP4:AP11)</f>
        <v>16</v>
      </c>
      <c r="AQ12" s="74">
        <f>SUM(AQ4:AQ11)</f>
        <v>60</v>
      </c>
      <c r="AR12" s="169">
        <f>PRODUCT(AQ12/AS12)</f>
        <v>0.5714285714285714</v>
      </c>
      <c r="AS12" s="164">
        <f>SUM(AS4:AS11)</f>
        <v>105</v>
      </c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2"/>
      <c r="K13" s="44"/>
      <c r="L13" s="22"/>
      <c r="M13" s="22"/>
      <c r="N13" s="22"/>
      <c r="O13" s="22"/>
      <c r="P13" s="41"/>
      <c r="Q13" s="41"/>
      <c r="R13" s="45"/>
      <c r="S13" s="41"/>
      <c r="T13" s="41"/>
      <c r="U13" s="22"/>
      <c r="V13" s="22"/>
      <c r="W13" s="44"/>
      <c r="X13" s="41"/>
      <c r="Y13" s="41"/>
      <c r="Z13" s="41"/>
      <c r="AA13" s="41"/>
      <c r="AB13" s="41"/>
      <c r="AC13" s="41"/>
      <c r="AD13" s="41"/>
      <c r="AE13" s="41"/>
      <c r="AF13" s="42"/>
      <c r="AG13" s="44"/>
      <c r="AH13" s="22"/>
      <c r="AI13" s="22"/>
      <c r="AJ13" s="22"/>
      <c r="AK13" s="22"/>
      <c r="AL13" s="41"/>
      <c r="AM13" s="41"/>
      <c r="AN13" s="45"/>
      <c r="AO13" s="41"/>
      <c r="AP13" s="41"/>
      <c r="AQ13" s="22"/>
      <c r="AR13" s="22"/>
      <c r="AS13" s="44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72" t="s">
        <v>127</v>
      </c>
      <c r="C14" s="173"/>
      <c r="D14" s="174"/>
      <c r="E14" s="14" t="s">
        <v>3</v>
      </c>
      <c r="F14" s="17" t="s">
        <v>8</v>
      </c>
      <c r="G14" s="14" t="s">
        <v>5</v>
      </c>
      <c r="H14" s="17" t="s">
        <v>6</v>
      </c>
      <c r="I14" s="17" t="s">
        <v>17</v>
      </c>
      <c r="J14" s="17" t="s">
        <v>22</v>
      </c>
      <c r="K14" s="22"/>
      <c r="L14" s="17" t="s">
        <v>27</v>
      </c>
      <c r="M14" s="17" t="s">
        <v>28</v>
      </c>
      <c r="N14" s="17" t="s">
        <v>144</v>
      </c>
      <c r="O14" s="17" t="s">
        <v>145</v>
      </c>
      <c r="Q14" s="45"/>
      <c r="R14" s="45" t="s">
        <v>36</v>
      </c>
      <c r="S14" s="45"/>
      <c r="T14" s="41" t="s">
        <v>45</v>
      </c>
      <c r="U14" s="22"/>
      <c r="V14" s="44"/>
      <c r="W14" s="44"/>
      <c r="X14" s="171"/>
      <c r="Y14" s="171"/>
      <c r="Z14" s="171"/>
      <c r="AA14" s="171"/>
      <c r="AB14" s="171"/>
      <c r="AC14" s="45"/>
      <c r="AD14" s="45"/>
      <c r="AE14" s="45"/>
      <c r="AF14" s="41"/>
      <c r="AG14" s="41"/>
      <c r="AH14" s="41"/>
      <c r="AI14" s="41"/>
      <c r="AJ14" s="41"/>
      <c r="AK14" s="41"/>
      <c r="AM14" s="44"/>
      <c r="AN14" s="171"/>
      <c r="AO14" s="171"/>
      <c r="AP14" s="171"/>
      <c r="AQ14" s="171"/>
      <c r="AR14" s="171"/>
      <c r="AS14" s="17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48" t="s">
        <v>12</v>
      </c>
      <c r="C15" s="11"/>
      <c r="D15" s="50"/>
      <c r="E15" s="175">
        <v>278</v>
      </c>
      <c r="F15" s="175">
        <v>2</v>
      </c>
      <c r="G15" s="175">
        <v>33</v>
      </c>
      <c r="H15" s="175">
        <v>34</v>
      </c>
      <c r="I15" s="175">
        <v>270</v>
      </c>
      <c r="J15" s="185">
        <v>0.311</v>
      </c>
      <c r="K15" s="41">
        <f>PRODUCT(I15/J15)</f>
        <v>868.16720257234726</v>
      </c>
      <c r="L15" s="176">
        <f t="shared" ref="L15:L16" si="0">PRODUCT((F15+G15)/E15)</f>
        <v>0.12589928057553956</v>
      </c>
      <c r="M15" s="176">
        <f t="shared" ref="M15:M16" si="1">PRODUCT(H15/E15)</f>
        <v>0.1223021582733813</v>
      </c>
      <c r="N15" s="176">
        <f t="shared" ref="N15:N16" si="2">PRODUCT((F15+G15+H15)/E15)</f>
        <v>0.24820143884892087</v>
      </c>
      <c r="O15" s="176">
        <f t="shared" ref="O15:O16" si="3">PRODUCT(I15/E15)</f>
        <v>0.97122302158273377</v>
      </c>
      <c r="Q15" s="45"/>
      <c r="R15" s="45"/>
      <c r="S15" s="45"/>
      <c r="T15" s="41" t="s">
        <v>46</v>
      </c>
      <c r="U15" s="41"/>
      <c r="V15" s="41"/>
      <c r="W15" s="41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1"/>
      <c r="AL15" s="41"/>
      <c r="AM15" s="41"/>
      <c r="AN15" s="45"/>
      <c r="AO15" s="45"/>
      <c r="AP15" s="45"/>
      <c r="AQ15" s="45"/>
      <c r="AR15" s="45"/>
      <c r="AS15" s="45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66" t="s">
        <v>49</v>
      </c>
      <c r="C16" s="167"/>
      <c r="D16" s="168"/>
      <c r="E16" s="175">
        <f>PRODUCT(E12+Q12)</f>
        <v>36</v>
      </c>
      <c r="F16" s="175">
        <f>PRODUCT(F12+R12)</f>
        <v>1</v>
      </c>
      <c r="G16" s="175">
        <f>PRODUCT(G12+S12)</f>
        <v>4</v>
      </c>
      <c r="H16" s="175">
        <f>PRODUCT(H12+T12)</f>
        <v>14</v>
      </c>
      <c r="I16" s="175">
        <f>PRODUCT(I12+U12)</f>
        <v>70</v>
      </c>
      <c r="J16" s="185">
        <f>PRODUCT(I16/K16)</f>
        <v>0.38879370656724488</v>
      </c>
      <c r="K16" s="41">
        <f>PRODUCT(K12+W12)</f>
        <v>180.04406660294785</v>
      </c>
      <c r="L16" s="176">
        <f t="shared" si="0"/>
        <v>0.1388888888888889</v>
      </c>
      <c r="M16" s="176">
        <f t="shared" si="1"/>
        <v>0.3888888888888889</v>
      </c>
      <c r="N16" s="176">
        <f t="shared" si="2"/>
        <v>0.52777777777777779</v>
      </c>
      <c r="O16" s="176">
        <f t="shared" si="3"/>
        <v>1.9444444444444444</v>
      </c>
      <c r="Q16" s="45"/>
      <c r="R16" s="45"/>
      <c r="S16" s="45"/>
      <c r="T16" s="41" t="s">
        <v>59</v>
      </c>
      <c r="U16" s="41"/>
      <c r="V16" s="41"/>
      <c r="W16" s="41"/>
      <c r="X16" s="41"/>
      <c r="Y16" s="41"/>
      <c r="Z16" s="41"/>
      <c r="AA16" s="41"/>
      <c r="AB16" s="41"/>
      <c r="AC16" s="45"/>
      <c r="AD16" s="45"/>
      <c r="AE16" s="45"/>
      <c r="AF16" s="45"/>
      <c r="AG16" s="45"/>
      <c r="AH16" s="45"/>
      <c r="AI16" s="45"/>
      <c r="AJ16" s="45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25" t="s">
        <v>126</v>
      </c>
      <c r="C17" s="170"/>
      <c r="D17" s="165"/>
      <c r="E17" s="175">
        <f>PRODUCT(AA12+AM12)</f>
        <v>89</v>
      </c>
      <c r="F17" s="175">
        <f>PRODUCT(AB12+AN12)</f>
        <v>8</v>
      </c>
      <c r="G17" s="175">
        <f>PRODUCT(AC12+AO12)</f>
        <v>63</v>
      </c>
      <c r="H17" s="175">
        <f>PRODUCT(AD12+AP12)</f>
        <v>68</v>
      </c>
      <c r="I17" s="175">
        <f>PRODUCT(AE12+AQ12)</f>
        <v>337</v>
      </c>
      <c r="J17" s="185">
        <f>PRODUCT(I17/K17)</f>
        <v>0.57215619694397279</v>
      </c>
      <c r="K17" s="22">
        <f>PRODUCT(AG12+AS12)</f>
        <v>589</v>
      </c>
      <c r="L17" s="176">
        <f>PRODUCT((F17+G17)/E17)</f>
        <v>0.797752808988764</v>
      </c>
      <c r="M17" s="176">
        <f>PRODUCT(H17/E17)</f>
        <v>0.7640449438202247</v>
      </c>
      <c r="N17" s="176">
        <f>PRODUCT((F17+G17+H17)/E17)</f>
        <v>1.5617977528089888</v>
      </c>
      <c r="O17" s="176">
        <f>PRODUCT(I17/E17)</f>
        <v>3.7865168539325844</v>
      </c>
      <c r="Q17" s="45"/>
      <c r="R17" s="45"/>
      <c r="S17" s="41"/>
      <c r="T17" s="41" t="s">
        <v>39</v>
      </c>
      <c r="U17" s="22"/>
      <c r="V17" s="22"/>
      <c r="W17" s="41"/>
      <c r="X17" s="41"/>
      <c r="Y17" s="41"/>
      <c r="Z17" s="41"/>
      <c r="AA17" s="41"/>
      <c r="AB17" s="41"/>
      <c r="AC17" s="45"/>
      <c r="AD17" s="45"/>
      <c r="AE17" s="45"/>
      <c r="AF17" s="45"/>
      <c r="AG17" s="45"/>
      <c r="AH17" s="45"/>
      <c r="AI17" s="45"/>
      <c r="AJ17" s="45"/>
      <c r="AK17" s="41"/>
      <c r="AL17" s="22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77" t="s">
        <v>128</v>
      </c>
      <c r="C18" s="119"/>
      <c r="D18" s="178"/>
      <c r="E18" s="175">
        <f>SUM(E15:E17)</f>
        <v>403</v>
      </c>
      <c r="F18" s="175">
        <f t="shared" ref="F18:I18" si="4">SUM(F15:F17)</f>
        <v>11</v>
      </c>
      <c r="G18" s="175">
        <f t="shared" si="4"/>
        <v>100</v>
      </c>
      <c r="H18" s="175">
        <f t="shared" si="4"/>
        <v>116</v>
      </c>
      <c r="I18" s="175">
        <f t="shared" si="4"/>
        <v>677</v>
      </c>
      <c r="J18" s="185">
        <f>PRODUCT(I18/K18)</f>
        <v>0.4135080259623562</v>
      </c>
      <c r="K18" s="41">
        <f>SUM(K15:K17)</f>
        <v>1637.211269175295</v>
      </c>
      <c r="L18" s="176">
        <f>PRODUCT((F18+G18)/E18)</f>
        <v>0.27543424317617865</v>
      </c>
      <c r="M18" s="176">
        <f>PRODUCT(H18/E18)</f>
        <v>0.28784119106699751</v>
      </c>
      <c r="N18" s="176">
        <f>PRODUCT((F18+G18+H18)/E18)</f>
        <v>0.56327543424317617</v>
      </c>
      <c r="O18" s="176">
        <f>PRODUCT(I18/E18)</f>
        <v>1.6799007444168734</v>
      </c>
      <c r="Q18" s="22"/>
      <c r="R18" s="22"/>
      <c r="S18" s="22"/>
      <c r="T18" s="41" t="s">
        <v>90</v>
      </c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5"/>
      <c r="AF18" s="45"/>
      <c r="AG18" s="45"/>
      <c r="AH18" s="45"/>
      <c r="AI18" s="45"/>
      <c r="AJ18" s="45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22"/>
      <c r="F19" s="22"/>
      <c r="G19" s="22"/>
      <c r="H19" s="22"/>
      <c r="I19" s="22"/>
      <c r="J19" s="41"/>
      <c r="K19" s="41"/>
      <c r="L19" s="22"/>
      <c r="M19" s="22"/>
      <c r="N19" s="22"/>
      <c r="O19" s="22"/>
      <c r="P19" s="41"/>
      <c r="Q19" s="41"/>
      <c r="R19" s="41"/>
      <c r="S19" s="41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2"/>
      <c r="R91" s="22"/>
      <c r="S91" s="2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1"/>
      <c r="AL91" s="22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2"/>
      <c r="R92" s="22"/>
      <c r="S92" s="2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1"/>
      <c r="AL92" s="22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2"/>
      <c r="R93" s="22"/>
      <c r="S93" s="2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1"/>
      <c r="AL93" s="22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1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1"/>
      <c r="AL178" s="22"/>
    </row>
    <row r="179" spans="12:38" ht="14.25" x14ac:dyDescent="0.2">
      <c r="L179"/>
      <c r="M179"/>
      <c r="N179"/>
      <c r="O179"/>
      <c r="P179"/>
      <c r="Q179" s="22"/>
      <c r="R179" s="22"/>
      <c r="S179" s="22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1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1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1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1"/>
      <c r="AL182" s="22"/>
    </row>
    <row r="183" spans="12:38" ht="14.25" x14ac:dyDescent="0.2">
      <c r="L183" s="22"/>
      <c r="M183" s="22"/>
      <c r="N183" s="22"/>
      <c r="O183" s="22"/>
      <c r="P183" s="22"/>
      <c r="R183" s="22"/>
      <c r="S183" s="22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22"/>
      <c r="AL183" s="22"/>
    </row>
    <row r="184" spans="12:38" x14ac:dyDescent="0.25">
      <c r="R184" s="44"/>
      <c r="S184" s="4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R185" s="44"/>
      <c r="S185" s="4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</row>
    <row r="186" spans="12:38" x14ac:dyDescent="0.25">
      <c r="R186" s="44"/>
      <c r="S186" s="4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</row>
    <row r="187" spans="12:38" x14ac:dyDescent="0.25">
      <c r="L187"/>
      <c r="M187"/>
      <c r="N187"/>
      <c r="O187"/>
      <c r="P187"/>
      <c r="R187" s="44"/>
      <c r="S187" s="4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44"/>
      <c r="S188" s="4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44"/>
      <c r="S189" s="4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44"/>
      <c r="S190" s="4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44"/>
      <c r="S191" s="4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44"/>
      <c r="S209" s="44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44"/>
      <c r="S210" s="44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44"/>
      <c r="S211" s="44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8.42578125" style="65" customWidth="1"/>
    <col min="3" max="3" width="24.5703125" style="66" customWidth="1"/>
    <col min="4" max="4" width="10.5703125" style="123" customWidth="1"/>
    <col min="5" max="5" width="9.28515625" style="123" customWidth="1"/>
    <col min="6" max="6" width="0.7109375" style="44" customWidth="1"/>
    <col min="7" max="11" width="5.28515625" style="66" customWidth="1"/>
    <col min="12" max="12" width="6.42578125" style="66" customWidth="1"/>
    <col min="13" max="16" width="5.28515625" style="66" customWidth="1"/>
    <col min="17" max="21" width="6.7109375" style="145" customWidth="1"/>
    <col min="22" max="22" width="9" style="66" customWidth="1"/>
    <col min="23" max="23" width="24.140625" style="123" customWidth="1"/>
    <col min="24" max="24" width="9.7109375" style="66" customWidth="1"/>
    <col min="25" max="30" width="9.140625" style="124"/>
  </cols>
  <sheetData>
    <row r="1" spans="1:30" ht="18.75" x14ac:dyDescent="0.3">
      <c r="A1" s="1"/>
      <c r="B1" s="81" t="s">
        <v>61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37"/>
      <c r="R1" s="137"/>
      <c r="S1" s="137"/>
      <c r="T1" s="137"/>
      <c r="U1" s="137"/>
      <c r="V1" s="72"/>
      <c r="W1" s="82"/>
      <c r="X1" s="67"/>
      <c r="Y1" s="83"/>
      <c r="Z1" s="83"/>
      <c r="AA1" s="83"/>
      <c r="AB1" s="83"/>
      <c r="AC1" s="83"/>
      <c r="AD1" s="83"/>
    </row>
    <row r="2" spans="1:30" x14ac:dyDescent="0.25">
      <c r="A2" s="1"/>
      <c r="B2" s="9" t="s">
        <v>43</v>
      </c>
      <c r="C2" s="70" t="s">
        <v>44</v>
      </c>
      <c r="D2" s="84"/>
      <c r="E2" s="84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38"/>
      <c r="R2" s="138"/>
      <c r="S2" s="138"/>
      <c r="T2" s="138"/>
      <c r="U2" s="138"/>
      <c r="V2" s="10"/>
      <c r="W2" s="84"/>
      <c r="X2" s="29"/>
      <c r="Y2" s="83"/>
      <c r="Z2" s="83"/>
      <c r="AA2" s="83"/>
      <c r="AB2" s="83"/>
      <c r="AC2" s="83"/>
      <c r="AD2" s="83"/>
    </row>
    <row r="3" spans="1:30" x14ac:dyDescent="0.25">
      <c r="A3" s="1"/>
      <c r="B3" s="85" t="s">
        <v>62</v>
      </c>
      <c r="C3" s="21" t="s">
        <v>63</v>
      </c>
      <c r="D3" s="86" t="s">
        <v>64</v>
      </c>
      <c r="E3" s="87" t="s">
        <v>1</v>
      </c>
      <c r="F3" s="22"/>
      <c r="G3" s="74" t="s">
        <v>65</v>
      </c>
      <c r="H3" s="75" t="s">
        <v>66</v>
      </c>
      <c r="I3" s="75" t="s">
        <v>32</v>
      </c>
      <c r="J3" s="16" t="s">
        <v>67</v>
      </c>
      <c r="K3" s="76" t="s">
        <v>68</v>
      </c>
      <c r="L3" s="76" t="s">
        <v>69</v>
      </c>
      <c r="M3" s="74" t="s">
        <v>70</v>
      </c>
      <c r="N3" s="74" t="s">
        <v>31</v>
      </c>
      <c r="O3" s="75" t="s">
        <v>71</v>
      </c>
      <c r="P3" s="74" t="s">
        <v>66</v>
      </c>
      <c r="Q3" s="139" t="s">
        <v>17</v>
      </c>
      <c r="R3" s="139">
        <v>1</v>
      </c>
      <c r="S3" s="139">
        <v>2</v>
      </c>
      <c r="T3" s="139">
        <v>3</v>
      </c>
      <c r="U3" s="139" t="s">
        <v>72</v>
      </c>
      <c r="V3" s="16" t="s">
        <v>22</v>
      </c>
      <c r="W3" s="15" t="s">
        <v>73</v>
      </c>
      <c r="X3" s="15" t="s">
        <v>74</v>
      </c>
      <c r="Y3" s="83"/>
      <c r="Z3" s="83"/>
      <c r="AA3" s="83"/>
      <c r="AB3" s="83"/>
      <c r="AC3" s="83"/>
      <c r="AD3" s="83"/>
    </row>
    <row r="4" spans="1:30" x14ac:dyDescent="0.25">
      <c r="A4" s="1"/>
      <c r="B4" s="88" t="s">
        <v>75</v>
      </c>
      <c r="C4" s="89" t="s">
        <v>96</v>
      </c>
      <c r="D4" s="90" t="s">
        <v>78</v>
      </c>
      <c r="E4" s="91" t="s">
        <v>34</v>
      </c>
      <c r="F4" s="22"/>
      <c r="G4" s="92">
        <v>1</v>
      </c>
      <c r="H4" s="92"/>
      <c r="I4" s="93"/>
      <c r="J4" s="94" t="s">
        <v>84</v>
      </c>
      <c r="K4" s="94">
        <v>9</v>
      </c>
      <c r="L4" s="92"/>
      <c r="M4" s="93">
        <v>1</v>
      </c>
      <c r="N4" s="92"/>
      <c r="O4" s="93"/>
      <c r="P4" s="92"/>
      <c r="Q4" s="135" t="s">
        <v>97</v>
      </c>
      <c r="R4" s="135" t="s">
        <v>98</v>
      </c>
      <c r="S4" s="135"/>
      <c r="T4" s="135"/>
      <c r="U4" s="135" t="s">
        <v>93</v>
      </c>
      <c r="V4" s="95">
        <v>0</v>
      </c>
      <c r="W4" s="89" t="s">
        <v>76</v>
      </c>
      <c r="X4" s="96" t="s">
        <v>83</v>
      </c>
      <c r="Y4" s="83"/>
      <c r="Z4" s="83"/>
      <c r="AA4" s="83"/>
      <c r="AB4" s="83"/>
      <c r="AC4" s="83"/>
      <c r="AD4" s="83"/>
    </row>
    <row r="5" spans="1:30" x14ac:dyDescent="0.25">
      <c r="A5" s="1"/>
      <c r="B5" s="126" t="s">
        <v>91</v>
      </c>
      <c r="C5" s="127" t="s">
        <v>99</v>
      </c>
      <c r="D5" s="128" t="s">
        <v>92</v>
      </c>
      <c r="E5" s="129" t="s">
        <v>89</v>
      </c>
      <c r="F5" s="41"/>
      <c r="G5" s="130">
        <v>1</v>
      </c>
      <c r="H5" s="131"/>
      <c r="I5" s="131"/>
      <c r="J5" s="132" t="s">
        <v>100</v>
      </c>
      <c r="K5" s="132">
        <v>9</v>
      </c>
      <c r="L5" s="132"/>
      <c r="M5" s="130">
        <v>1</v>
      </c>
      <c r="N5" s="130"/>
      <c r="O5" s="130"/>
      <c r="P5" s="130"/>
      <c r="Q5" s="134" t="s">
        <v>98</v>
      </c>
      <c r="R5" s="136"/>
      <c r="S5" s="136" t="s">
        <v>98</v>
      </c>
      <c r="T5" s="136"/>
      <c r="U5" s="136"/>
      <c r="V5" s="133">
        <v>0</v>
      </c>
      <c r="W5" s="127" t="s">
        <v>94</v>
      </c>
      <c r="X5" s="134" t="s">
        <v>95</v>
      </c>
      <c r="Y5" s="83"/>
      <c r="Z5" s="83"/>
      <c r="AA5" s="83"/>
      <c r="AB5" s="83"/>
      <c r="AC5" s="83"/>
      <c r="AD5" s="83"/>
    </row>
    <row r="6" spans="1:30" x14ac:dyDescent="0.25">
      <c r="A6" s="1"/>
      <c r="B6" s="126" t="s">
        <v>129</v>
      </c>
      <c r="C6" s="127" t="s">
        <v>131</v>
      </c>
      <c r="D6" s="128" t="s">
        <v>92</v>
      </c>
      <c r="E6" s="129" t="s">
        <v>89</v>
      </c>
      <c r="F6" s="41"/>
      <c r="G6" s="130">
        <v>1</v>
      </c>
      <c r="H6" s="131"/>
      <c r="I6" s="131"/>
      <c r="J6" s="132" t="s">
        <v>100</v>
      </c>
      <c r="K6" s="132">
        <v>9</v>
      </c>
      <c r="L6" s="132"/>
      <c r="M6" s="132">
        <v>1</v>
      </c>
      <c r="N6" s="132"/>
      <c r="O6" s="130"/>
      <c r="P6" s="131"/>
      <c r="Q6" s="134" t="s">
        <v>132</v>
      </c>
      <c r="R6" s="136" t="s">
        <v>133</v>
      </c>
      <c r="S6" s="136"/>
      <c r="T6" s="136" t="s">
        <v>133</v>
      </c>
      <c r="U6" s="136" t="s">
        <v>93</v>
      </c>
      <c r="V6" s="133">
        <v>0.66700000000000004</v>
      </c>
      <c r="W6" s="127" t="s">
        <v>130</v>
      </c>
      <c r="X6" s="134" t="s">
        <v>134</v>
      </c>
      <c r="Y6" s="83"/>
      <c r="Z6" s="83"/>
      <c r="AA6" s="83"/>
      <c r="AB6" s="83"/>
      <c r="AC6" s="83"/>
      <c r="AD6" s="83"/>
    </row>
    <row r="7" spans="1:30" x14ac:dyDescent="0.25">
      <c r="A7" s="8"/>
      <c r="B7" s="21" t="s">
        <v>7</v>
      </c>
      <c r="C7" s="16"/>
      <c r="D7" s="15"/>
      <c r="E7" s="97"/>
      <c r="F7" s="98"/>
      <c r="G7" s="17">
        <f t="shared" ref="G7" si="0">SUM(G4:G6)</f>
        <v>3</v>
      </c>
      <c r="H7" s="17"/>
      <c r="I7" s="17"/>
      <c r="J7" s="16"/>
      <c r="K7" s="16"/>
      <c r="L7" s="16"/>
      <c r="M7" s="17">
        <f>SUM(M4:M6)</f>
        <v>3</v>
      </c>
      <c r="N7" s="17"/>
      <c r="O7" s="17"/>
      <c r="P7" s="17"/>
      <c r="Q7" s="100" t="s">
        <v>135</v>
      </c>
      <c r="R7" s="100" t="s">
        <v>136</v>
      </c>
      <c r="S7" s="100" t="s">
        <v>98</v>
      </c>
      <c r="T7" s="100" t="s">
        <v>133</v>
      </c>
      <c r="U7" s="100" t="s">
        <v>98</v>
      </c>
      <c r="V7" s="39">
        <v>0.25</v>
      </c>
      <c r="W7" s="99"/>
      <c r="X7" s="100"/>
      <c r="Y7" s="83"/>
      <c r="Z7" s="83"/>
      <c r="AA7" s="83"/>
      <c r="AB7" s="83"/>
      <c r="AC7" s="83"/>
      <c r="AD7" s="83"/>
    </row>
    <row r="8" spans="1:30" x14ac:dyDescent="0.25">
      <c r="A8" s="8"/>
      <c r="B8" s="101"/>
      <c r="C8" s="102"/>
      <c r="D8" s="103"/>
      <c r="E8" s="104"/>
      <c r="F8" s="105"/>
      <c r="G8" s="102"/>
      <c r="H8" s="102"/>
      <c r="I8" s="106"/>
      <c r="J8" s="106"/>
      <c r="K8" s="106"/>
      <c r="L8" s="106"/>
      <c r="M8" s="102"/>
      <c r="N8" s="102"/>
      <c r="O8" s="102"/>
      <c r="P8" s="102"/>
      <c r="Q8" s="140"/>
      <c r="R8" s="140"/>
      <c r="S8" s="140"/>
      <c r="T8" s="140"/>
      <c r="U8" s="140"/>
      <c r="V8" s="102"/>
      <c r="W8" s="103"/>
      <c r="X8" s="107"/>
      <c r="Y8" s="83"/>
      <c r="Z8" s="83"/>
      <c r="AA8" s="83"/>
      <c r="AB8" s="83"/>
      <c r="AC8" s="83"/>
      <c r="AD8" s="83"/>
    </row>
    <row r="9" spans="1:30" x14ac:dyDescent="0.25">
      <c r="A9" s="8"/>
      <c r="B9" s="108" t="s">
        <v>77</v>
      </c>
      <c r="C9" s="109" t="s">
        <v>85</v>
      </c>
      <c r="D9" s="110"/>
      <c r="E9" s="68"/>
      <c r="F9" s="69"/>
      <c r="G9" s="111"/>
      <c r="H9" s="112"/>
      <c r="I9" s="113"/>
      <c r="J9" s="112"/>
      <c r="K9" s="114"/>
      <c r="L9" s="112"/>
      <c r="M9" s="109"/>
      <c r="N9" s="109"/>
      <c r="O9" s="114"/>
      <c r="P9" s="114"/>
      <c r="Q9" s="141"/>
      <c r="R9" s="142"/>
      <c r="S9" s="141"/>
      <c r="T9" s="141"/>
      <c r="U9" s="141"/>
      <c r="V9" s="115"/>
      <c r="W9" s="114"/>
      <c r="X9" s="116"/>
      <c r="Y9" s="83"/>
      <c r="Z9" s="83"/>
      <c r="AA9" s="83"/>
      <c r="AB9" s="83"/>
      <c r="AC9" s="83"/>
      <c r="AD9" s="83"/>
    </row>
    <row r="10" spans="1:30" x14ac:dyDescent="0.25">
      <c r="A10" s="8"/>
      <c r="B10" s="117"/>
      <c r="C10" s="118"/>
      <c r="D10" s="118"/>
      <c r="E10" s="119"/>
      <c r="F10" s="119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43"/>
      <c r="R10" s="143"/>
      <c r="S10" s="143"/>
      <c r="T10" s="143"/>
      <c r="U10" s="143"/>
      <c r="V10" s="120"/>
      <c r="W10" s="120"/>
      <c r="X10" s="73"/>
      <c r="Y10" s="83"/>
      <c r="Z10" s="83"/>
      <c r="AA10" s="83"/>
      <c r="AB10" s="83"/>
      <c r="AC10" s="83"/>
      <c r="AD10" s="83"/>
    </row>
    <row r="11" spans="1:30" x14ac:dyDescent="0.25">
      <c r="A11" s="8"/>
      <c r="B11" s="121"/>
      <c r="C11" s="41"/>
      <c r="D11" s="121"/>
      <c r="E11" s="122"/>
      <c r="G11" s="41"/>
      <c r="H11" s="45"/>
      <c r="I11" s="41"/>
      <c r="J11" s="22"/>
      <c r="K11" s="22"/>
      <c r="L11" s="22"/>
      <c r="M11" s="41"/>
      <c r="N11" s="41"/>
      <c r="O11" s="41"/>
      <c r="P11" s="41"/>
      <c r="Q11" s="144"/>
      <c r="R11" s="144"/>
      <c r="S11" s="144"/>
      <c r="T11" s="144"/>
      <c r="U11" s="144"/>
      <c r="V11" s="41"/>
      <c r="W11" s="121"/>
      <c r="X11" s="41"/>
      <c r="Y11" s="83"/>
      <c r="Z11" s="83"/>
      <c r="AA11" s="83"/>
      <c r="AB11" s="83"/>
      <c r="AC11" s="83"/>
      <c r="AD11" s="83"/>
    </row>
    <row r="12" spans="1:30" x14ac:dyDescent="0.25">
      <c r="A12" s="8"/>
      <c r="B12" s="121"/>
      <c r="C12" s="41"/>
      <c r="D12" s="121"/>
      <c r="E12" s="122"/>
      <c r="G12" s="41"/>
      <c r="H12" s="45"/>
      <c r="I12" s="41"/>
      <c r="J12" s="22"/>
      <c r="K12" s="22"/>
      <c r="L12" s="22"/>
      <c r="M12" s="41"/>
      <c r="N12" s="41"/>
      <c r="O12" s="41"/>
      <c r="P12" s="41"/>
      <c r="Q12" s="144"/>
      <c r="R12" s="144"/>
      <c r="S12" s="144"/>
      <c r="T12" s="144"/>
      <c r="U12" s="144"/>
      <c r="V12" s="41"/>
      <c r="W12" s="121"/>
      <c r="X12" s="41"/>
      <c r="Y12" s="83"/>
      <c r="Z12" s="83"/>
      <c r="AA12" s="83"/>
      <c r="AB12" s="83"/>
      <c r="AC12" s="83"/>
      <c r="AD12" s="83"/>
    </row>
    <row r="13" spans="1:30" x14ac:dyDescent="0.25">
      <c r="A13" s="8"/>
      <c r="B13" s="121"/>
      <c r="C13" s="41"/>
      <c r="D13" s="121"/>
      <c r="E13" s="122"/>
      <c r="G13" s="41"/>
      <c r="H13" s="45"/>
      <c r="I13" s="41"/>
      <c r="J13" s="22"/>
      <c r="K13" s="22"/>
      <c r="L13" s="22"/>
      <c r="M13" s="41"/>
      <c r="N13" s="41"/>
      <c r="O13" s="41"/>
      <c r="P13" s="41"/>
      <c r="Q13" s="144"/>
      <c r="R13" s="144"/>
      <c r="S13" s="144"/>
      <c r="T13" s="144"/>
      <c r="U13" s="144"/>
      <c r="V13" s="41"/>
      <c r="W13" s="121"/>
      <c r="X13" s="41"/>
      <c r="Y13" s="83"/>
      <c r="Z13" s="83"/>
      <c r="AA13" s="83"/>
      <c r="AB13" s="83"/>
      <c r="AC13" s="83"/>
      <c r="AD13" s="83"/>
    </row>
    <row r="14" spans="1:30" x14ac:dyDescent="0.25">
      <c r="A14" s="8"/>
      <c r="B14" s="121"/>
      <c r="C14" s="41"/>
      <c r="D14" s="121"/>
      <c r="E14" s="122"/>
      <c r="G14" s="41"/>
      <c r="H14" s="45"/>
      <c r="I14" s="41"/>
      <c r="J14" s="22"/>
      <c r="K14" s="22"/>
      <c r="L14" s="22"/>
      <c r="M14" s="41"/>
      <c r="N14" s="41"/>
      <c r="O14" s="41"/>
      <c r="P14" s="41"/>
      <c r="Q14" s="144"/>
      <c r="R14" s="144"/>
      <c r="S14" s="144"/>
      <c r="T14" s="144"/>
      <c r="U14" s="144"/>
      <c r="V14" s="41"/>
      <c r="W14" s="121"/>
      <c r="X14" s="41"/>
      <c r="Y14" s="83"/>
      <c r="Z14" s="83"/>
      <c r="AA14" s="83"/>
      <c r="AB14" s="83"/>
      <c r="AC14" s="83"/>
      <c r="AD14" s="83"/>
    </row>
    <row r="15" spans="1:30" x14ac:dyDescent="0.25">
      <c r="A15" s="8"/>
      <c r="B15" s="121"/>
      <c r="C15" s="41"/>
      <c r="D15" s="121"/>
      <c r="E15" s="122"/>
      <c r="G15" s="41"/>
      <c r="H15" s="45"/>
      <c r="I15" s="41"/>
      <c r="J15" s="22"/>
      <c r="K15" s="22"/>
      <c r="L15" s="22"/>
      <c r="M15" s="41"/>
      <c r="N15" s="41"/>
      <c r="O15" s="41"/>
      <c r="P15" s="41"/>
      <c r="Q15" s="144"/>
      <c r="R15" s="144"/>
      <c r="S15" s="144"/>
      <c r="T15" s="144"/>
      <c r="U15" s="144"/>
      <c r="V15" s="41"/>
      <c r="W15" s="121"/>
      <c r="X15" s="41"/>
      <c r="Y15" s="83"/>
      <c r="Z15" s="83"/>
      <c r="AA15" s="83"/>
      <c r="AB15" s="83"/>
      <c r="AC15" s="83"/>
      <c r="AD15" s="83"/>
    </row>
    <row r="16" spans="1:30" x14ac:dyDescent="0.25">
      <c r="A16" s="8"/>
      <c r="B16" s="121"/>
      <c r="C16" s="41"/>
      <c r="D16" s="121"/>
      <c r="E16" s="122"/>
      <c r="G16" s="41"/>
      <c r="H16" s="45"/>
      <c r="I16" s="41"/>
      <c r="J16" s="22"/>
      <c r="K16" s="22"/>
      <c r="L16" s="22"/>
      <c r="M16" s="41"/>
      <c r="N16" s="41"/>
      <c r="O16" s="41"/>
      <c r="P16" s="41"/>
      <c r="Q16" s="144"/>
      <c r="R16" s="144"/>
      <c r="S16" s="144"/>
      <c r="T16" s="144"/>
      <c r="U16" s="144"/>
      <c r="V16" s="41"/>
      <c r="W16" s="121"/>
      <c r="X16" s="41"/>
      <c r="Y16" s="83"/>
      <c r="Z16" s="83"/>
      <c r="AA16" s="83"/>
      <c r="AB16" s="83"/>
      <c r="AC16" s="83"/>
      <c r="AD16" s="83"/>
    </row>
    <row r="17" spans="1:30" x14ac:dyDescent="0.25">
      <c r="A17" s="8"/>
      <c r="B17" s="121"/>
      <c r="C17" s="41"/>
      <c r="D17" s="121"/>
      <c r="E17" s="122"/>
      <c r="G17" s="41"/>
      <c r="H17" s="45"/>
      <c r="I17" s="41"/>
      <c r="J17" s="22"/>
      <c r="K17" s="22"/>
      <c r="L17" s="22"/>
      <c r="M17" s="41"/>
      <c r="N17" s="41"/>
      <c r="O17" s="41"/>
      <c r="P17" s="41"/>
      <c r="Q17" s="144"/>
      <c r="R17" s="144"/>
      <c r="S17" s="144"/>
      <c r="T17" s="144"/>
      <c r="U17" s="144"/>
      <c r="V17" s="41"/>
      <c r="W17" s="121"/>
      <c r="X17" s="41"/>
      <c r="Y17" s="83"/>
      <c r="Z17" s="83"/>
      <c r="AA17" s="83"/>
      <c r="AB17" s="83"/>
      <c r="AC17" s="83"/>
      <c r="AD17" s="83"/>
    </row>
    <row r="18" spans="1:30" x14ac:dyDescent="0.25">
      <c r="A18" s="8"/>
      <c r="B18" s="121"/>
      <c r="C18" s="41"/>
      <c r="D18" s="121"/>
      <c r="E18" s="122"/>
      <c r="G18" s="41"/>
      <c r="H18" s="45"/>
      <c r="I18" s="41"/>
      <c r="J18" s="22"/>
      <c r="K18" s="22"/>
      <c r="L18" s="22"/>
      <c r="M18" s="41"/>
      <c r="N18" s="41"/>
      <c r="O18" s="41"/>
      <c r="P18" s="41"/>
      <c r="Q18" s="144"/>
      <c r="R18" s="144"/>
      <c r="S18" s="144"/>
      <c r="T18" s="144"/>
      <c r="U18" s="144"/>
      <c r="V18" s="41"/>
      <c r="W18" s="121"/>
      <c r="X18" s="41"/>
      <c r="Y18" s="83"/>
      <c r="Z18" s="83"/>
      <c r="AA18" s="83"/>
      <c r="AB18" s="83"/>
      <c r="AC18" s="83"/>
      <c r="AD18" s="83"/>
    </row>
    <row r="19" spans="1:30" x14ac:dyDescent="0.25">
      <c r="A19" s="8"/>
      <c r="B19" s="121"/>
      <c r="C19" s="41"/>
      <c r="D19" s="121"/>
      <c r="E19" s="122"/>
      <c r="G19" s="41"/>
      <c r="H19" s="45"/>
      <c r="I19" s="41"/>
      <c r="J19" s="22"/>
      <c r="K19" s="22"/>
      <c r="L19" s="22"/>
      <c r="M19" s="41"/>
      <c r="N19" s="41"/>
      <c r="O19" s="41"/>
      <c r="P19" s="41"/>
      <c r="Q19" s="144"/>
      <c r="R19" s="144"/>
      <c r="S19" s="144"/>
      <c r="T19" s="144"/>
      <c r="U19" s="144"/>
      <c r="V19" s="41"/>
      <c r="W19" s="121"/>
      <c r="X19" s="41"/>
      <c r="Y19" s="83"/>
      <c r="Z19" s="83"/>
      <c r="AA19" s="83"/>
      <c r="AB19" s="83"/>
      <c r="AC19" s="83"/>
      <c r="AD19" s="83"/>
    </row>
    <row r="20" spans="1:30" x14ac:dyDescent="0.25">
      <c r="A20" s="8"/>
      <c r="B20" s="121"/>
      <c r="C20" s="41"/>
      <c r="D20" s="121"/>
      <c r="E20" s="122"/>
      <c r="G20" s="41"/>
      <c r="H20" s="45"/>
      <c r="I20" s="41"/>
      <c r="J20" s="22"/>
      <c r="K20" s="22"/>
      <c r="L20" s="22"/>
      <c r="M20" s="41"/>
      <c r="N20" s="41"/>
      <c r="O20" s="41"/>
      <c r="P20" s="41"/>
      <c r="Q20" s="144"/>
      <c r="R20" s="144"/>
      <c r="S20" s="144"/>
      <c r="T20" s="144"/>
      <c r="U20" s="144"/>
      <c r="V20" s="41"/>
      <c r="W20" s="121"/>
      <c r="X20" s="41"/>
      <c r="Y20" s="83"/>
      <c r="Z20" s="83"/>
      <c r="AA20" s="83"/>
      <c r="AB20" s="83"/>
      <c r="AC20" s="83"/>
      <c r="AD20" s="83"/>
    </row>
    <row r="21" spans="1:30" x14ac:dyDescent="0.25">
      <c r="A21" s="8"/>
      <c r="B21" s="121"/>
      <c r="C21" s="41"/>
      <c r="D21" s="121"/>
      <c r="E21" s="122"/>
      <c r="G21" s="41"/>
      <c r="H21" s="45"/>
      <c r="I21" s="41"/>
      <c r="J21" s="22"/>
      <c r="K21" s="22"/>
      <c r="L21" s="22"/>
      <c r="M21" s="41"/>
      <c r="N21" s="41"/>
      <c r="O21" s="41"/>
      <c r="P21" s="41"/>
      <c r="Q21" s="144"/>
      <c r="R21" s="144"/>
      <c r="S21" s="144"/>
      <c r="T21" s="144"/>
      <c r="U21" s="144"/>
      <c r="V21" s="41"/>
      <c r="W21" s="121"/>
      <c r="X21" s="41"/>
      <c r="Y21" s="83"/>
      <c r="Z21" s="83"/>
      <c r="AA21" s="83"/>
      <c r="AB21" s="83"/>
      <c r="AC21" s="83"/>
      <c r="AD21" s="83"/>
    </row>
    <row r="22" spans="1:30" x14ac:dyDescent="0.25">
      <c r="A22" s="8"/>
      <c r="B22" s="121"/>
      <c r="C22" s="41"/>
      <c r="D22" s="121"/>
      <c r="E22" s="122"/>
      <c r="G22" s="41"/>
      <c r="H22" s="45"/>
      <c r="I22" s="41"/>
      <c r="J22" s="22"/>
      <c r="K22" s="22"/>
      <c r="L22" s="22"/>
      <c r="M22" s="41"/>
      <c r="N22" s="41"/>
      <c r="O22" s="41"/>
      <c r="P22" s="41"/>
      <c r="Q22" s="144"/>
      <c r="R22" s="144"/>
      <c r="S22" s="144"/>
      <c r="T22" s="144"/>
      <c r="U22" s="144"/>
      <c r="V22" s="41"/>
      <c r="W22" s="121"/>
      <c r="X22" s="41"/>
      <c r="Y22" s="83"/>
      <c r="Z22" s="83"/>
      <c r="AA22" s="83"/>
      <c r="AB22" s="83"/>
      <c r="AC22" s="83"/>
      <c r="AD22" s="83"/>
    </row>
    <row r="23" spans="1:30" x14ac:dyDescent="0.25">
      <c r="A23" s="8"/>
      <c r="B23" s="121"/>
      <c r="C23" s="41"/>
      <c r="D23" s="121"/>
      <c r="E23" s="122"/>
      <c r="G23" s="41"/>
      <c r="H23" s="45"/>
      <c r="I23" s="41"/>
      <c r="J23" s="22"/>
      <c r="K23" s="22"/>
      <c r="L23" s="22"/>
      <c r="M23" s="41"/>
      <c r="N23" s="41"/>
      <c r="O23" s="41"/>
      <c r="P23" s="41"/>
      <c r="Q23" s="144"/>
      <c r="R23" s="144"/>
      <c r="S23" s="144"/>
      <c r="T23" s="144"/>
      <c r="U23" s="144"/>
      <c r="V23" s="41"/>
      <c r="W23" s="121"/>
      <c r="X23" s="41"/>
      <c r="Y23" s="83"/>
      <c r="Z23" s="83"/>
      <c r="AA23" s="83"/>
      <c r="AB23" s="83"/>
      <c r="AC23" s="83"/>
      <c r="AD23" s="83"/>
    </row>
    <row r="24" spans="1:30" x14ac:dyDescent="0.25">
      <c r="A24" s="8"/>
      <c r="B24" s="121"/>
      <c r="C24" s="41"/>
      <c r="D24" s="121"/>
      <c r="E24" s="122"/>
      <c r="G24" s="41"/>
      <c r="H24" s="45"/>
      <c r="I24" s="41"/>
      <c r="J24" s="22"/>
      <c r="K24" s="22"/>
      <c r="L24" s="22"/>
      <c r="M24" s="41"/>
      <c r="N24" s="41"/>
      <c r="O24" s="41"/>
      <c r="P24" s="41"/>
      <c r="Q24" s="144"/>
      <c r="R24" s="144"/>
      <c r="S24" s="144"/>
      <c r="T24" s="144"/>
      <c r="U24" s="144"/>
      <c r="V24" s="41"/>
      <c r="W24" s="121"/>
      <c r="X24" s="41"/>
      <c r="Y24" s="83"/>
      <c r="Z24" s="83"/>
      <c r="AA24" s="83"/>
      <c r="AB24" s="83"/>
      <c r="AC24" s="83"/>
      <c r="AD24" s="83"/>
    </row>
    <row r="25" spans="1:30" x14ac:dyDescent="0.25">
      <c r="A25" s="8"/>
      <c r="B25" s="121"/>
      <c r="C25" s="41"/>
      <c r="D25" s="121"/>
      <c r="E25" s="122"/>
      <c r="G25" s="41"/>
      <c r="H25" s="45"/>
      <c r="I25" s="41"/>
      <c r="J25" s="22"/>
      <c r="K25" s="22"/>
      <c r="L25" s="22"/>
      <c r="M25" s="41"/>
      <c r="N25" s="41"/>
      <c r="O25" s="41"/>
      <c r="P25" s="41"/>
      <c r="Q25" s="144"/>
      <c r="R25" s="144"/>
      <c r="S25" s="144"/>
      <c r="T25" s="144"/>
      <c r="U25" s="144"/>
      <c r="V25" s="41"/>
      <c r="W25" s="121"/>
      <c r="X25" s="41"/>
      <c r="Y25" s="83"/>
      <c r="Z25" s="83"/>
      <c r="AA25" s="83"/>
      <c r="AB25" s="83"/>
      <c r="AC25" s="83"/>
      <c r="AD25" s="83"/>
    </row>
    <row r="26" spans="1:30" x14ac:dyDescent="0.25">
      <c r="A26" s="8"/>
      <c r="B26" s="121"/>
      <c r="C26" s="41"/>
      <c r="D26" s="121"/>
      <c r="E26" s="122"/>
      <c r="G26" s="41"/>
      <c r="H26" s="45"/>
      <c r="I26" s="41"/>
      <c r="J26" s="22"/>
      <c r="K26" s="22"/>
      <c r="L26" s="22"/>
      <c r="M26" s="41"/>
      <c r="N26" s="41"/>
      <c r="O26" s="41"/>
      <c r="P26" s="41"/>
      <c r="Q26" s="144"/>
      <c r="R26" s="144"/>
      <c r="S26" s="144"/>
      <c r="T26" s="144"/>
      <c r="U26" s="144"/>
      <c r="V26" s="41"/>
      <c r="W26" s="121"/>
      <c r="X26" s="41"/>
      <c r="Y26" s="83"/>
      <c r="Z26" s="83"/>
      <c r="AA26" s="83"/>
      <c r="AB26" s="83"/>
      <c r="AC26" s="83"/>
      <c r="AD26" s="83"/>
    </row>
    <row r="27" spans="1:30" x14ac:dyDescent="0.25">
      <c r="A27" s="8"/>
      <c r="B27" s="121"/>
      <c r="C27" s="41"/>
      <c r="D27" s="121"/>
      <c r="E27" s="122"/>
      <c r="G27" s="41"/>
      <c r="H27" s="45"/>
      <c r="I27" s="41"/>
      <c r="J27" s="22"/>
      <c r="K27" s="22"/>
      <c r="L27" s="22"/>
      <c r="M27" s="41"/>
      <c r="N27" s="41"/>
      <c r="O27" s="41"/>
      <c r="P27" s="41"/>
      <c r="Q27" s="144"/>
      <c r="R27" s="144"/>
      <c r="S27" s="144"/>
      <c r="T27" s="144"/>
      <c r="U27" s="144"/>
      <c r="V27" s="41"/>
      <c r="W27" s="121"/>
      <c r="X27" s="41"/>
      <c r="Y27" s="83"/>
      <c r="Z27" s="83"/>
      <c r="AA27" s="83"/>
      <c r="AB27" s="83"/>
      <c r="AC27" s="83"/>
      <c r="AD27" s="83"/>
    </row>
    <row r="28" spans="1:30" x14ac:dyDescent="0.25">
      <c r="A28" s="8"/>
      <c r="B28" s="121"/>
      <c r="C28" s="41"/>
      <c r="D28" s="121"/>
      <c r="E28" s="122"/>
      <c r="G28" s="41"/>
      <c r="H28" s="45"/>
      <c r="I28" s="41"/>
      <c r="J28" s="22"/>
      <c r="K28" s="22"/>
      <c r="L28" s="22"/>
      <c r="M28" s="41"/>
      <c r="N28" s="41"/>
      <c r="O28" s="41"/>
      <c r="P28" s="41"/>
      <c r="Q28" s="144"/>
      <c r="R28" s="144"/>
      <c r="S28" s="144"/>
      <c r="T28" s="144"/>
      <c r="U28" s="144"/>
      <c r="V28" s="41"/>
      <c r="W28" s="121"/>
      <c r="X28" s="41"/>
      <c r="Y28" s="83"/>
      <c r="Z28" s="83"/>
      <c r="AA28" s="83"/>
      <c r="AB28" s="83"/>
      <c r="AC28" s="83"/>
      <c r="AD28" s="83"/>
    </row>
    <row r="29" spans="1:30" x14ac:dyDescent="0.25">
      <c r="A29" s="8"/>
      <c r="B29" s="121"/>
      <c r="C29" s="41"/>
      <c r="D29" s="121"/>
      <c r="E29" s="122"/>
      <c r="G29" s="41"/>
      <c r="H29" s="45"/>
      <c r="I29" s="41"/>
      <c r="J29" s="22"/>
      <c r="K29" s="22"/>
      <c r="L29" s="22"/>
      <c r="M29" s="41"/>
      <c r="N29" s="41"/>
      <c r="O29" s="41"/>
      <c r="P29" s="41"/>
      <c r="Q29" s="144"/>
      <c r="R29" s="144"/>
      <c r="S29" s="144"/>
      <c r="T29" s="144"/>
      <c r="U29" s="144"/>
      <c r="V29" s="41"/>
      <c r="W29" s="121"/>
      <c r="X29" s="41"/>
      <c r="Y29" s="83"/>
      <c r="Z29" s="83"/>
      <c r="AA29" s="83"/>
      <c r="AB29" s="83"/>
      <c r="AC29" s="83"/>
      <c r="AD29" s="83"/>
    </row>
    <row r="30" spans="1:30" x14ac:dyDescent="0.25">
      <c r="A30" s="8"/>
      <c r="B30" s="121"/>
      <c r="C30" s="41"/>
      <c r="D30" s="121"/>
      <c r="E30" s="122"/>
      <c r="G30" s="41"/>
      <c r="H30" s="45"/>
      <c r="I30" s="41"/>
      <c r="J30" s="22"/>
      <c r="K30" s="22"/>
      <c r="L30" s="22"/>
      <c r="M30" s="41"/>
      <c r="N30" s="41"/>
      <c r="O30" s="41"/>
      <c r="P30" s="41"/>
      <c r="Q30" s="144"/>
      <c r="R30" s="144"/>
      <c r="S30" s="144"/>
      <c r="T30" s="144"/>
      <c r="U30" s="144"/>
      <c r="V30" s="41"/>
      <c r="W30" s="121"/>
      <c r="X30" s="41"/>
      <c r="Y30" s="83"/>
      <c r="Z30" s="83"/>
      <c r="AA30" s="83"/>
      <c r="AB30" s="83"/>
      <c r="AC30" s="83"/>
      <c r="AD30" s="83"/>
    </row>
    <row r="31" spans="1:30" x14ac:dyDescent="0.25">
      <c r="A31" s="8"/>
      <c r="B31" s="121"/>
      <c r="C31" s="41"/>
      <c r="D31" s="121"/>
      <c r="E31" s="122"/>
      <c r="G31" s="41"/>
      <c r="H31" s="45"/>
      <c r="I31" s="41"/>
      <c r="J31" s="22"/>
      <c r="K31" s="22"/>
      <c r="L31" s="22"/>
      <c r="M31" s="41"/>
      <c r="N31" s="41"/>
      <c r="O31" s="41"/>
      <c r="P31" s="41"/>
      <c r="Q31" s="144"/>
      <c r="R31" s="144"/>
      <c r="S31" s="144"/>
      <c r="T31" s="144"/>
      <c r="U31" s="144"/>
      <c r="V31" s="41"/>
      <c r="W31" s="121"/>
      <c r="X31" s="41"/>
      <c r="Y31" s="83"/>
      <c r="Z31" s="83"/>
      <c r="AA31" s="83"/>
      <c r="AB31" s="83"/>
      <c r="AC31" s="83"/>
      <c r="AD31" s="83"/>
    </row>
    <row r="32" spans="1:30" x14ac:dyDescent="0.25">
      <c r="A32" s="8"/>
      <c r="B32" s="121"/>
      <c r="C32" s="41"/>
      <c r="D32" s="121"/>
      <c r="E32" s="122"/>
      <c r="G32" s="41"/>
      <c r="H32" s="45"/>
      <c r="I32" s="41"/>
      <c r="J32" s="22"/>
      <c r="K32" s="22"/>
      <c r="L32" s="22"/>
      <c r="M32" s="41"/>
      <c r="N32" s="41"/>
      <c r="O32" s="41"/>
      <c r="P32" s="41"/>
      <c r="Q32" s="144"/>
      <c r="R32" s="144"/>
      <c r="S32" s="144"/>
      <c r="T32" s="144"/>
      <c r="U32" s="144"/>
      <c r="V32" s="41"/>
      <c r="W32" s="121"/>
      <c r="X32" s="41"/>
      <c r="Y32" s="83"/>
      <c r="Z32" s="83"/>
      <c r="AA32" s="83"/>
      <c r="AB32" s="83"/>
      <c r="AC32" s="83"/>
      <c r="AD32" s="83"/>
    </row>
    <row r="33" spans="1:30" x14ac:dyDescent="0.25">
      <c r="A33" s="8"/>
      <c r="B33" s="121"/>
      <c r="C33" s="41"/>
      <c r="D33" s="121"/>
      <c r="E33" s="122"/>
      <c r="G33" s="41"/>
      <c r="H33" s="45"/>
      <c r="I33" s="41"/>
      <c r="J33" s="22"/>
      <c r="K33" s="22"/>
      <c r="L33" s="22"/>
      <c r="M33" s="41"/>
      <c r="N33" s="41"/>
      <c r="O33" s="41"/>
      <c r="P33" s="41"/>
      <c r="Q33" s="144"/>
      <c r="R33" s="144"/>
      <c r="S33" s="144"/>
      <c r="T33" s="144"/>
      <c r="U33" s="144"/>
      <c r="V33" s="41"/>
      <c r="W33" s="121"/>
      <c r="X33" s="41"/>
      <c r="Y33" s="83"/>
      <c r="Z33" s="83"/>
      <c r="AA33" s="83"/>
      <c r="AB33" s="83"/>
      <c r="AC33" s="83"/>
      <c r="AD33" s="83"/>
    </row>
    <row r="34" spans="1:30" x14ac:dyDescent="0.25">
      <c r="A34" s="8"/>
      <c r="B34" s="121"/>
      <c r="C34" s="41"/>
      <c r="D34" s="121"/>
      <c r="E34" s="122"/>
      <c r="G34" s="41"/>
      <c r="H34" s="45"/>
      <c r="I34" s="41"/>
      <c r="J34" s="22"/>
      <c r="K34" s="22"/>
      <c r="L34" s="22"/>
      <c r="M34" s="41"/>
      <c r="N34" s="41"/>
      <c r="O34" s="41"/>
      <c r="P34" s="41"/>
      <c r="Q34" s="144"/>
      <c r="R34" s="144"/>
      <c r="S34" s="144"/>
      <c r="T34" s="144"/>
      <c r="U34" s="144"/>
      <c r="V34" s="41"/>
      <c r="W34" s="121"/>
      <c r="X34" s="41"/>
      <c r="Y34" s="83"/>
      <c r="Z34" s="83"/>
      <c r="AA34" s="83"/>
      <c r="AB34" s="83"/>
      <c r="AC34" s="83"/>
      <c r="AD34" s="83"/>
    </row>
    <row r="35" spans="1:30" x14ac:dyDescent="0.25">
      <c r="A35" s="8"/>
      <c r="B35" s="121"/>
      <c r="C35" s="41"/>
      <c r="D35" s="121"/>
      <c r="E35" s="122"/>
      <c r="G35" s="41"/>
      <c r="H35" s="45"/>
      <c r="I35" s="41"/>
      <c r="J35" s="22"/>
      <c r="K35" s="22"/>
      <c r="L35" s="22"/>
      <c r="M35" s="41"/>
      <c r="N35" s="41"/>
      <c r="O35" s="41"/>
      <c r="P35" s="41"/>
      <c r="Q35" s="144"/>
      <c r="R35" s="144"/>
      <c r="S35" s="144"/>
      <c r="T35" s="144"/>
      <c r="U35" s="144"/>
      <c r="V35" s="41"/>
      <c r="W35" s="121"/>
      <c r="X35" s="41"/>
      <c r="Y35" s="83"/>
      <c r="Z35" s="83"/>
      <c r="AA35" s="83"/>
      <c r="AB35" s="83"/>
      <c r="AC35" s="83"/>
      <c r="AD35" s="83"/>
    </row>
    <row r="36" spans="1:30" x14ac:dyDescent="0.25">
      <c r="A36" s="8"/>
      <c r="B36" s="121"/>
      <c r="C36" s="41"/>
      <c r="D36" s="121"/>
      <c r="E36" s="122"/>
      <c r="G36" s="41"/>
      <c r="H36" s="45"/>
      <c r="I36" s="41"/>
      <c r="J36" s="22"/>
      <c r="K36" s="22"/>
      <c r="L36" s="22"/>
      <c r="M36" s="41"/>
      <c r="N36" s="41"/>
      <c r="O36" s="41"/>
      <c r="P36" s="41"/>
      <c r="Q36" s="144"/>
      <c r="R36" s="144"/>
      <c r="S36" s="144"/>
      <c r="T36" s="144"/>
      <c r="U36" s="144"/>
      <c r="V36" s="41"/>
      <c r="W36" s="121"/>
      <c r="X36" s="41"/>
      <c r="Y36" s="83"/>
      <c r="Z36" s="83"/>
      <c r="AA36" s="83"/>
      <c r="AB36" s="83"/>
      <c r="AC36" s="83"/>
      <c r="AD36" s="83"/>
    </row>
    <row r="37" spans="1:30" x14ac:dyDescent="0.25">
      <c r="A37" s="8"/>
      <c r="B37" s="121"/>
      <c r="C37" s="41"/>
      <c r="D37" s="121"/>
      <c r="E37" s="122"/>
      <c r="G37" s="41"/>
      <c r="H37" s="45"/>
      <c r="I37" s="41"/>
      <c r="J37" s="22"/>
      <c r="K37" s="22"/>
      <c r="L37" s="22"/>
      <c r="M37" s="41"/>
      <c r="N37" s="41"/>
      <c r="O37" s="41"/>
      <c r="P37" s="41"/>
      <c r="Q37" s="144"/>
      <c r="R37" s="144"/>
      <c r="S37" s="144"/>
      <c r="T37" s="144"/>
      <c r="U37" s="144"/>
      <c r="V37" s="41"/>
      <c r="W37" s="121"/>
      <c r="X37" s="41"/>
      <c r="Y37" s="83"/>
      <c r="Z37" s="83"/>
      <c r="AA37" s="83"/>
      <c r="AB37" s="83"/>
      <c r="AC37" s="83"/>
      <c r="AD37" s="83"/>
    </row>
    <row r="38" spans="1:30" x14ac:dyDescent="0.25">
      <c r="A38" s="8"/>
      <c r="B38" s="121"/>
      <c r="C38" s="41"/>
      <c r="D38" s="121"/>
      <c r="E38" s="122"/>
      <c r="G38" s="41"/>
      <c r="H38" s="45"/>
      <c r="I38" s="41"/>
      <c r="J38" s="22"/>
      <c r="K38" s="22"/>
      <c r="L38" s="22"/>
      <c r="M38" s="41"/>
      <c r="N38" s="41"/>
      <c r="O38" s="41"/>
      <c r="P38" s="41"/>
      <c r="Q38" s="144"/>
      <c r="R38" s="144"/>
      <c r="S38" s="144"/>
      <c r="T38" s="144"/>
      <c r="U38" s="144"/>
      <c r="V38" s="41"/>
      <c r="W38" s="121"/>
      <c r="X38" s="41"/>
      <c r="Y38" s="83"/>
      <c r="Z38" s="83"/>
      <c r="AA38" s="83"/>
      <c r="AB38" s="83"/>
      <c r="AC38" s="83"/>
      <c r="AD38" s="83"/>
    </row>
    <row r="39" spans="1:30" x14ac:dyDescent="0.25">
      <c r="A39" s="8"/>
      <c r="B39" s="121"/>
      <c r="C39" s="41"/>
      <c r="D39" s="121"/>
      <c r="E39" s="122"/>
      <c r="G39" s="41"/>
      <c r="H39" s="45"/>
      <c r="I39" s="41"/>
      <c r="J39" s="22"/>
      <c r="K39" s="22"/>
      <c r="L39" s="22"/>
      <c r="M39" s="41"/>
      <c r="N39" s="41"/>
      <c r="O39" s="41"/>
      <c r="P39" s="41"/>
      <c r="Q39" s="144"/>
      <c r="R39" s="144"/>
      <c r="S39" s="144"/>
      <c r="T39" s="144"/>
      <c r="U39" s="144"/>
      <c r="V39" s="41"/>
      <c r="W39" s="121"/>
      <c r="X39" s="41"/>
      <c r="Y39" s="83"/>
      <c r="Z39" s="83"/>
      <c r="AA39" s="83"/>
      <c r="AB39" s="83"/>
      <c r="AC39" s="83"/>
      <c r="AD39" s="83"/>
    </row>
    <row r="40" spans="1:30" x14ac:dyDescent="0.25">
      <c r="A40" s="8"/>
      <c r="B40" s="121"/>
      <c r="C40" s="41"/>
      <c r="D40" s="121"/>
      <c r="E40" s="122"/>
      <c r="G40" s="41"/>
      <c r="H40" s="45"/>
      <c r="I40" s="41"/>
      <c r="J40" s="22"/>
      <c r="K40" s="22"/>
      <c r="L40" s="22"/>
      <c r="M40" s="41"/>
      <c r="N40" s="41"/>
      <c r="O40" s="41"/>
      <c r="P40" s="41"/>
      <c r="Q40" s="144"/>
      <c r="R40" s="144"/>
      <c r="S40" s="144"/>
      <c r="T40" s="144"/>
      <c r="U40" s="144"/>
      <c r="V40" s="41"/>
      <c r="W40" s="121"/>
      <c r="X40" s="41"/>
      <c r="Y40" s="83"/>
      <c r="Z40" s="83"/>
      <c r="AA40" s="83"/>
      <c r="AB40" s="83"/>
      <c r="AC40" s="83"/>
      <c r="AD40" s="83"/>
    </row>
    <row r="41" spans="1:30" x14ac:dyDescent="0.25">
      <c r="A41" s="8"/>
      <c r="B41" s="121"/>
      <c r="C41" s="41"/>
      <c r="D41" s="121"/>
      <c r="E41" s="122"/>
      <c r="G41" s="41"/>
      <c r="H41" s="45"/>
      <c r="I41" s="41"/>
      <c r="J41" s="22"/>
      <c r="K41" s="22"/>
      <c r="L41" s="22"/>
      <c r="M41" s="41"/>
      <c r="N41" s="41"/>
      <c r="O41" s="41"/>
      <c r="P41" s="41"/>
      <c r="Q41" s="144"/>
      <c r="R41" s="144"/>
      <c r="S41" s="144"/>
      <c r="T41" s="144"/>
      <c r="U41" s="144"/>
      <c r="V41" s="41"/>
      <c r="W41" s="121"/>
      <c r="X41" s="41"/>
      <c r="Y41" s="83"/>
      <c r="Z41" s="83"/>
      <c r="AA41" s="83"/>
      <c r="AB41" s="83"/>
      <c r="AC41" s="83"/>
      <c r="AD41" s="83"/>
    </row>
    <row r="42" spans="1:30" x14ac:dyDescent="0.25">
      <c r="A42" s="8"/>
      <c r="B42" s="121"/>
      <c r="C42" s="41"/>
      <c r="D42" s="121"/>
      <c r="E42" s="122"/>
      <c r="G42" s="41"/>
      <c r="H42" s="45"/>
      <c r="I42" s="41"/>
      <c r="J42" s="22"/>
      <c r="K42" s="22"/>
      <c r="L42" s="22"/>
      <c r="M42" s="41"/>
      <c r="N42" s="41"/>
      <c r="O42" s="41"/>
      <c r="P42" s="41"/>
      <c r="Q42" s="144"/>
      <c r="R42" s="144"/>
      <c r="S42" s="144"/>
      <c r="T42" s="144"/>
      <c r="U42" s="144"/>
      <c r="V42" s="41"/>
      <c r="W42" s="121"/>
      <c r="X42" s="41"/>
      <c r="Y42" s="83"/>
      <c r="Z42" s="83"/>
      <c r="AA42" s="83"/>
      <c r="AB42" s="83"/>
      <c r="AC42" s="83"/>
      <c r="AD42" s="83"/>
    </row>
    <row r="43" spans="1:30" x14ac:dyDescent="0.25">
      <c r="A43" s="8"/>
      <c r="B43" s="121"/>
      <c r="C43" s="41"/>
      <c r="D43" s="121"/>
      <c r="E43" s="122"/>
      <c r="G43" s="41"/>
      <c r="H43" s="45"/>
      <c r="I43" s="41"/>
      <c r="J43" s="22"/>
      <c r="K43" s="22"/>
      <c r="L43" s="22"/>
      <c r="M43" s="41"/>
      <c r="N43" s="41"/>
      <c r="O43" s="41"/>
      <c r="P43" s="41"/>
      <c r="Q43" s="144"/>
      <c r="R43" s="144"/>
      <c r="S43" s="144"/>
      <c r="T43" s="144"/>
      <c r="U43" s="144"/>
      <c r="V43" s="41"/>
      <c r="W43" s="121"/>
      <c r="X43" s="41"/>
      <c r="Y43" s="83"/>
      <c r="Z43" s="83"/>
      <c r="AA43" s="83"/>
      <c r="AB43" s="83"/>
      <c r="AC43" s="83"/>
      <c r="AD43" s="83"/>
    </row>
    <row r="44" spans="1:30" x14ac:dyDescent="0.25">
      <c r="A44" s="8"/>
      <c r="B44" s="121"/>
      <c r="C44" s="41"/>
      <c r="D44" s="121"/>
      <c r="E44" s="122"/>
      <c r="G44" s="41"/>
      <c r="H44" s="45"/>
      <c r="I44" s="41"/>
      <c r="J44" s="22"/>
      <c r="K44" s="22"/>
      <c r="L44" s="22"/>
      <c r="M44" s="41"/>
      <c r="N44" s="41"/>
      <c r="O44" s="41"/>
      <c r="P44" s="41"/>
      <c r="Q44" s="144"/>
      <c r="R44" s="144"/>
      <c r="S44" s="144"/>
      <c r="T44" s="144"/>
      <c r="U44" s="144"/>
      <c r="V44" s="41"/>
      <c r="W44" s="121"/>
      <c r="X44" s="41"/>
      <c r="Y44" s="83"/>
      <c r="Z44" s="83"/>
      <c r="AA44" s="83"/>
      <c r="AB44" s="83"/>
      <c r="AC44" s="83"/>
      <c r="AD44" s="83"/>
    </row>
    <row r="45" spans="1:30" x14ac:dyDescent="0.25">
      <c r="A45" s="8"/>
      <c r="B45" s="121"/>
      <c r="C45" s="41"/>
      <c r="D45" s="121"/>
      <c r="E45" s="122"/>
      <c r="G45" s="41"/>
      <c r="H45" s="45"/>
      <c r="I45" s="41"/>
      <c r="J45" s="22"/>
      <c r="K45" s="22"/>
      <c r="L45" s="22"/>
      <c r="M45" s="41"/>
      <c r="N45" s="41"/>
      <c r="O45" s="41"/>
      <c r="P45" s="41"/>
      <c r="Q45" s="144"/>
      <c r="R45" s="144"/>
      <c r="S45" s="144"/>
      <c r="T45" s="144"/>
      <c r="U45" s="144"/>
      <c r="V45" s="41"/>
      <c r="W45" s="121"/>
      <c r="X45" s="41"/>
      <c r="Y45" s="83"/>
      <c r="Z45" s="83"/>
      <c r="AA45" s="83"/>
      <c r="AB45" s="83"/>
      <c r="AC45" s="83"/>
      <c r="AD45" s="83"/>
    </row>
    <row r="46" spans="1:30" x14ac:dyDescent="0.25">
      <c r="A46" s="8"/>
      <c r="B46" s="121"/>
      <c r="C46" s="41"/>
      <c r="D46" s="121"/>
      <c r="E46" s="122"/>
      <c r="G46" s="41"/>
      <c r="H46" s="45"/>
      <c r="I46" s="41"/>
      <c r="J46" s="22"/>
      <c r="K46" s="22"/>
      <c r="L46" s="22"/>
      <c r="M46" s="41"/>
      <c r="N46" s="41"/>
      <c r="O46" s="41"/>
      <c r="P46" s="41"/>
      <c r="Q46" s="144"/>
      <c r="R46" s="144"/>
      <c r="S46" s="144"/>
      <c r="T46" s="144"/>
      <c r="U46" s="144"/>
      <c r="V46" s="41"/>
      <c r="W46" s="121"/>
      <c r="X46" s="41"/>
      <c r="Y46" s="83"/>
      <c r="Z46" s="83"/>
      <c r="AA46" s="83"/>
      <c r="AB46" s="83"/>
      <c r="AC46" s="83"/>
      <c r="AD46" s="83"/>
    </row>
    <row r="47" spans="1:30" x14ac:dyDescent="0.25">
      <c r="A47" s="8"/>
      <c r="B47" s="121"/>
      <c r="C47" s="41"/>
      <c r="D47" s="121"/>
      <c r="E47" s="122"/>
      <c r="G47" s="41"/>
      <c r="H47" s="45"/>
      <c r="I47" s="41"/>
      <c r="J47" s="22"/>
      <c r="K47" s="22"/>
      <c r="L47" s="22"/>
      <c r="M47" s="41"/>
      <c r="N47" s="41"/>
      <c r="O47" s="41"/>
      <c r="P47" s="41"/>
      <c r="Q47" s="144"/>
      <c r="R47" s="144"/>
      <c r="S47" s="144"/>
      <c r="T47" s="144"/>
      <c r="U47" s="144"/>
      <c r="V47" s="41"/>
      <c r="W47" s="121"/>
      <c r="X47" s="41"/>
      <c r="Y47" s="83"/>
      <c r="Z47" s="83"/>
      <c r="AA47" s="83"/>
      <c r="AB47" s="83"/>
      <c r="AC47" s="83"/>
      <c r="AD47" s="83"/>
    </row>
    <row r="48" spans="1:30" x14ac:dyDescent="0.25">
      <c r="A48" s="8"/>
      <c r="B48" s="121"/>
      <c r="C48" s="41"/>
      <c r="D48" s="121"/>
      <c r="E48" s="122"/>
      <c r="G48" s="41"/>
      <c r="H48" s="45"/>
      <c r="I48" s="41"/>
      <c r="J48" s="22"/>
      <c r="K48" s="22"/>
      <c r="L48" s="22"/>
      <c r="M48" s="41"/>
      <c r="N48" s="41"/>
      <c r="O48" s="41"/>
      <c r="P48" s="41"/>
      <c r="Q48" s="144"/>
      <c r="R48" s="144"/>
      <c r="S48" s="144"/>
      <c r="T48" s="144"/>
      <c r="U48" s="144"/>
      <c r="V48" s="41"/>
      <c r="W48" s="121"/>
      <c r="X48" s="41"/>
      <c r="Y48" s="83"/>
      <c r="Z48" s="83"/>
      <c r="AA48" s="83"/>
      <c r="AB48" s="83"/>
      <c r="AC48" s="83"/>
      <c r="AD48" s="83"/>
    </row>
    <row r="49" spans="1:30" x14ac:dyDescent="0.25">
      <c r="A49" s="8"/>
      <c r="B49" s="121"/>
      <c r="C49" s="41"/>
      <c r="D49" s="121"/>
      <c r="E49" s="122"/>
      <c r="G49" s="41"/>
      <c r="H49" s="45"/>
      <c r="I49" s="41"/>
      <c r="J49" s="22"/>
      <c r="K49" s="22"/>
      <c r="L49" s="22"/>
      <c r="M49" s="41"/>
      <c r="N49" s="41"/>
      <c r="O49" s="41"/>
      <c r="P49" s="41"/>
      <c r="Q49" s="144"/>
      <c r="R49" s="144"/>
      <c r="S49" s="144"/>
      <c r="T49" s="144"/>
      <c r="U49" s="144"/>
      <c r="V49" s="41"/>
      <c r="W49" s="121"/>
      <c r="X49" s="41"/>
      <c r="Y49" s="83"/>
      <c r="Z49" s="83"/>
      <c r="AA49" s="83"/>
      <c r="AB49" s="83"/>
      <c r="AC49" s="83"/>
      <c r="AD49" s="83"/>
    </row>
    <row r="50" spans="1:30" x14ac:dyDescent="0.25">
      <c r="A50" s="8"/>
      <c r="B50" s="121"/>
      <c r="C50" s="41"/>
      <c r="D50" s="121"/>
      <c r="E50" s="122"/>
      <c r="G50" s="41"/>
      <c r="H50" s="45"/>
      <c r="I50" s="41"/>
      <c r="J50" s="22"/>
      <c r="K50" s="22"/>
      <c r="L50" s="22"/>
      <c r="M50" s="41"/>
      <c r="N50" s="41"/>
      <c r="O50" s="41"/>
      <c r="P50" s="41"/>
      <c r="Q50" s="144"/>
      <c r="R50" s="144"/>
      <c r="S50" s="144"/>
      <c r="T50" s="144"/>
      <c r="U50" s="144"/>
      <c r="V50" s="41"/>
      <c r="W50" s="121"/>
      <c r="X50" s="41"/>
      <c r="Y50" s="83"/>
      <c r="Z50" s="83"/>
      <c r="AA50" s="83"/>
      <c r="AB50" s="83"/>
      <c r="AC50" s="83"/>
      <c r="AD50" s="83"/>
    </row>
    <row r="51" spans="1:30" x14ac:dyDescent="0.25">
      <c r="A51" s="8"/>
      <c r="B51" s="121"/>
      <c r="C51" s="41"/>
      <c r="D51" s="121"/>
      <c r="E51" s="122"/>
      <c r="G51" s="41"/>
      <c r="H51" s="45"/>
      <c r="I51" s="41"/>
      <c r="J51" s="22"/>
      <c r="K51" s="22"/>
      <c r="L51" s="22"/>
      <c r="M51" s="41"/>
      <c r="N51" s="41"/>
      <c r="O51" s="41"/>
      <c r="P51" s="41"/>
      <c r="Q51" s="144"/>
      <c r="R51" s="144"/>
      <c r="S51" s="144"/>
      <c r="T51" s="144"/>
      <c r="U51" s="144"/>
      <c r="V51" s="41"/>
      <c r="W51" s="121"/>
      <c r="X51" s="41"/>
      <c r="Y51" s="83"/>
      <c r="Z51" s="83"/>
      <c r="AA51" s="83"/>
      <c r="AB51" s="83"/>
      <c r="AC51" s="83"/>
      <c r="AD51" s="83"/>
    </row>
    <row r="52" spans="1:30" x14ac:dyDescent="0.25">
      <c r="A52" s="8"/>
      <c r="B52" s="121"/>
      <c r="C52" s="41"/>
      <c r="D52" s="121"/>
      <c r="E52" s="122"/>
      <c r="G52" s="41"/>
      <c r="H52" s="45"/>
      <c r="I52" s="41"/>
      <c r="J52" s="22"/>
      <c r="K52" s="22"/>
      <c r="L52" s="22"/>
      <c r="M52" s="41"/>
      <c r="N52" s="41"/>
      <c r="O52" s="41"/>
      <c r="P52" s="41"/>
      <c r="Q52" s="144"/>
      <c r="R52" s="144"/>
      <c r="S52" s="144"/>
      <c r="T52" s="144"/>
      <c r="U52" s="144"/>
      <c r="V52" s="41"/>
      <c r="W52" s="121"/>
      <c r="X52" s="41"/>
      <c r="Y52" s="83"/>
      <c r="Z52" s="83"/>
      <c r="AA52" s="83"/>
      <c r="AB52" s="83"/>
      <c r="AC52" s="83"/>
      <c r="AD52" s="83"/>
    </row>
    <row r="53" spans="1:30" x14ac:dyDescent="0.25">
      <c r="A53" s="8"/>
      <c r="B53" s="121"/>
      <c r="C53" s="41"/>
      <c r="D53" s="121"/>
      <c r="E53" s="122"/>
      <c r="G53" s="41"/>
      <c r="H53" s="45"/>
      <c r="I53" s="41"/>
      <c r="J53" s="22"/>
      <c r="K53" s="22"/>
      <c r="L53" s="22"/>
      <c r="M53" s="41"/>
      <c r="N53" s="41"/>
      <c r="O53" s="41"/>
      <c r="P53" s="41"/>
      <c r="Q53" s="144"/>
      <c r="R53" s="144"/>
      <c r="S53" s="144"/>
      <c r="T53" s="144"/>
      <c r="U53" s="144"/>
      <c r="V53" s="41"/>
      <c r="W53" s="121"/>
      <c r="X53" s="41"/>
      <c r="Y53" s="83"/>
      <c r="Z53" s="83"/>
      <c r="AA53" s="83"/>
      <c r="AB53" s="83"/>
      <c r="AC53" s="83"/>
      <c r="AD53" s="83"/>
    </row>
    <row r="54" spans="1:30" x14ac:dyDescent="0.25">
      <c r="A54" s="8"/>
      <c r="B54" s="121"/>
      <c r="C54" s="41"/>
      <c r="D54" s="121"/>
      <c r="E54" s="122"/>
      <c r="G54" s="41"/>
      <c r="H54" s="45"/>
      <c r="I54" s="41"/>
      <c r="J54" s="22"/>
      <c r="K54" s="22"/>
      <c r="L54" s="22"/>
      <c r="M54" s="41"/>
      <c r="N54" s="41"/>
      <c r="O54" s="41"/>
      <c r="P54" s="41"/>
      <c r="Q54" s="144"/>
      <c r="R54" s="144"/>
      <c r="S54" s="144"/>
      <c r="T54" s="144"/>
      <c r="U54" s="144"/>
      <c r="V54" s="41"/>
      <c r="W54" s="121"/>
      <c r="X54" s="41"/>
      <c r="Y54" s="83"/>
      <c r="Z54" s="83"/>
      <c r="AA54" s="83"/>
      <c r="AB54" s="83"/>
      <c r="AC54" s="83"/>
      <c r="AD54" s="83"/>
    </row>
    <row r="55" spans="1:30" x14ac:dyDescent="0.25">
      <c r="A55" s="8"/>
      <c r="B55" s="121"/>
      <c r="C55" s="41"/>
      <c r="D55" s="121"/>
      <c r="E55" s="122"/>
      <c r="G55" s="41"/>
      <c r="H55" s="45"/>
      <c r="I55" s="41"/>
      <c r="J55" s="22"/>
      <c r="K55" s="22"/>
      <c r="L55" s="22"/>
      <c r="M55" s="41"/>
      <c r="N55" s="41"/>
      <c r="O55" s="41"/>
      <c r="P55" s="41"/>
      <c r="Q55" s="144"/>
      <c r="R55" s="144"/>
      <c r="S55" s="144"/>
      <c r="T55" s="144"/>
      <c r="U55" s="144"/>
      <c r="V55" s="41"/>
      <c r="W55" s="121"/>
      <c r="X55" s="41"/>
      <c r="Y55" s="83"/>
      <c r="Z55" s="83"/>
      <c r="AA55" s="83"/>
      <c r="AB55" s="83"/>
      <c r="AC55" s="83"/>
      <c r="AD55" s="83"/>
    </row>
    <row r="56" spans="1:30" x14ac:dyDescent="0.25">
      <c r="A56" s="8"/>
      <c r="B56" s="121"/>
      <c r="C56" s="41"/>
      <c r="D56" s="121"/>
      <c r="E56" s="122"/>
      <c r="G56" s="41"/>
      <c r="H56" s="45"/>
      <c r="I56" s="41"/>
      <c r="J56" s="22"/>
      <c r="K56" s="22"/>
      <c r="L56" s="22"/>
      <c r="M56" s="41"/>
      <c r="N56" s="41"/>
      <c r="O56" s="41"/>
      <c r="P56" s="41"/>
      <c r="Q56" s="144"/>
      <c r="R56" s="144"/>
      <c r="S56" s="144"/>
      <c r="T56" s="144"/>
      <c r="U56" s="144"/>
      <c r="V56" s="41"/>
      <c r="W56" s="121"/>
      <c r="X56" s="41"/>
      <c r="Y56" s="83"/>
      <c r="Z56" s="83"/>
      <c r="AA56" s="83"/>
      <c r="AB56" s="83"/>
      <c r="AC56" s="83"/>
      <c r="AD56" s="83"/>
    </row>
    <row r="57" spans="1:30" x14ac:dyDescent="0.25">
      <c r="A57" s="8"/>
      <c r="B57" s="121"/>
      <c r="C57" s="41"/>
      <c r="D57" s="121"/>
      <c r="E57" s="122"/>
      <c r="G57" s="41"/>
      <c r="H57" s="45"/>
      <c r="I57" s="41"/>
      <c r="J57" s="22"/>
      <c r="K57" s="22"/>
      <c r="L57" s="22"/>
      <c r="M57" s="41"/>
      <c r="N57" s="41"/>
      <c r="O57" s="41"/>
      <c r="P57" s="41"/>
      <c r="Q57" s="144"/>
      <c r="R57" s="144"/>
      <c r="S57" s="144"/>
      <c r="T57" s="144"/>
      <c r="U57" s="144"/>
      <c r="V57" s="41"/>
      <c r="W57" s="121"/>
      <c r="X57" s="41"/>
      <c r="Y57" s="83"/>
      <c r="Z57" s="83"/>
      <c r="AA57" s="83"/>
      <c r="AB57" s="83"/>
      <c r="AC57" s="83"/>
      <c r="AD57" s="83"/>
    </row>
    <row r="58" spans="1:30" x14ac:dyDescent="0.25">
      <c r="A58" s="8"/>
      <c r="B58" s="121"/>
      <c r="C58" s="41"/>
      <c r="D58" s="121"/>
      <c r="E58" s="122"/>
      <c r="G58" s="41"/>
      <c r="H58" s="45"/>
      <c r="I58" s="41"/>
      <c r="J58" s="22"/>
      <c r="K58" s="22"/>
      <c r="L58" s="22"/>
      <c r="M58" s="41"/>
      <c r="N58" s="41"/>
      <c r="O58" s="41"/>
      <c r="P58" s="41"/>
      <c r="Q58" s="144"/>
      <c r="R58" s="144"/>
      <c r="S58" s="144"/>
      <c r="T58" s="144"/>
      <c r="U58" s="144"/>
      <c r="V58" s="41"/>
      <c r="W58" s="121"/>
      <c r="X58" s="41"/>
      <c r="Y58" s="83"/>
      <c r="Z58" s="83"/>
      <c r="AA58" s="83"/>
      <c r="AB58" s="83"/>
      <c r="AC58" s="83"/>
      <c r="AD58" s="83"/>
    </row>
    <row r="59" spans="1:30" x14ac:dyDescent="0.25">
      <c r="A59" s="8"/>
      <c r="B59" s="121"/>
      <c r="C59" s="41"/>
      <c r="D59" s="121"/>
      <c r="E59" s="122"/>
      <c r="G59" s="41"/>
      <c r="H59" s="45"/>
      <c r="I59" s="41"/>
      <c r="J59" s="22"/>
      <c r="K59" s="22"/>
      <c r="L59" s="22"/>
      <c r="M59" s="41"/>
      <c r="N59" s="41"/>
      <c r="O59" s="41"/>
      <c r="P59" s="41"/>
      <c r="Q59" s="144"/>
      <c r="R59" s="144"/>
      <c r="S59" s="144"/>
      <c r="T59" s="144"/>
      <c r="U59" s="144"/>
      <c r="V59" s="41"/>
      <c r="W59" s="121"/>
      <c r="X59" s="41"/>
      <c r="Y59" s="83"/>
      <c r="Z59" s="83"/>
      <c r="AA59" s="83"/>
      <c r="AB59" s="83"/>
      <c r="AC59" s="83"/>
      <c r="AD59" s="83"/>
    </row>
    <row r="60" spans="1:30" x14ac:dyDescent="0.25">
      <c r="A60" s="8"/>
      <c r="B60" s="121"/>
      <c r="C60" s="41"/>
      <c r="D60" s="121"/>
      <c r="E60" s="122"/>
      <c r="G60" s="41"/>
      <c r="H60" s="45"/>
      <c r="I60" s="41"/>
      <c r="J60" s="22"/>
      <c r="K60" s="22"/>
      <c r="L60" s="22"/>
      <c r="M60" s="41"/>
      <c r="N60" s="41"/>
      <c r="O60" s="41"/>
      <c r="P60" s="41"/>
      <c r="Q60" s="144"/>
      <c r="R60" s="144"/>
      <c r="S60" s="144"/>
      <c r="T60" s="144"/>
      <c r="U60" s="144"/>
      <c r="V60" s="41"/>
      <c r="W60" s="121"/>
      <c r="X60" s="41"/>
      <c r="Y60" s="83"/>
      <c r="Z60" s="83"/>
      <c r="AA60" s="83"/>
      <c r="AB60" s="83"/>
      <c r="AC60" s="83"/>
      <c r="AD60" s="83"/>
    </row>
    <row r="61" spans="1:30" x14ac:dyDescent="0.25">
      <c r="A61" s="8"/>
      <c r="B61" s="121"/>
      <c r="C61" s="41"/>
      <c r="D61" s="121"/>
      <c r="E61" s="122"/>
      <c r="G61" s="41"/>
      <c r="H61" s="45"/>
      <c r="I61" s="41"/>
      <c r="J61" s="22"/>
      <c r="K61" s="22"/>
      <c r="L61" s="22"/>
      <c r="M61" s="41"/>
      <c r="N61" s="41"/>
      <c r="O61" s="41"/>
      <c r="P61" s="41"/>
      <c r="Q61" s="144"/>
      <c r="R61" s="144"/>
      <c r="S61" s="144"/>
      <c r="T61" s="144"/>
      <c r="U61" s="144"/>
      <c r="V61" s="41"/>
      <c r="W61" s="121"/>
      <c r="X61" s="41"/>
      <c r="Y61" s="83"/>
      <c r="Z61" s="83"/>
      <c r="AA61" s="83"/>
      <c r="AB61" s="83"/>
      <c r="AC61" s="83"/>
      <c r="AD61" s="83"/>
    </row>
    <row r="62" spans="1:30" x14ac:dyDescent="0.25">
      <c r="A62" s="8"/>
      <c r="B62" s="121"/>
      <c r="C62" s="41"/>
      <c r="D62" s="121"/>
      <c r="E62" s="122"/>
      <c r="G62" s="41"/>
      <c r="H62" s="45"/>
      <c r="I62" s="41"/>
      <c r="J62" s="22"/>
      <c r="K62" s="22"/>
      <c r="L62" s="22"/>
      <c r="M62" s="41"/>
      <c r="N62" s="41"/>
      <c r="O62" s="41"/>
      <c r="P62" s="41"/>
      <c r="Q62" s="144"/>
      <c r="R62" s="144"/>
      <c r="S62" s="144"/>
      <c r="T62" s="144"/>
      <c r="U62" s="144"/>
      <c r="V62" s="41"/>
      <c r="W62" s="121"/>
      <c r="X62" s="41"/>
      <c r="Y62" s="83"/>
      <c r="Z62" s="83"/>
      <c r="AA62" s="83"/>
      <c r="AB62" s="83"/>
      <c r="AC62" s="83"/>
      <c r="AD62" s="83"/>
    </row>
    <row r="63" spans="1:30" x14ac:dyDescent="0.25">
      <c r="A63" s="8"/>
      <c r="B63" s="121"/>
      <c r="C63" s="41"/>
      <c r="D63" s="121"/>
      <c r="E63" s="122"/>
      <c r="G63" s="41"/>
      <c r="H63" s="45"/>
      <c r="I63" s="41"/>
      <c r="J63" s="22"/>
      <c r="K63" s="22"/>
      <c r="L63" s="22"/>
      <c r="M63" s="41"/>
      <c r="N63" s="41"/>
      <c r="O63" s="41"/>
      <c r="P63" s="41"/>
      <c r="Q63" s="144"/>
      <c r="R63" s="144"/>
      <c r="S63" s="144"/>
      <c r="T63" s="144"/>
      <c r="U63" s="144"/>
      <c r="V63" s="41"/>
      <c r="W63" s="121"/>
      <c r="X63" s="41"/>
      <c r="Y63" s="83"/>
      <c r="Z63" s="83"/>
      <c r="AA63" s="83"/>
      <c r="AB63" s="83"/>
      <c r="AC63" s="83"/>
      <c r="AD63" s="83"/>
    </row>
  </sheetData>
  <sortState ref="B5:X6">
    <sortCondition descending="1"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2020-09-28T16:25:10Z</dcterms:modified>
</cp:coreProperties>
</file>