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M48" i="1" l="1"/>
  <c r="AM55" i="1"/>
  <c r="AM54" i="1"/>
  <c r="AM47" i="1"/>
  <c r="K66" i="1"/>
  <c r="J66" i="1"/>
  <c r="I66" i="1"/>
  <c r="H66" i="1"/>
  <c r="K65" i="1" l="1"/>
  <c r="J65" i="1"/>
  <c r="I65" i="1"/>
  <c r="H65" i="1"/>
  <c r="K38" i="1"/>
  <c r="J38" i="1"/>
  <c r="I38" i="1"/>
  <c r="H38" i="1"/>
  <c r="K37" i="1"/>
  <c r="J37" i="1"/>
  <c r="I37" i="1"/>
  <c r="H37" i="1"/>
  <c r="AN60" i="1" l="1"/>
  <c r="AM60" i="1"/>
  <c r="AM63" i="1"/>
  <c r="AN63" i="1"/>
  <c r="AM66" i="1"/>
  <c r="AN66" i="1"/>
  <c r="AM68" i="1"/>
  <c r="AN40" i="1"/>
  <c r="AM40" i="1"/>
  <c r="AL40" i="1"/>
  <c r="AP37" i="1" s="1"/>
  <c r="AN38" i="1"/>
  <c r="AL54" i="1" s="1"/>
  <c r="AN54" i="1" s="1"/>
  <c r="AM38" i="1"/>
  <c r="AL47" i="1" s="1"/>
  <c r="AN47" i="1" s="1"/>
  <c r="AN35" i="1"/>
  <c r="AL53" i="1" s="1"/>
  <c r="AM35" i="1"/>
  <c r="AL46" i="1" s="1"/>
  <c r="AP34" i="1"/>
  <c r="AN32" i="1"/>
  <c r="AL52" i="1" s="1"/>
  <c r="AM32" i="1"/>
  <c r="AL45" i="1" s="1"/>
  <c r="H59" i="1"/>
  <c r="I59" i="1"/>
  <c r="J59" i="1"/>
  <c r="K59" i="1"/>
  <c r="H60" i="1"/>
  <c r="I60" i="1"/>
  <c r="J60" i="1"/>
  <c r="K60" i="1"/>
  <c r="H61" i="1"/>
  <c r="I61" i="1"/>
  <c r="J61" i="1"/>
  <c r="K61" i="1"/>
  <c r="H62" i="1"/>
  <c r="I62" i="1"/>
  <c r="J62" i="1"/>
  <c r="K62" i="1"/>
  <c r="H64" i="1"/>
  <c r="I64" i="1"/>
  <c r="J64" i="1"/>
  <c r="K64" i="1"/>
  <c r="AL68" i="1" l="1"/>
  <c r="AN68" i="1"/>
  <c r="AN46" i="1"/>
  <c r="AN52" i="1"/>
  <c r="AM41" i="1"/>
  <c r="AL48" i="1" s="1"/>
  <c r="AN48" i="1" s="1"/>
  <c r="AN41" i="1"/>
  <c r="AL55" i="1" s="1"/>
  <c r="AN55" i="1" s="1"/>
  <c r="AN45" i="1"/>
  <c r="AN53" i="1"/>
  <c r="AP31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AP65" i="1" l="1"/>
  <c r="AP59" i="1"/>
  <c r="AP62" i="1"/>
  <c r="AN69" i="1"/>
  <c r="AM69" i="1"/>
  <c r="M13" i="3"/>
  <c r="I13" i="3"/>
  <c r="O12" i="4" l="1"/>
  <c r="O11" i="4"/>
  <c r="N11" i="4"/>
  <c r="M11" i="4"/>
  <c r="L11" i="4"/>
  <c r="K11" i="4"/>
  <c r="AS8" i="4"/>
  <c r="AQ8" i="4"/>
  <c r="AP8" i="4"/>
  <c r="AO8" i="4"/>
  <c r="AN8" i="4"/>
  <c r="AM8" i="4"/>
  <c r="AG8" i="4"/>
  <c r="K13" i="4" s="1"/>
  <c r="AE8" i="4"/>
  <c r="I13" i="4" s="1"/>
  <c r="AD8" i="4"/>
  <c r="AC8" i="4"/>
  <c r="G13" i="4" s="1"/>
  <c r="AB8" i="4"/>
  <c r="AA8" i="4"/>
  <c r="E13" i="4" s="1"/>
  <c r="W8" i="4"/>
  <c r="U8" i="4"/>
  <c r="T8" i="4"/>
  <c r="S8" i="4"/>
  <c r="R8" i="4"/>
  <c r="Q8" i="4"/>
  <c r="K8" i="4"/>
  <c r="J8" i="4" s="1"/>
  <c r="I8" i="4"/>
  <c r="I12" i="4" s="1"/>
  <c r="I14" i="4" s="1"/>
  <c r="H8" i="4"/>
  <c r="H12" i="4" s="1"/>
  <c r="M12" i="4" s="1"/>
  <c r="G8" i="4"/>
  <c r="G12" i="4" s="1"/>
  <c r="G14" i="4" s="1"/>
  <c r="F8" i="4"/>
  <c r="F12" i="4" s="1"/>
  <c r="E8" i="4"/>
  <c r="E12" i="4" s="1"/>
  <c r="E14" i="4" s="1"/>
  <c r="N12" i="4" l="1"/>
  <c r="L12" i="4"/>
  <c r="K12" i="4"/>
  <c r="J12" i="4" s="1"/>
  <c r="AR8" i="4"/>
  <c r="F13" i="4"/>
  <c r="F14" i="4" s="1"/>
  <c r="H13" i="4"/>
  <c r="M13" i="4" s="1"/>
  <c r="O14" i="4"/>
  <c r="O13" i="4"/>
  <c r="J13" i="4"/>
  <c r="AF8" i="4"/>
  <c r="N13" i="4" l="1"/>
  <c r="H14" i="4"/>
  <c r="M14" i="4" s="1"/>
  <c r="K14" i="4"/>
  <c r="J14" i="4" s="1"/>
  <c r="L14" i="4"/>
  <c r="L13" i="4"/>
  <c r="N14" i="4" l="1"/>
  <c r="Y16" i="1" l="1"/>
  <c r="X16" i="1"/>
  <c r="W16" i="1"/>
  <c r="V16" i="1"/>
  <c r="U16" i="1"/>
  <c r="K23" i="1" l="1"/>
  <c r="L23" i="1"/>
  <c r="M23" i="1" l="1"/>
  <c r="N23" i="1"/>
  <c r="T10" i="1" l="1"/>
  <c r="T9" i="1"/>
  <c r="O9" i="1"/>
  <c r="O8" i="1"/>
  <c r="T4" i="1"/>
  <c r="H22" i="1" l="1"/>
  <c r="G22" i="1"/>
  <c r="F22" i="1"/>
  <c r="E22" i="1"/>
  <c r="M16" i="1"/>
  <c r="L16" i="1"/>
  <c r="K16" i="1"/>
  <c r="J16" i="1"/>
  <c r="I16" i="1"/>
  <c r="H16" i="1"/>
  <c r="H21" i="1" s="1"/>
  <c r="G16" i="1"/>
  <c r="G21" i="1" s="1"/>
  <c r="F16" i="1"/>
  <c r="F21" i="1" s="1"/>
  <c r="E16" i="1"/>
  <c r="E21" i="1" s="1"/>
  <c r="O16" i="1"/>
  <c r="O21" i="1" s="1"/>
  <c r="O24" i="1" s="1"/>
  <c r="I22" i="1" l="1"/>
  <c r="M22" i="1" s="1"/>
  <c r="O25" i="1"/>
  <c r="E24" i="1"/>
  <c r="G24" i="1"/>
  <c r="K22" i="1"/>
  <c r="L22" i="1"/>
  <c r="I21" i="1"/>
  <c r="F24" i="1"/>
  <c r="K21" i="1"/>
  <c r="L21" i="1"/>
  <c r="H24" i="1"/>
  <c r="N16" i="1"/>
  <c r="N21" i="1" s="1"/>
  <c r="N22" i="1" l="1"/>
  <c r="Z16" i="1" s="1"/>
  <c r="L24" i="1"/>
  <c r="K24" i="1"/>
  <c r="M21" i="1"/>
  <c r="I24" i="1"/>
  <c r="AQ16" i="1"/>
  <c r="AP16" i="1"/>
  <c r="AO16" i="1"/>
  <c r="AN16" i="1"/>
  <c r="AM16" i="1"/>
  <c r="AL16" i="1"/>
  <c r="D18" i="1" l="1"/>
  <c r="M24" i="1"/>
  <c r="N24" i="1"/>
</calcChain>
</file>

<file path=xl/sharedStrings.xml><?xml version="1.0" encoding="utf-8"?>
<sst xmlns="http://schemas.openxmlformats.org/spreadsheetml/2006/main" count="571" uniqueCount="307">
  <si>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</si>
  <si>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</si>
  <si>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</si>
  <si>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</si>
  <si>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</si>
  <si>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</si>
  <si>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</si>
  <si>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</si>
  <si>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</si>
  <si>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</si>
  <si>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</si>
  <si>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</si>
  <si>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</si>
  <si>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</si>
  <si>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</si>
  <si>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</si>
  <si>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</si>
  <si>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</si>
  <si>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</si>
  <si>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</si>
  <si>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</si>
  <si>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</si>
  <si>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</si>
  <si>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</si>
  <si>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</si>
  <si>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</si>
  <si>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</si>
  <si>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</si>
  <si>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</si>
  <si>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</si>
  <si>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</si>
  <si>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</si>
  <si>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</si>
  <si>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</si>
  <si>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</si>
  <si>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</si>
  <si>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</si>
  <si>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</si>
  <si>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</si>
  <si>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</si>
  <si>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</si>
  <si>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</si>
  <si>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</si>
  <si>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</si>
  <si>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</si>
  <si>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</si>
  <si>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</si>
  <si>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</si>
  <si>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</si>
  <si>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</si>
  <si>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</si>
  <si>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</si>
  <si>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</si>
  <si>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</si>
  <si>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</si>
  <si>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</si>
  <si>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KAIKKIEN AIKOJEN TILASTOT, TOP-10</t>
  </si>
  <si>
    <t>PESISPÖRSSIRAJAT</t>
  </si>
  <si>
    <t>1.  ottelu</t>
  </si>
  <si>
    <t>2.</t>
  </si>
  <si>
    <t>hSM</t>
  </si>
  <si>
    <t>Seurat</t>
  </si>
  <si>
    <t>suomensarja</t>
  </si>
  <si>
    <t>4.</t>
  </si>
  <si>
    <t>9.</t>
  </si>
  <si>
    <t>3/5</t>
  </si>
  <si>
    <t>jok</t>
  </si>
  <si>
    <t>3.</t>
  </si>
  <si>
    <t>B-POJAT</t>
  </si>
  <si>
    <t>A-POJAT</t>
  </si>
  <si>
    <t>18.07. 2014  Seinäjoki</t>
  </si>
  <si>
    <t xml:space="preserve">  2-1  (3-2, 1-2, 1-0)</t>
  </si>
  <si>
    <t>2.  ottelu</t>
  </si>
  <si>
    <t>0-2  JoMa</t>
  </si>
  <si>
    <t>1/3</t>
  </si>
  <si>
    <t>2/4</t>
  </si>
  <si>
    <t>1/1</t>
  </si>
  <si>
    <t>8.</t>
  </si>
  <si>
    <t>10.</t>
  </si>
  <si>
    <t>6.</t>
  </si>
  <si>
    <t>IiU</t>
  </si>
  <si>
    <t>PattU</t>
  </si>
  <si>
    <t>Lippo Pesis</t>
  </si>
  <si>
    <t>ykköspesis</t>
  </si>
  <si>
    <t>1.</t>
  </si>
  <si>
    <t>PattU = Pattijoen Urheilijat  (1928)</t>
  </si>
  <si>
    <t>IiU = Iin Urheilijat  (1945)</t>
  </si>
  <si>
    <t>Lippo Pesis = Oulun Lippo Pesis  (2010)</t>
  </si>
  <si>
    <t>Länsi</t>
  </si>
  <si>
    <t>YKKÖSPESIS</t>
  </si>
  <si>
    <t>5/8</t>
  </si>
  <si>
    <t>3-0  KiPa</t>
  </si>
  <si>
    <t>2-3  ViVe</t>
  </si>
  <si>
    <t>1-3  KPL</t>
  </si>
  <si>
    <t>Antti Korhonen</t>
  </si>
  <si>
    <t>24.3.1993   Oulu</t>
  </si>
  <si>
    <t>OjKi</t>
  </si>
  <si>
    <t>Lippo Juniorit = Oulun Lippo Juniorit  (2003), kasvattajaseura</t>
  </si>
  <si>
    <t>OjKi = Oulujoen Kiekko  (1930)</t>
  </si>
  <si>
    <t>17.05. 2013  PattU - JoMa  0-2  (1-4, 0-2)</t>
  </si>
  <si>
    <t>23.05. 2013  KPL - PattU  0-2  (3-5, 3-10)</t>
  </si>
  <si>
    <t>09.06. 2013  KaMa - PattU  0-1  (3-3, 2-2, 0-1)</t>
  </si>
  <si>
    <t>13.08. 2013  PattU - KiPa  2-0  (8-0, 9-3)</t>
  </si>
  <si>
    <t>8.  ottelu</t>
  </si>
  <si>
    <t>29.  ottelu</t>
  </si>
  <si>
    <t>20 v   1 kk 23 pv</t>
  </si>
  <si>
    <t>20 v   1 kk 29 pv</t>
  </si>
  <si>
    <t>20 v   2 kk 16 pv</t>
  </si>
  <si>
    <t>20 v   4 kk 20 pv</t>
  </si>
  <si>
    <t>04.07. 2010  Helsinki</t>
  </si>
  <si>
    <t xml:space="preserve">  2-0  (3-0, 5-2)</t>
  </si>
  <si>
    <t>Kari Kleemola</t>
  </si>
  <si>
    <t>1570</t>
  </si>
  <si>
    <t>12.07. 2013  Hyvinkää</t>
  </si>
  <si>
    <t xml:space="preserve">  0-1  (0-3, 3-3)</t>
  </si>
  <si>
    <t>s</t>
  </si>
  <si>
    <t>II p</t>
  </si>
  <si>
    <t>Markus Wirzelius</t>
  </si>
  <si>
    <t>0/4</t>
  </si>
  <si>
    <t>2/2</t>
  </si>
  <si>
    <t>2/6</t>
  </si>
  <si>
    <t>8/13</t>
  </si>
  <si>
    <t>2/3</t>
  </si>
  <si>
    <t>3/4</t>
  </si>
  <si>
    <t>0-3  JoMa</t>
  </si>
  <si>
    <t>1-3  ViVe</t>
  </si>
  <si>
    <t xml:space="preserve">      Mitalit</t>
  </si>
  <si>
    <t>12.</t>
  </si>
  <si>
    <t>24.</t>
  </si>
  <si>
    <t>29.</t>
  </si>
  <si>
    <t>28.</t>
  </si>
  <si>
    <t xml:space="preserve">      Runkosarja TOP-30</t>
  </si>
  <si>
    <t>17.</t>
  </si>
  <si>
    <t>14.</t>
  </si>
  <si>
    <t>19.</t>
  </si>
  <si>
    <t>15.</t>
  </si>
  <si>
    <t>21.</t>
  </si>
  <si>
    <t>7.</t>
  </si>
  <si>
    <t>Ylempi loppusarja TOP-10</t>
  </si>
  <si>
    <t xml:space="preserve"> Vuoden tulokas  2013</t>
  </si>
  <si>
    <t>SoJy</t>
  </si>
  <si>
    <t>SoJy = Sotkamon Jymy  (1909)</t>
  </si>
  <si>
    <t>3-0  KoU</t>
  </si>
  <si>
    <t>2-3  KPL</t>
  </si>
  <si>
    <t>0-2  ViVe</t>
  </si>
  <si>
    <t>0/2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</si>
  <si>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</si>
  <si>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</si>
  <si>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</si>
  <si>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</si>
  <si>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</si>
  <si>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</si>
  <si>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</si>
  <si>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</si>
  <si>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</si>
  <si>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MIEHET</t>
  </si>
  <si>
    <t>07.07. 2019  Seinäjoki</t>
  </si>
  <si>
    <t xml:space="preserve">  1-2  (0-11, 7-4, 1-2)</t>
  </si>
  <si>
    <t>Itä</t>
  </si>
  <si>
    <t>Jani Komulainen</t>
  </si>
  <si>
    <t>4566</t>
  </si>
  <si>
    <t>Ikä ensimmäisessä ottelussa</t>
  </si>
  <si>
    <t>4/4</t>
  </si>
  <si>
    <t>3/3</t>
  </si>
  <si>
    <t xml:space="preserve">  63 v  3 kk  13 pv</t>
  </si>
  <si>
    <t>90.</t>
  </si>
  <si>
    <t>16.</t>
  </si>
  <si>
    <t>30.</t>
  </si>
  <si>
    <t>3-0  PattU</t>
  </si>
  <si>
    <t>3-2  KPL</t>
  </si>
  <si>
    <t>1-3  JoMa</t>
  </si>
  <si>
    <t>3/6</t>
  </si>
  <si>
    <t>55.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</si>
  <si>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</si>
  <si>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</si>
  <si>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</si>
  <si>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</si>
  <si>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</si>
  <si>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200</t>
  </si>
  <si>
    <t xml:space="preserve"> Lyöjätilasto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</si>
  <si>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</si>
  <si>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</si>
  <si>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</si>
  <si>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</si>
  <si>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</si>
  <si>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</si>
  <si>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</si>
  <si>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</si>
  <si>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</si>
  <si>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</si>
  <si>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</si>
  <si>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</si>
  <si>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</si>
  <si>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</si>
  <si>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</si>
  <si>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</si>
  <si>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134.   07.08. 2018  SoJy - JymyJussit  2-0</t>
  </si>
  <si>
    <t>162. ottelu</t>
  </si>
  <si>
    <t>805.</t>
  </si>
  <si>
    <t>631.</t>
  </si>
  <si>
    <t>460.</t>
  </si>
  <si>
    <t>378.</t>
  </si>
  <si>
    <t>288.</t>
  </si>
  <si>
    <t>256.</t>
  </si>
  <si>
    <t>216.</t>
  </si>
  <si>
    <t>816.</t>
  </si>
  <si>
    <t>545.</t>
  </si>
  <si>
    <t>277.</t>
  </si>
  <si>
    <t>221.</t>
  </si>
  <si>
    <t>156.</t>
  </si>
  <si>
    <t>132.</t>
  </si>
  <si>
    <t>1127.</t>
  </si>
  <si>
    <t>980.</t>
  </si>
  <si>
    <t>859.</t>
  </si>
  <si>
    <t>669.</t>
  </si>
  <si>
    <t>464.</t>
  </si>
  <si>
    <t>367.</t>
  </si>
  <si>
    <t>271.</t>
  </si>
  <si>
    <t>1004.</t>
  </si>
  <si>
    <t>772.</t>
  </si>
  <si>
    <t>491.</t>
  </si>
  <si>
    <t>390.</t>
  </si>
  <si>
    <t>282.</t>
  </si>
  <si>
    <t>225.</t>
  </si>
  <si>
    <t>162.</t>
  </si>
  <si>
    <t>1324.</t>
  </si>
  <si>
    <t>1000.</t>
  </si>
  <si>
    <t>754.</t>
  </si>
  <si>
    <t>614.</t>
  </si>
  <si>
    <t>508.</t>
  </si>
  <si>
    <t>428.</t>
  </si>
  <si>
    <t>350.</t>
  </si>
  <si>
    <t>194.</t>
  </si>
  <si>
    <t>161.</t>
  </si>
  <si>
    <t>133.</t>
  </si>
  <si>
    <t>86.</t>
  </si>
  <si>
    <t>88.</t>
  </si>
  <si>
    <t>73.</t>
  </si>
  <si>
    <t>280.</t>
  </si>
  <si>
    <t>251.</t>
  </si>
  <si>
    <t>231.</t>
  </si>
  <si>
    <t>181.</t>
  </si>
  <si>
    <t>186.</t>
  </si>
  <si>
    <t>131.</t>
  </si>
  <si>
    <t>87.</t>
  </si>
  <si>
    <t>418.</t>
  </si>
  <si>
    <t>341.</t>
  </si>
  <si>
    <t>306.</t>
  </si>
  <si>
    <t>316.</t>
  </si>
  <si>
    <t>248.</t>
  </si>
  <si>
    <t>189.</t>
  </si>
  <si>
    <t>385.</t>
  </si>
  <si>
    <t>358.</t>
  </si>
  <si>
    <t>364.</t>
  </si>
  <si>
    <t>320.</t>
  </si>
  <si>
    <t>328.</t>
  </si>
  <si>
    <t>199.</t>
  </si>
  <si>
    <t>151.</t>
  </si>
  <si>
    <t>371.</t>
  </si>
  <si>
    <t>356.</t>
  </si>
  <si>
    <t>313.</t>
  </si>
  <si>
    <t>258.</t>
  </si>
  <si>
    <t>261.</t>
  </si>
  <si>
    <t>206.</t>
  </si>
  <si>
    <t>144.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</si>
  <si>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</si>
  <si>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</si>
  <si>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</si>
  <si>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</si>
  <si>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</si>
  <si>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</si>
  <si>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</si>
  <si>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SEUROITTAIN</t>
  </si>
  <si>
    <t>OSUUS</t>
  </si>
  <si>
    <t>Pattijoen Urheilijat</t>
  </si>
  <si>
    <t>ka / ottelu</t>
  </si>
  <si>
    <t>LYÖDYT, KA/OTT</t>
  </si>
  <si>
    <t>RS</t>
  </si>
  <si>
    <t>YLS</t>
  </si>
  <si>
    <t>ERO</t>
  </si>
  <si>
    <t>TUODUT, KA/OTT</t>
  </si>
  <si>
    <t>Sotkamn Jymy</t>
  </si>
  <si>
    <t>Oulun Lippo Pesis</t>
  </si>
  <si>
    <t>177.   15.06. 2014  Tahko - PattU   1-2</t>
  </si>
  <si>
    <t>309.   10.07. 2016  Lippo Pesis - KeKi  2-0</t>
  </si>
  <si>
    <t>2-0  JymyJussit</t>
  </si>
  <si>
    <t>70.</t>
  </si>
  <si>
    <t>TOP-100    1945-2020</t>
  </si>
  <si>
    <t xml:space="preserve"> 1945 - 2020</t>
  </si>
  <si>
    <t xml:space="preserve"> Ottelutilasto</t>
  </si>
  <si>
    <t>337.   12.07. 2020  ViVe - SoJy  0-2</t>
  </si>
  <si>
    <t>27 v   3 kk 18 pv</t>
  </si>
  <si>
    <t>127.</t>
  </si>
  <si>
    <t>175.</t>
  </si>
  <si>
    <t>222.</t>
  </si>
  <si>
    <t>287.</t>
  </si>
  <si>
    <t>2-1  ViVe</t>
  </si>
  <si>
    <t>2-1  KPL</t>
  </si>
  <si>
    <t>1/2</t>
  </si>
  <si>
    <t>32.</t>
  </si>
  <si>
    <t xml:space="preserve"> 1979 - 2020</t>
  </si>
  <si>
    <t>160.</t>
  </si>
  <si>
    <t>43.</t>
  </si>
  <si>
    <t>114.</t>
  </si>
  <si>
    <t>63.</t>
  </si>
  <si>
    <t>118.</t>
  </si>
  <si>
    <t>412 084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</si>
</sst>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3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165" fontId="4" fillId="7" borderId="1" xfId="1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0" fontId="4" fillId="2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0" fontId="4" fillId="2" borderId="13" xfId="0" applyFont="1" applyFill="1" applyBorder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7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4" fillId="6" borderId="9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0" xfId="0" applyFont="1" applyFill="1" applyBorder="1"/>
    <xf numFmtId="0" fontId="4" fillId="4" borderId="13" xfId="0" applyFont="1" applyFill="1" applyBorder="1"/>
    <xf numFmtId="0" fontId="4" fillId="4" borderId="10" xfId="0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8" fillId="3" borderId="8" xfId="0" applyFont="1" applyFill="1" applyBorder="1" applyAlignment="1"/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49" fontId="8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left"/>
    </xf>
    <xf numFmtId="165" fontId="4" fillId="9" borderId="1" xfId="1" applyNumberFormat="1" applyFont="1" applyFill="1" applyBorder="1" applyAlignment="1">
      <alignment horizontal="left"/>
    </xf>
    <xf numFmtId="165" fontId="4" fillId="9" borderId="1" xfId="0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 applyAlignment="1"/>
    <xf numFmtId="14" fontId="4" fillId="4" borderId="0" xfId="0" applyNumberFormat="1" applyFont="1" applyFill="1" applyAlignment="1">
      <alignment horizontal="left"/>
    </xf>
    <xf numFmtId="0" fontId="4" fillId="4" borderId="0" xfId="0" applyFont="1" applyFill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4" borderId="10" xfId="0" applyNumberFormat="1" applyFont="1" applyFill="1" applyBorder="1" applyAlignment="1">
      <alignment horizontal="righ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2.1406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42578125" style="60" customWidth="1"/>
    <col min="34" max="36" width="11.7109375" style="60" customWidth="1"/>
    <col min="37" max="37" width="0.7109375" style="60" customWidth="1"/>
    <col min="38" max="38" width="6" style="60" customWidth="1"/>
    <col min="39" max="39" width="6.140625" style="60" customWidth="1"/>
    <col min="40" max="40" width="6.7109375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6" t="s">
        <v>94</v>
      </c>
      <c r="C1" s="11"/>
      <c r="D1" s="12"/>
      <c r="E1" s="127" t="s">
        <v>95</v>
      </c>
      <c r="F1" s="65"/>
      <c r="G1" s="65"/>
      <c r="H1" s="65"/>
      <c r="I1" s="11"/>
      <c r="J1" s="11"/>
      <c r="K1" s="11"/>
      <c r="L1" s="65"/>
      <c r="M1" s="11"/>
      <c r="N1" s="11"/>
      <c r="O1" s="125"/>
      <c r="P1" s="6"/>
      <c r="Q1" s="6"/>
      <c r="R1" s="6"/>
      <c r="S1" s="6"/>
      <c r="T1" s="6"/>
      <c r="U1" s="65"/>
      <c r="V1" s="11"/>
      <c r="W1" s="11"/>
      <c r="X1" s="11"/>
      <c r="Y1" s="11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28" t="s">
        <v>89</v>
      </c>
      <c r="C2" s="129"/>
      <c r="D2" s="130"/>
      <c r="E2" s="131" t="s">
        <v>11</v>
      </c>
      <c r="F2" s="132"/>
      <c r="G2" s="132"/>
      <c r="H2" s="14"/>
      <c r="I2" s="68" t="s">
        <v>12</v>
      </c>
      <c r="J2" s="71"/>
      <c r="K2" s="132"/>
      <c r="L2" s="132"/>
      <c r="M2" s="14"/>
      <c r="N2" s="70"/>
      <c r="O2" s="19"/>
      <c r="P2" s="21" t="s">
        <v>131</v>
      </c>
      <c r="Q2" s="15"/>
      <c r="R2" s="15"/>
      <c r="S2" s="18"/>
      <c r="T2" s="19"/>
      <c r="U2" s="20" t="s">
        <v>13</v>
      </c>
      <c r="V2" s="14"/>
      <c r="W2" s="14"/>
      <c r="X2" s="14"/>
      <c r="Y2" s="14"/>
      <c r="Z2" s="15"/>
      <c r="AA2" s="19"/>
      <c r="AB2" s="22" t="s">
        <v>138</v>
      </c>
      <c r="AC2" s="20"/>
      <c r="AD2" s="14"/>
      <c r="AE2" s="21"/>
      <c r="AF2" s="19"/>
      <c r="AG2" s="22" t="s">
        <v>47</v>
      </c>
      <c r="AH2" s="14"/>
      <c r="AI2" s="14"/>
      <c r="AJ2" s="15"/>
      <c r="AK2" s="19"/>
      <c r="AL2" s="22" t="s">
        <v>48</v>
      </c>
      <c r="AM2" s="20"/>
      <c r="AN2" s="14"/>
      <c r="AO2" s="134" t="s">
        <v>126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5</v>
      </c>
      <c r="Q3" s="18" t="s">
        <v>6</v>
      </c>
      <c r="R3" s="18" t="s">
        <v>32</v>
      </c>
      <c r="S3" s="18" t="s">
        <v>15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15</v>
      </c>
      <c r="Z3" s="18" t="s">
        <v>20</v>
      </c>
      <c r="AA3" s="24"/>
      <c r="AB3" s="18" t="s">
        <v>5</v>
      </c>
      <c r="AC3" s="18" t="s">
        <v>6</v>
      </c>
      <c r="AD3" s="18" t="s">
        <v>32</v>
      </c>
      <c r="AE3" s="18" t="s">
        <v>15</v>
      </c>
      <c r="AF3" s="24"/>
      <c r="AG3" s="18" t="s">
        <v>51</v>
      </c>
      <c r="AH3" s="18" t="s">
        <v>52</v>
      </c>
      <c r="AI3" s="15" t="s">
        <v>53</v>
      </c>
      <c r="AJ3" s="18" t="s">
        <v>54</v>
      </c>
      <c r="AK3" s="24"/>
      <c r="AL3" s="18" t="s">
        <v>21</v>
      </c>
      <c r="AM3" s="18" t="s">
        <v>22</v>
      </c>
      <c r="AN3" s="15" t="s">
        <v>60</v>
      </c>
      <c r="AO3" s="15" t="s">
        <v>29</v>
      </c>
      <c r="AP3" s="17" t="s">
        <v>30</v>
      </c>
      <c r="AQ3" s="18" t="s">
        <v>31</v>
      </c>
      <c r="AR3" s="39"/>
    </row>
    <row r="4" spans="1:44" s="4" customFormat="1" ht="15" customHeight="1" x14ac:dyDescent="0.25">
      <c r="A4" s="2"/>
      <c r="B4" s="86">
        <v>2009</v>
      </c>
      <c r="C4" s="86" t="s">
        <v>67</v>
      </c>
      <c r="D4" s="87" t="s">
        <v>80</v>
      </c>
      <c r="E4" s="86"/>
      <c r="F4" s="102" t="s">
        <v>62</v>
      </c>
      <c r="G4" s="86"/>
      <c r="H4" s="86"/>
      <c r="I4" s="86"/>
      <c r="J4" s="86"/>
      <c r="K4" s="86"/>
      <c r="L4" s="86"/>
      <c r="M4" s="86"/>
      <c r="N4" s="88"/>
      <c r="O4" s="24"/>
      <c r="P4" s="18"/>
      <c r="Q4" s="18"/>
      <c r="R4" s="18"/>
      <c r="S4" s="18"/>
      <c r="T4" s="24" t="e">
        <f t="shared" ref="T4:T9" si="0">PRODUCT(L4/S4)</f>
        <v>#DIV/0!</v>
      </c>
      <c r="U4" s="82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82"/>
      <c r="AH4" s="82"/>
      <c r="AI4" s="82"/>
      <c r="AJ4" s="82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86">
        <v>2010</v>
      </c>
      <c r="C5" s="86" t="s">
        <v>59</v>
      </c>
      <c r="D5" s="87" t="s">
        <v>80</v>
      </c>
      <c r="E5" s="86"/>
      <c r="F5" s="102" t="s">
        <v>62</v>
      </c>
      <c r="G5" s="86"/>
      <c r="H5" s="86"/>
      <c r="I5" s="86"/>
      <c r="J5" s="86"/>
      <c r="K5" s="86"/>
      <c r="L5" s="86"/>
      <c r="M5" s="86"/>
      <c r="N5" s="88"/>
      <c r="O5" s="30"/>
      <c r="P5" s="18"/>
      <c r="Q5" s="18"/>
      <c r="R5" s="18"/>
      <c r="S5" s="18"/>
      <c r="T5" s="24">
        <v>0</v>
      </c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82"/>
      <c r="AH5" s="82"/>
      <c r="AI5" s="82"/>
      <c r="AJ5" s="82"/>
      <c r="AK5" s="24"/>
      <c r="AL5" s="25"/>
      <c r="AM5" s="82"/>
      <c r="AN5" s="92"/>
      <c r="AO5" s="27"/>
      <c r="AP5" s="29"/>
      <c r="AQ5" s="25"/>
      <c r="AR5" s="39"/>
    </row>
    <row r="6" spans="1:44" s="4" customFormat="1" ht="15" customHeight="1" x14ac:dyDescent="0.25">
      <c r="A6" s="2"/>
      <c r="B6" s="86">
        <v>2011</v>
      </c>
      <c r="C6" s="86" t="s">
        <v>84</v>
      </c>
      <c r="D6" s="87" t="s">
        <v>96</v>
      </c>
      <c r="E6" s="86"/>
      <c r="F6" s="102" t="s">
        <v>62</v>
      </c>
      <c r="G6" s="86"/>
      <c r="H6" s="86"/>
      <c r="I6" s="86"/>
      <c r="J6" s="86"/>
      <c r="K6" s="86"/>
      <c r="L6" s="86"/>
      <c r="M6" s="86"/>
      <c r="N6" s="88"/>
      <c r="O6" s="30"/>
      <c r="P6" s="18"/>
      <c r="Q6" s="18"/>
      <c r="R6" s="18"/>
      <c r="S6" s="18"/>
      <c r="T6" s="24">
        <v>0</v>
      </c>
      <c r="U6" s="25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82"/>
      <c r="AH6" s="82"/>
      <c r="AI6" s="82"/>
      <c r="AJ6" s="82"/>
      <c r="AK6" s="24"/>
      <c r="AL6" s="25"/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103">
        <v>2012</v>
      </c>
      <c r="C7" s="103" t="s">
        <v>64</v>
      </c>
      <c r="D7" s="104" t="s">
        <v>96</v>
      </c>
      <c r="E7" s="103"/>
      <c r="F7" s="105" t="s">
        <v>83</v>
      </c>
      <c r="G7" s="106"/>
      <c r="H7" s="61"/>
      <c r="I7" s="103"/>
      <c r="J7" s="103"/>
      <c r="K7" s="103"/>
      <c r="L7" s="103"/>
      <c r="M7" s="103"/>
      <c r="N7" s="107"/>
      <c r="O7" s="30"/>
      <c r="P7" s="18"/>
      <c r="Q7" s="18"/>
      <c r="R7" s="18"/>
      <c r="S7" s="18"/>
      <c r="T7" s="24">
        <v>0</v>
      </c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82"/>
      <c r="AH7" s="82"/>
      <c r="AI7" s="82"/>
      <c r="AJ7" s="82"/>
      <c r="AK7" s="24"/>
      <c r="AL7" s="25"/>
      <c r="AM7" s="25"/>
      <c r="AN7" s="25"/>
      <c r="AO7" s="27"/>
      <c r="AP7" s="29"/>
      <c r="AQ7" s="25"/>
      <c r="AR7" s="39"/>
    </row>
    <row r="8" spans="1:44" s="4" customFormat="1" ht="15" customHeight="1" x14ac:dyDescent="0.25">
      <c r="A8" s="2"/>
      <c r="B8" s="25">
        <v>2013</v>
      </c>
      <c r="C8" s="25" t="s">
        <v>63</v>
      </c>
      <c r="D8" s="26" t="s">
        <v>81</v>
      </c>
      <c r="E8" s="25">
        <v>26</v>
      </c>
      <c r="F8" s="108">
        <v>0</v>
      </c>
      <c r="G8" s="108">
        <v>28</v>
      </c>
      <c r="H8" s="108">
        <v>15</v>
      </c>
      <c r="I8" s="108">
        <v>78</v>
      </c>
      <c r="J8" s="25">
        <v>9</v>
      </c>
      <c r="K8" s="25">
        <v>10</v>
      </c>
      <c r="L8" s="25">
        <v>31</v>
      </c>
      <c r="M8" s="25">
        <v>28</v>
      </c>
      <c r="N8" s="28">
        <v>0.52</v>
      </c>
      <c r="O8" s="24">
        <f>PRODUCT(I8/N8)</f>
        <v>150</v>
      </c>
      <c r="P8" s="18" t="s">
        <v>128</v>
      </c>
      <c r="Q8" s="18"/>
      <c r="R8" s="18" t="s">
        <v>129</v>
      </c>
      <c r="S8" s="18"/>
      <c r="T8" s="24">
        <v>0</v>
      </c>
      <c r="U8" s="25">
        <v>10</v>
      </c>
      <c r="V8" s="25">
        <v>1</v>
      </c>
      <c r="W8" s="27">
        <v>12</v>
      </c>
      <c r="X8" s="25">
        <v>3</v>
      </c>
      <c r="Y8" s="25">
        <v>32</v>
      </c>
      <c r="Z8" s="28">
        <v>0.51600000000000001</v>
      </c>
      <c r="AA8" s="24"/>
      <c r="AB8" s="18" t="s">
        <v>137</v>
      </c>
      <c r="AC8" s="18"/>
      <c r="AD8" s="18"/>
      <c r="AE8" s="18"/>
      <c r="AF8" s="24"/>
      <c r="AG8" s="82" t="s">
        <v>91</v>
      </c>
      <c r="AH8" s="82" t="s">
        <v>92</v>
      </c>
      <c r="AI8" s="82" t="s">
        <v>73</v>
      </c>
      <c r="AJ8" s="82"/>
      <c r="AK8" s="24"/>
      <c r="AL8" s="25"/>
      <c r="AM8" s="25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25">
        <v>2014</v>
      </c>
      <c r="C9" s="25" t="s">
        <v>79</v>
      </c>
      <c r="D9" s="26" t="s">
        <v>81</v>
      </c>
      <c r="E9" s="25">
        <v>30</v>
      </c>
      <c r="F9" s="108">
        <v>2</v>
      </c>
      <c r="G9" s="108">
        <v>26</v>
      </c>
      <c r="H9" s="108">
        <v>8</v>
      </c>
      <c r="I9" s="108">
        <v>83</v>
      </c>
      <c r="J9" s="25">
        <v>12</v>
      </c>
      <c r="K9" s="25">
        <v>13</v>
      </c>
      <c r="L9" s="25">
        <v>30</v>
      </c>
      <c r="M9" s="29">
        <v>28</v>
      </c>
      <c r="N9" s="28">
        <v>0.46899999999999997</v>
      </c>
      <c r="O9" s="24">
        <f>PRODUCT(I9/N9)</f>
        <v>176.97228144989339</v>
      </c>
      <c r="P9" s="18" t="s">
        <v>130</v>
      </c>
      <c r="Q9" s="18"/>
      <c r="R9" s="18"/>
      <c r="S9" s="18"/>
      <c r="T9" s="24" t="e">
        <f t="shared" si="0"/>
        <v>#DIV/0!</v>
      </c>
      <c r="U9" s="25">
        <v>3</v>
      </c>
      <c r="V9" s="27">
        <v>0</v>
      </c>
      <c r="W9" s="27">
        <v>4</v>
      </c>
      <c r="X9" s="25">
        <v>1</v>
      </c>
      <c r="Y9" s="25">
        <v>5</v>
      </c>
      <c r="Z9" s="28">
        <v>0.35699999999999998</v>
      </c>
      <c r="AA9" s="24"/>
      <c r="AB9" s="18"/>
      <c r="AC9" s="18"/>
      <c r="AD9" s="18"/>
      <c r="AE9" s="18"/>
      <c r="AF9" s="24"/>
      <c r="AG9" s="82" t="s">
        <v>124</v>
      </c>
      <c r="AH9" s="82"/>
      <c r="AI9" s="82"/>
      <c r="AJ9" s="82"/>
      <c r="AK9" s="24"/>
      <c r="AL9" s="25"/>
      <c r="AM9" s="25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2015</v>
      </c>
      <c r="C10" s="25" t="s">
        <v>77</v>
      </c>
      <c r="D10" s="26" t="s">
        <v>81</v>
      </c>
      <c r="E10" s="25">
        <v>30</v>
      </c>
      <c r="F10" s="25">
        <v>2</v>
      </c>
      <c r="G10" s="25">
        <v>58</v>
      </c>
      <c r="H10" s="25">
        <v>9</v>
      </c>
      <c r="I10" s="25">
        <v>157</v>
      </c>
      <c r="J10" s="25">
        <v>9</v>
      </c>
      <c r="K10" s="25">
        <v>21</v>
      </c>
      <c r="L10" s="25">
        <v>67</v>
      </c>
      <c r="M10" s="29">
        <v>60</v>
      </c>
      <c r="N10" s="32">
        <v>0.58579999999999999</v>
      </c>
      <c r="O10" s="85">
        <v>268</v>
      </c>
      <c r="P10" s="18" t="s">
        <v>78</v>
      </c>
      <c r="Q10" s="18"/>
      <c r="R10" s="18" t="s">
        <v>133</v>
      </c>
      <c r="S10" s="18" t="s">
        <v>135</v>
      </c>
      <c r="T10" s="24" t="e">
        <f>PRODUCT(L10/S10)</f>
        <v>#VALUE!</v>
      </c>
      <c r="U10" s="25">
        <v>4</v>
      </c>
      <c r="V10" s="27">
        <v>0</v>
      </c>
      <c r="W10" s="27">
        <v>4</v>
      </c>
      <c r="X10" s="25">
        <v>0</v>
      </c>
      <c r="Y10" s="25">
        <v>16</v>
      </c>
      <c r="Z10" s="28">
        <v>0.41</v>
      </c>
      <c r="AA10" s="24"/>
      <c r="AB10" s="18"/>
      <c r="AC10" s="18"/>
      <c r="AD10" s="18"/>
      <c r="AE10" s="18"/>
      <c r="AF10" s="24"/>
      <c r="AG10" s="82" t="s">
        <v>125</v>
      </c>
      <c r="AH10" s="82"/>
      <c r="AI10" s="82"/>
      <c r="AJ10" s="82"/>
      <c r="AK10" s="24"/>
      <c r="AL10" s="25"/>
      <c r="AM10" s="25"/>
      <c r="AN10" s="25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2016</v>
      </c>
      <c r="C11" s="25" t="s">
        <v>55</v>
      </c>
      <c r="D11" s="26" t="s">
        <v>82</v>
      </c>
      <c r="E11" s="25">
        <v>28</v>
      </c>
      <c r="F11" s="108">
        <v>1</v>
      </c>
      <c r="G11" s="108">
        <v>27</v>
      </c>
      <c r="H11" s="108">
        <v>20</v>
      </c>
      <c r="I11" s="108">
        <v>119</v>
      </c>
      <c r="J11" s="25">
        <v>13</v>
      </c>
      <c r="K11" s="25">
        <v>30</v>
      </c>
      <c r="L11" s="25">
        <v>48</v>
      </c>
      <c r="M11" s="29">
        <v>28</v>
      </c>
      <c r="N11" s="28">
        <v>0.55600000000000005</v>
      </c>
      <c r="O11" s="85">
        <v>214</v>
      </c>
      <c r="P11" s="18"/>
      <c r="Q11" s="18"/>
      <c r="R11" s="18"/>
      <c r="S11" s="18"/>
      <c r="T11" s="24"/>
      <c r="U11" s="25">
        <v>4</v>
      </c>
      <c r="V11" s="27">
        <v>1</v>
      </c>
      <c r="W11" s="27">
        <v>9</v>
      </c>
      <c r="X11" s="25">
        <v>2</v>
      </c>
      <c r="Y11" s="25">
        <v>22</v>
      </c>
      <c r="Z11" s="28">
        <v>0.66700000000000004</v>
      </c>
      <c r="AA11" s="24"/>
      <c r="AB11" s="18"/>
      <c r="AC11" s="18"/>
      <c r="AD11" s="18"/>
      <c r="AE11" s="18"/>
      <c r="AF11" s="24"/>
      <c r="AG11" s="82" t="s">
        <v>93</v>
      </c>
      <c r="AH11" s="82"/>
      <c r="AI11" s="82"/>
      <c r="AJ11" s="82"/>
      <c r="AK11" s="24"/>
      <c r="AL11" s="25"/>
      <c r="AM11" s="25"/>
      <c r="AN11" s="25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2017</v>
      </c>
      <c r="C12" s="25" t="s">
        <v>127</v>
      </c>
      <c r="D12" s="26" t="s">
        <v>82</v>
      </c>
      <c r="E12" s="25">
        <v>28</v>
      </c>
      <c r="F12" s="25">
        <v>4</v>
      </c>
      <c r="G12" s="25">
        <v>32</v>
      </c>
      <c r="H12" s="25">
        <v>34</v>
      </c>
      <c r="I12" s="25">
        <v>167</v>
      </c>
      <c r="J12" s="25">
        <v>7</v>
      </c>
      <c r="K12" s="25">
        <v>60</v>
      </c>
      <c r="L12" s="25">
        <v>64</v>
      </c>
      <c r="M12" s="25">
        <v>36</v>
      </c>
      <c r="N12" s="32">
        <v>0.61850000000000005</v>
      </c>
      <c r="O12" s="91">
        <v>270</v>
      </c>
      <c r="P12" s="18" t="s">
        <v>136</v>
      </c>
      <c r="Q12" s="18"/>
      <c r="R12" s="18" t="s">
        <v>132</v>
      </c>
      <c r="S12" s="18" t="s">
        <v>134</v>
      </c>
      <c r="T12" s="24"/>
      <c r="U12" s="25"/>
      <c r="V12" s="25"/>
      <c r="W12" s="25"/>
      <c r="X12" s="25"/>
      <c r="Y12" s="25"/>
      <c r="Z12" s="25"/>
      <c r="AA12" s="24"/>
      <c r="AB12" s="18"/>
      <c r="AC12" s="18"/>
      <c r="AD12" s="18"/>
      <c r="AE12" s="18"/>
      <c r="AF12" s="24"/>
      <c r="AG12" s="82"/>
      <c r="AH12" s="82"/>
      <c r="AI12" s="82"/>
      <c r="AJ12" s="82"/>
      <c r="AK12" s="24"/>
      <c r="AL12" s="25"/>
      <c r="AM12" s="25"/>
      <c r="AN12" s="25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2018</v>
      </c>
      <c r="C13" s="25" t="s">
        <v>63</v>
      </c>
      <c r="D13" s="26" t="s">
        <v>140</v>
      </c>
      <c r="E13" s="25">
        <v>24</v>
      </c>
      <c r="F13" s="25">
        <v>2</v>
      </c>
      <c r="G13" s="25">
        <v>20</v>
      </c>
      <c r="H13" s="25">
        <v>26</v>
      </c>
      <c r="I13" s="25">
        <v>96</v>
      </c>
      <c r="J13" s="25">
        <v>9</v>
      </c>
      <c r="K13" s="25">
        <v>19</v>
      </c>
      <c r="L13" s="25">
        <v>46</v>
      </c>
      <c r="M13" s="25">
        <v>22</v>
      </c>
      <c r="N13" s="32">
        <v>0.68079999999999996</v>
      </c>
      <c r="O13" s="91">
        <v>141.0105757931845</v>
      </c>
      <c r="P13" s="18"/>
      <c r="Q13" s="18"/>
      <c r="R13" s="18"/>
      <c r="S13" s="18"/>
      <c r="T13" s="24"/>
      <c r="U13" s="25">
        <v>10</v>
      </c>
      <c r="V13" s="25">
        <v>3</v>
      </c>
      <c r="W13" s="25">
        <v>6</v>
      </c>
      <c r="X13" s="25">
        <v>11</v>
      </c>
      <c r="Y13" s="25">
        <v>38</v>
      </c>
      <c r="Z13" s="28">
        <v>0.55100000000000005</v>
      </c>
      <c r="AA13" s="24"/>
      <c r="AB13" s="18"/>
      <c r="AC13" s="18"/>
      <c r="AD13" s="18"/>
      <c r="AE13" s="18"/>
      <c r="AF13" s="24"/>
      <c r="AG13" s="82" t="s">
        <v>142</v>
      </c>
      <c r="AH13" s="82" t="s">
        <v>143</v>
      </c>
      <c r="AI13" s="82" t="s">
        <v>144</v>
      </c>
      <c r="AJ13" s="82"/>
      <c r="AK13" s="24"/>
      <c r="AL13" s="25"/>
      <c r="AM13" s="25"/>
      <c r="AN13" s="25">
        <v>1</v>
      </c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2019</v>
      </c>
      <c r="C14" s="25" t="s">
        <v>59</v>
      </c>
      <c r="D14" s="26" t="s">
        <v>140</v>
      </c>
      <c r="E14" s="25">
        <v>29</v>
      </c>
      <c r="F14" s="25">
        <v>3</v>
      </c>
      <c r="G14" s="25">
        <v>51</v>
      </c>
      <c r="H14" s="25">
        <v>33</v>
      </c>
      <c r="I14" s="25">
        <v>152</v>
      </c>
      <c r="J14" s="25">
        <v>2</v>
      </c>
      <c r="K14" s="25">
        <v>30</v>
      </c>
      <c r="L14" s="25">
        <v>66</v>
      </c>
      <c r="M14" s="25">
        <v>54</v>
      </c>
      <c r="N14" s="184">
        <v>0.63859999999999995</v>
      </c>
      <c r="O14" s="91">
        <v>238</v>
      </c>
      <c r="P14" s="18" t="s">
        <v>166</v>
      </c>
      <c r="Q14" s="18" t="s">
        <v>167</v>
      </c>
      <c r="R14" s="18" t="s">
        <v>79</v>
      </c>
      <c r="S14" s="18" t="s">
        <v>136</v>
      </c>
      <c r="T14" s="24"/>
      <c r="U14" s="25">
        <v>12</v>
      </c>
      <c r="V14" s="25">
        <v>0</v>
      </c>
      <c r="W14" s="25">
        <v>16</v>
      </c>
      <c r="X14" s="25">
        <v>7</v>
      </c>
      <c r="Y14" s="25">
        <v>60</v>
      </c>
      <c r="Z14" s="28">
        <v>0.59399999999999997</v>
      </c>
      <c r="AA14" s="24"/>
      <c r="AB14" s="18" t="s">
        <v>79</v>
      </c>
      <c r="AC14" s="18"/>
      <c r="AD14" s="18" t="s">
        <v>77</v>
      </c>
      <c r="AE14" s="18" t="s">
        <v>79</v>
      </c>
      <c r="AF14" s="24"/>
      <c r="AG14" s="82" t="s">
        <v>168</v>
      </c>
      <c r="AH14" s="82" t="s">
        <v>169</v>
      </c>
      <c r="AI14" s="82"/>
      <c r="AJ14" s="82" t="s">
        <v>170</v>
      </c>
      <c r="AK14" s="24"/>
      <c r="AL14" s="25">
        <v>1</v>
      </c>
      <c r="AM14" s="25"/>
      <c r="AN14" s="25"/>
      <c r="AO14" s="27"/>
      <c r="AP14" s="29">
        <v>1</v>
      </c>
      <c r="AQ14" s="25"/>
      <c r="AR14" s="39"/>
    </row>
    <row r="15" spans="1:44" s="4" customFormat="1" ht="15" customHeight="1" x14ac:dyDescent="0.25">
      <c r="A15" s="2"/>
      <c r="B15" s="25">
        <v>2020</v>
      </c>
      <c r="C15" s="25" t="s">
        <v>84</v>
      </c>
      <c r="D15" s="26" t="s">
        <v>140</v>
      </c>
      <c r="E15" s="25">
        <v>24</v>
      </c>
      <c r="F15" s="25">
        <v>0</v>
      </c>
      <c r="G15" s="25">
        <v>32</v>
      </c>
      <c r="H15" s="25">
        <v>21</v>
      </c>
      <c r="I15" s="25">
        <v>108</v>
      </c>
      <c r="J15" s="25">
        <v>3</v>
      </c>
      <c r="K15" s="25">
        <v>26</v>
      </c>
      <c r="L15" s="25">
        <v>47</v>
      </c>
      <c r="M15" s="25">
        <v>32</v>
      </c>
      <c r="N15" s="28">
        <v>0.67079999999999995</v>
      </c>
      <c r="O15" s="30">
        <v>161</v>
      </c>
      <c r="P15" s="72" t="s">
        <v>128</v>
      </c>
      <c r="Q15" s="18"/>
      <c r="R15" s="18" t="s">
        <v>132</v>
      </c>
      <c r="S15" s="18"/>
      <c r="T15" s="24"/>
      <c r="U15" s="25">
        <v>8</v>
      </c>
      <c r="V15" s="25">
        <v>1</v>
      </c>
      <c r="W15" s="25">
        <v>9</v>
      </c>
      <c r="X15" s="25">
        <v>9</v>
      </c>
      <c r="Y15" s="25">
        <v>40</v>
      </c>
      <c r="Z15" s="28">
        <v>0.64510000000000001</v>
      </c>
      <c r="AA15" s="24"/>
      <c r="AB15" s="18" t="s">
        <v>137</v>
      </c>
      <c r="AC15" s="18" t="s">
        <v>77</v>
      </c>
      <c r="AD15" s="18" t="s">
        <v>55</v>
      </c>
      <c r="AE15" s="18"/>
      <c r="AF15" s="24"/>
      <c r="AG15" s="82" t="s">
        <v>285</v>
      </c>
      <c r="AH15" s="82" t="s">
        <v>296</v>
      </c>
      <c r="AI15" s="82"/>
      <c r="AJ15" s="82" t="s">
        <v>297</v>
      </c>
      <c r="AK15" s="24"/>
      <c r="AL15" s="25"/>
      <c r="AM15" s="25"/>
      <c r="AN15" s="25"/>
      <c r="AO15" s="27">
        <v>1</v>
      </c>
      <c r="AP15" s="29"/>
      <c r="AQ15" s="25"/>
      <c r="AR15" s="39"/>
    </row>
    <row r="16" spans="1:44" s="4" customFormat="1" ht="15" customHeight="1" x14ac:dyDescent="0.25">
      <c r="A16" s="1"/>
      <c r="B16" s="16" t="s">
        <v>7</v>
      </c>
      <c r="C16" s="17"/>
      <c r="D16" s="15"/>
      <c r="E16" s="18">
        <f t="shared" ref="E16:M16" si="1">SUM(E4:E15)</f>
        <v>219</v>
      </c>
      <c r="F16" s="18">
        <f t="shared" si="1"/>
        <v>14</v>
      </c>
      <c r="G16" s="18">
        <f t="shared" si="1"/>
        <v>274</v>
      </c>
      <c r="H16" s="18">
        <f t="shared" si="1"/>
        <v>166</v>
      </c>
      <c r="I16" s="18">
        <f t="shared" si="1"/>
        <v>960</v>
      </c>
      <c r="J16" s="18">
        <f t="shared" si="1"/>
        <v>64</v>
      </c>
      <c r="K16" s="18">
        <f t="shared" si="1"/>
        <v>209</v>
      </c>
      <c r="L16" s="18">
        <f t="shared" si="1"/>
        <v>399</v>
      </c>
      <c r="M16" s="17">
        <f t="shared" si="1"/>
        <v>288</v>
      </c>
      <c r="N16" s="33">
        <f>PRODUCT(I16/O16)</f>
        <v>0.5929648950296843</v>
      </c>
      <c r="O16" s="83">
        <f>SUM(O3:O15)</f>
        <v>1618.9828572430779</v>
      </c>
      <c r="P16" s="72" t="s">
        <v>46</v>
      </c>
      <c r="Q16" s="72" t="s">
        <v>46</v>
      </c>
      <c r="R16" s="72" t="s">
        <v>46</v>
      </c>
      <c r="S16" s="72" t="s">
        <v>46</v>
      </c>
      <c r="T16" s="30"/>
      <c r="U16" s="18">
        <f>SUM(U8:U15)</f>
        <v>51</v>
      </c>
      <c r="V16" s="18">
        <f t="shared" ref="V16:Y16" si="2">SUM(V8:V15)</f>
        <v>6</v>
      </c>
      <c r="W16" s="18">
        <f t="shared" si="2"/>
        <v>60</v>
      </c>
      <c r="X16" s="18">
        <f t="shared" si="2"/>
        <v>33</v>
      </c>
      <c r="Y16" s="18">
        <f t="shared" si="2"/>
        <v>213</v>
      </c>
      <c r="Z16" s="33">
        <f>PRODUCT(N22)</f>
        <v>0.56052631578947365</v>
      </c>
      <c r="AA16" s="83"/>
      <c r="AB16" s="72" t="s">
        <v>46</v>
      </c>
      <c r="AC16" s="72" t="s">
        <v>46</v>
      </c>
      <c r="AD16" s="72" t="s">
        <v>46</v>
      </c>
      <c r="AE16" s="72" t="s">
        <v>46</v>
      </c>
      <c r="AF16" s="24"/>
      <c r="AG16" s="72" t="s">
        <v>171</v>
      </c>
      <c r="AH16" s="72" t="s">
        <v>75</v>
      </c>
      <c r="AI16" s="72" t="s">
        <v>145</v>
      </c>
      <c r="AJ16" s="72" t="s">
        <v>298</v>
      </c>
      <c r="AK16" s="24"/>
      <c r="AL16" s="18">
        <f t="shared" ref="AL16:AQ16" si="3">SUM(AL4:AL15)</f>
        <v>1</v>
      </c>
      <c r="AM16" s="18">
        <f t="shared" si="3"/>
        <v>0</v>
      </c>
      <c r="AN16" s="18">
        <f t="shared" si="3"/>
        <v>1</v>
      </c>
      <c r="AO16" s="18">
        <f t="shared" si="3"/>
        <v>1</v>
      </c>
      <c r="AP16" s="18">
        <f t="shared" si="3"/>
        <v>1</v>
      </c>
      <c r="AQ16" s="18">
        <f t="shared" si="3"/>
        <v>0</v>
      </c>
      <c r="AR16" s="39"/>
    </row>
    <row r="17" spans="1:45" s="4" customFormat="1" ht="15" customHeight="1" x14ac:dyDescent="0.25">
      <c r="A17" s="1"/>
      <c r="B17" s="16" t="s">
        <v>287</v>
      </c>
      <c r="C17" s="17"/>
      <c r="D17" s="15"/>
      <c r="E17" s="17"/>
      <c r="F17" s="14"/>
      <c r="G17" s="14" t="s">
        <v>286</v>
      </c>
      <c r="H17" s="14"/>
      <c r="I17" s="14"/>
      <c r="J17" s="14"/>
      <c r="K17" s="14"/>
      <c r="L17" s="14"/>
      <c r="M17" s="14"/>
      <c r="N17" s="75"/>
      <c r="O17" s="24"/>
      <c r="P17" s="22"/>
      <c r="Q17" s="20"/>
      <c r="R17" s="76"/>
      <c r="S17" s="77"/>
      <c r="T17" s="24"/>
      <c r="U17" s="17"/>
      <c r="V17" s="14" t="s">
        <v>299</v>
      </c>
      <c r="W17" s="14" t="s">
        <v>302</v>
      </c>
      <c r="X17" s="14"/>
      <c r="Y17" s="14"/>
      <c r="Z17" s="15"/>
      <c r="AA17" s="24"/>
      <c r="AB17" s="78"/>
      <c r="AC17" s="79"/>
      <c r="AD17" s="76"/>
      <c r="AE17" s="77"/>
      <c r="AF17" s="24"/>
      <c r="AG17" s="80">
        <v>0.5</v>
      </c>
      <c r="AH17" s="81">
        <v>0.5</v>
      </c>
      <c r="AI17" s="81">
        <v>0</v>
      </c>
      <c r="AJ17" s="133">
        <v>0.5</v>
      </c>
      <c r="AK17" s="24"/>
      <c r="AL17" s="17"/>
      <c r="AM17" s="14"/>
      <c r="AN17" s="14"/>
      <c r="AO17" s="14"/>
      <c r="AP17" s="14"/>
      <c r="AQ17" s="15"/>
      <c r="AR17" s="39"/>
    </row>
    <row r="18" spans="1:45" ht="15" customHeight="1" x14ac:dyDescent="0.25">
      <c r="A18" s="2"/>
      <c r="B18" s="26" t="s">
        <v>2</v>
      </c>
      <c r="C18" s="29"/>
      <c r="D18" s="34">
        <f>SUM(F16:H16)+((I16-F16-G16)/3)+(E16/3)+(AL16*25)+(AM16*25)+(AN16*10)+(AO16*25)+(AP16*20)+(AQ16*15)</f>
        <v>831</v>
      </c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24"/>
      <c r="Q18" s="24"/>
      <c r="R18" s="24"/>
      <c r="S18" s="24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24"/>
      <c r="AG18" s="35"/>
      <c r="AH18" s="35"/>
      <c r="AI18" s="35"/>
      <c r="AJ18" s="35"/>
      <c r="AK18" s="24"/>
      <c r="AL18" s="35"/>
      <c r="AM18" s="35"/>
      <c r="AN18" s="35"/>
      <c r="AO18" s="35"/>
      <c r="AP18" s="35"/>
      <c r="AQ18" s="35"/>
      <c r="AR18" s="39"/>
    </row>
    <row r="19" spans="1:45" s="4" customFormat="1" ht="15" customHeight="1" x14ac:dyDescent="0.25">
      <c r="A19" s="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0"/>
      <c r="P19" s="30"/>
      <c r="Q19" s="30"/>
      <c r="R19" s="30"/>
      <c r="S19" s="30"/>
      <c r="T19" s="30"/>
      <c r="U19" s="35"/>
      <c r="V19" s="38"/>
      <c r="W19" s="35"/>
      <c r="X19" s="35"/>
      <c r="Y19" s="35"/>
      <c r="Z19" s="35"/>
      <c r="AA19" s="35"/>
      <c r="AB19" s="35"/>
      <c r="AC19" s="35"/>
      <c r="AD19" s="35"/>
      <c r="AE19" s="35"/>
      <c r="AF19" s="24"/>
      <c r="AG19" s="35"/>
      <c r="AH19" s="35"/>
      <c r="AI19" s="35"/>
      <c r="AJ19" s="35"/>
      <c r="AK19" s="24"/>
      <c r="AL19" s="35"/>
      <c r="AM19" s="35"/>
      <c r="AN19" s="35"/>
      <c r="AO19" s="35"/>
      <c r="AP19" s="35"/>
      <c r="AQ19" s="35"/>
      <c r="AR19" s="39"/>
    </row>
    <row r="20" spans="1:45" ht="15" customHeight="1" x14ac:dyDescent="0.25">
      <c r="A20" s="2"/>
      <c r="B20" s="22" t="s">
        <v>23</v>
      </c>
      <c r="C20" s="40"/>
      <c r="D20" s="40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15</v>
      </c>
      <c r="J20" s="35"/>
      <c r="K20" s="18" t="s">
        <v>25</v>
      </c>
      <c r="L20" s="18" t="s">
        <v>26</v>
      </c>
      <c r="M20" s="18" t="s">
        <v>27</v>
      </c>
      <c r="N20" s="18" t="s">
        <v>20</v>
      </c>
      <c r="O20" s="24"/>
      <c r="P20" s="41" t="s">
        <v>28</v>
      </c>
      <c r="Q20" s="12"/>
      <c r="R20" s="12"/>
      <c r="S20" s="12"/>
      <c r="T20" s="42"/>
      <c r="U20" s="42"/>
      <c r="V20" s="42"/>
      <c r="W20" s="42"/>
      <c r="X20" s="42"/>
      <c r="Y20" s="12"/>
      <c r="Z20" s="12"/>
      <c r="AA20" s="12"/>
      <c r="AB20" s="42"/>
      <c r="AC20" s="42"/>
      <c r="AD20" s="12"/>
      <c r="AE20" s="43"/>
      <c r="AF20" s="24"/>
      <c r="AG20" s="41" t="s">
        <v>56</v>
      </c>
      <c r="AH20" s="12"/>
      <c r="AI20" s="42"/>
      <c r="AJ20" s="43"/>
      <c r="AK20" s="24"/>
      <c r="AL20" s="10" t="s">
        <v>57</v>
      </c>
      <c r="AM20" s="12"/>
      <c r="AN20" s="12"/>
      <c r="AO20" s="12"/>
      <c r="AP20" s="12"/>
      <c r="AQ20" s="43"/>
      <c r="AR20" s="39"/>
    </row>
    <row r="21" spans="1:45" ht="15" customHeight="1" x14ac:dyDescent="0.25">
      <c r="A21" s="2"/>
      <c r="B21" s="41" t="s">
        <v>11</v>
      </c>
      <c r="C21" s="12"/>
      <c r="D21" s="43"/>
      <c r="E21" s="25">
        <f>PRODUCT(E16)</f>
        <v>219</v>
      </c>
      <c r="F21" s="25">
        <f>PRODUCT(F16)</f>
        <v>14</v>
      </c>
      <c r="G21" s="25">
        <f>PRODUCT(G16)</f>
        <v>274</v>
      </c>
      <c r="H21" s="25">
        <f>PRODUCT(H16)</f>
        <v>166</v>
      </c>
      <c r="I21" s="25">
        <f>PRODUCT(I16)</f>
        <v>960</v>
      </c>
      <c r="J21" s="35"/>
      <c r="K21" s="44">
        <f>PRODUCT((F21+G21)/E21)</f>
        <v>1.3150684931506849</v>
      </c>
      <c r="L21" s="44">
        <f>PRODUCT(H21/E21)</f>
        <v>0.75799086757990863</v>
      </c>
      <c r="M21" s="44">
        <f>PRODUCT(I21/E21)</f>
        <v>4.3835616438356162</v>
      </c>
      <c r="N21" s="32">
        <f>PRODUCT(N16)</f>
        <v>0.5929648950296843</v>
      </c>
      <c r="O21" s="24">
        <f>PRODUCT(O16)</f>
        <v>1618.9828572430779</v>
      </c>
      <c r="P21" s="146" t="s">
        <v>9</v>
      </c>
      <c r="Q21" s="185"/>
      <c r="R21" s="147" t="s">
        <v>99</v>
      </c>
      <c r="S21" s="147"/>
      <c r="T21" s="147"/>
      <c r="U21" s="147"/>
      <c r="V21" s="147"/>
      <c r="W21" s="147"/>
      <c r="X21" s="147"/>
      <c r="Y21" s="186"/>
      <c r="Z21" s="186"/>
      <c r="AA21" s="186" t="s">
        <v>58</v>
      </c>
      <c r="AB21" s="147"/>
      <c r="AC21" s="147"/>
      <c r="AD21" s="186" t="s">
        <v>105</v>
      </c>
      <c r="AE21" s="148"/>
      <c r="AF21" s="24"/>
      <c r="AG21" s="187"/>
      <c r="AH21" s="197"/>
      <c r="AI21" s="147"/>
      <c r="AJ21" s="148"/>
      <c r="AK21" s="24"/>
      <c r="AL21" s="146"/>
      <c r="AM21" s="186"/>
      <c r="AN21" s="147"/>
      <c r="AO21" s="147"/>
      <c r="AP21" s="147"/>
      <c r="AQ21" s="148"/>
      <c r="AR21" s="39"/>
    </row>
    <row r="22" spans="1:45" ht="15" customHeight="1" x14ac:dyDescent="0.25">
      <c r="A22" s="2"/>
      <c r="B22" s="45" t="s">
        <v>13</v>
      </c>
      <c r="C22" s="46"/>
      <c r="D22" s="47"/>
      <c r="E22" s="25">
        <f>SUM(U16)</f>
        <v>51</v>
      </c>
      <c r="F22" s="25">
        <f>SUM(V16)</f>
        <v>6</v>
      </c>
      <c r="G22" s="25">
        <f>SUM(W16)</f>
        <v>60</v>
      </c>
      <c r="H22" s="25">
        <f>SUM(X16)</f>
        <v>33</v>
      </c>
      <c r="I22" s="25">
        <f>SUM(Y16)</f>
        <v>213</v>
      </c>
      <c r="J22" s="35"/>
      <c r="K22" s="44">
        <f>PRODUCT((F22+G22)/E22)</f>
        <v>1.2941176470588236</v>
      </c>
      <c r="L22" s="44">
        <f>PRODUCT(H22/E22)</f>
        <v>0.6470588235294118</v>
      </c>
      <c r="M22" s="44">
        <f>PRODUCT(I22/E22)</f>
        <v>4.1764705882352944</v>
      </c>
      <c r="N22" s="32">
        <f>PRODUCT(I22/O22)</f>
        <v>0.56052631578947365</v>
      </c>
      <c r="O22" s="24">
        <v>380</v>
      </c>
      <c r="P22" s="187" t="s">
        <v>49</v>
      </c>
      <c r="Q22" s="188"/>
      <c r="R22" s="189" t="s">
        <v>100</v>
      </c>
      <c r="S22" s="189"/>
      <c r="T22" s="189"/>
      <c r="U22" s="189"/>
      <c r="V22" s="189"/>
      <c r="W22" s="189"/>
      <c r="X22" s="189"/>
      <c r="Y22" s="190"/>
      <c r="Z22" s="190"/>
      <c r="AA22" s="190" t="s">
        <v>72</v>
      </c>
      <c r="AB22" s="189"/>
      <c r="AC22" s="189"/>
      <c r="AD22" s="190" t="s">
        <v>106</v>
      </c>
      <c r="AE22" s="191"/>
      <c r="AF22" s="24"/>
      <c r="AG22" s="187"/>
      <c r="AH22" s="198"/>
      <c r="AI22" s="189"/>
      <c r="AJ22" s="191"/>
      <c r="AK22" s="24"/>
      <c r="AL22" s="187"/>
      <c r="AM22" s="190"/>
      <c r="AN22" s="189"/>
      <c r="AO22" s="189"/>
      <c r="AP22" s="189"/>
      <c r="AQ22" s="191"/>
      <c r="AR22" s="39"/>
    </row>
    <row r="23" spans="1:45" ht="15" customHeight="1" x14ac:dyDescent="0.25">
      <c r="A23" s="2"/>
      <c r="B23" s="48" t="s">
        <v>14</v>
      </c>
      <c r="C23" s="49"/>
      <c r="D23" s="50"/>
      <c r="E23" s="31">
        <v>3</v>
      </c>
      <c r="F23" s="31">
        <v>0</v>
      </c>
      <c r="G23" s="31">
        <v>9</v>
      </c>
      <c r="H23" s="31">
        <v>1</v>
      </c>
      <c r="I23" s="31">
        <v>15</v>
      </c>
      <c r="J23" s="35"/>
      <c r="K23" s="51">
        <f>PRODUCT((F23+G23)/E23)</f>
        <v>3</v>
      </c>
      <c r="L23" s="51">
        <f>PRODUCT(H23/E23)</f>
        <v>0.33333333333333331</v>
      </c>
      <c r="M23" s="51">
        <f>PRODUCT(I23/E23)</f>
        <v>5</v>
      </c>
      <c r="N23" s="52">
        <f>PRODUCT(I23/O23)</f>
        <v>0.45454545454545453</v>
      </c>
      <c r="O23" s="24">
        <v>33</v>
      </c>
      <c r="P23" s="187" t="s">
        <v>50</v>
      </c>
      <c r="Q23" s="188"/>
      <c r="R23" s="189" t="s">
        <v>101</v>
      </c>
      <c r="S23" s="189"/>
      <c r="T23" s="189"/>
      <c r="U23" s="189"/>
      <c r="V23" s="189"/>
      <c r="W23" s="189"/>
      <c r="X23" s="189"/>
      <c r="Y23" s="190"/>
      <c r="Z23" s="190"/>
      <c r="AA23" s="190" t="s">
        <v>103</v>
      </c>
      <c r="AB23" s="189"/>
      <c r="AC23" s="189"/>
      <c r="AD23" s="190" t="s">
        <v>107</v>
      </c>
      <c r="AE23" s="191"/>
      <c r="AF23" s="24"/>
      <c r="AG23" s="199"/>
      <c r="AH23" s="198"/>
      <c r="AI23" s="189"/>
      <c r="AJ23" s="191"/>
      <c r="AK23" s="24"/>
      <c r="AL23" s="187"/>
      <c r="AM23" s="190"/>
      <c r="AN23" s="189"/>
      <c r="AO23" s="189"/>
      <c r="AP23" s="189"/>
      <c r="AQ23" s="191"/>
      <c r="AR23" s="39"/>
    </row>
    <row r="24" spans="1:45" ht="15" customHeight="1" x14ac:dyDescent="0.25">
      <c r="A24" s="2"/>
      <c r="B24" s="53" t="s">
        <v>24</v>
      </c>
      <c r="C24" s="54"/>
      <c r="D24" s="55"/>
      <c r="E24" s="18">
        <f>SUM(E21:E23)</f>
        <v>273</v>
      </c>
      <c r="F24" s="18">
        <f>SUM(F21:F23)</f>
        <v>20</v>
      </c>
      <c r="G24" s="18">
        <f>SUM(G21:G23)</f>
        <v>343</v>
      </c>
      <c r="H24" s="18">
        <f>SUM(H21:H23)</f>
        <v>200</v>
      </c>
      <c r="I24" s="18">
        <f>SUM(I21:I23)</f>
        <v>1188</v>
      </c>
      <c r="J24" s="35"/>
      <c r="K24" s="56">
        <f>PRODUCT((F24+G24)/E24)</f>
        <v>1.3296703296703296</v>
      </c>
      <c r="L24" s="56">
        <f>PRODUCT(H24/E24)</f>
        <v>0.73260073260073255</v>
      </c>
      <c r="M24" s="56">
        <f>PRODUCT(I24/E24)</f>
        <v>4.3516483516483513</v>
      </c>
      <c r="N24" s="33">
        <f>PRODUCT(I24/O24)</f>
        <v>0.58465060163540761</v>
      </c>
      <c r="O24" s="24">
        <f>SUM(O21:O23)</f>
        <v>2031.9828572430779</v>
      </c>
      <c r="P24" s="192" t="s">
        <v>10</v>
      </c>
      <c r="Q24" s="193"/>
      <c r="R24" s="194" t="s">
        <v>102</v>
      </c>
      <c r="S24" s="194"/>
      <c r="T24" s="194"/>
      <c r="U24" s="194"/>
      <c r="V24" s="194"/>
      <c r="W24" s="194"/>
      <c r="X24" s="194"/>
      <c r="Y24" s="195"/>
      <c r="Z24" s="195"/>
      <c r="AA24" s="195" t="s">
        <v>104</v>
      </c>
      <c r="AB24" s="194"/>
      <c r="AC24" s="194"/>
      <c r="AD24" s="195" t="s">
        <v>108</v>
      </c>
      <c r="AE24" s="196"/>
      <c r="AF24" s="24"/>
      <c r="AG24" s="66"/>
      <c r="AH24" s="200"/>
      <c r="AI24" s="201"/>
      <c r="AJ24" s="196"/>
      <c r="AK24" s="24"/>
      <c r="AL24" s="192"/>
      <c r="AM24" s="195"/>
      <c r="AN24" s="194"/>
      <c r="AO24" s="194"/>
      <c r="AP24" s="194"/>
      <c r="AQ24" s="196"/>
      <c r="AR24" s="39"/>
    </row>
    <row r="25" spans="1:45" ht="15" customHeight="1" x14ac:dyDescent="0.25">
      <c r="A25" s="2"/>
      <c r="B25" s="37"/>
      <c r="C25" s="37"/>
      <c r="D25" s="37"/>
      <c r="E25" s="37"/>
      <c r="F25" s="37"/>
      <c r="G25" s="37"/>
      <c r="H25" s="37"/>
      <c r="I25" s="37"/>
      <c r="J25" s="35"/>
      <c r="K25" s="37"/>
      <c r="L25" s="37"/>
      <c r="M25" s="37"/>
      <c r="N25" s="36"/>
      <c r="O25" s="24">
        <f>SUM(O22:O24)</f>
        <v>2444.9828572430779</v>
      </c>
      <c r="P25" s="35"/>
      <c r="Q25" s="38"/>
      <c r="R25" s="35"/>
      <c r="S25" s="35"/>
      <c r="T25" s="24"/>
      <c r="U25" s="24"/>
      <c r="V25" s="38"/>
      <c r="W25" s="35"/>
      <c r="X25" s="35"/>
      <c r="Y25" s="24"/>
      <c r="Z25" s="24"/>
      <c r="AA25" s="24"/>
      <c r="AB25" s="24"/>
      <c r="AC25" s="24"/>
      <c r="AD25" s="24"/>
      <c r="AE25" s="24"/>
      <c r="AF25" s="24"/>
      <c r="AG25" s="24"/>
      <c r="AH25" s="57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5" ht="15" customHeight="1" x14ac:dyDescent="0.25">
      <c r="A26" s="2"/>
      <c r="B26" s="41" t="s">
        <v>139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5"/>
      <c r="O26" s="11"/>
      <c r="P26" s="12"/>
      <c r="Q26" s="12"/>
      <c r="R26" s="12"/>
      <c r="S26" s="12"/>
      <c r="T26" s="11"/>
      <c r="U26" s="11"/>
      <c r="V26" s="12"/>
      <c r="W26" s="12"/>
      <c r="X26" s="12"/>
      <c r="Y26" s="11"/>
      <c r="Z26" s="11"/>
      <c r="AA26" s="11"/>
      <c r="AB26" s="11"/>
      <c r="AC26" s="11"/>
      <c r="AD26" s="11"/>
      <c r="AE26" s="11"/>
      <c r="AF26" s="11"/>
      <c r="AG26" s="11"/>
      <c r="AH26" s="136"/>
      <c r="AI26" s="12"/>
      <c r="AJ26" s="12"/>
      <c r="AK26" s="11"/>
      <c r="AL26" s="12"/>
      <c r="AM26" s="12"/>
      <c r="AN26" s="12"/>
      <c r="AO26" s="12"/>
      <c r="AP26" s="12"/>
      <c r="AQ26" s="43"/>
      <c r="AR26" s="39"/>
    </row>
    <row r="27" spans="1:45" ht="15" customHeight="1" x14ac:dyDescent="0.25">
      <c r="A27" s="2"/>
      <c r="B27" s="38"/>
      <c r="C27" s="38"/>
      <c r="D27" s="38"/>
      <c r="E27" s="38"/>
      <c r="F27" s="38"/>
      <c r="G27" s="38"/>
      <c r="H27" s="38"/>
      <c r="I27" s="38"/>
      <c r="J27" s="35"/>
      <c r="K27" s="38"/>
      <c r="L27" s="38"/>
      <c r="M27" s="38"/>
      <c r="N27" s="36"/>
      <c r="O27" s="24"/>
      <c r="P27" s="35"/>
      <c r="Q27" s="38"/>
      <c r="R27" s="35"/>
      <c r="S27" s="35"/>
      <c r="T27" s="24"/>
      <c r="U27" s="24"/>
      <c r="V27" s="38"/>
      <c r="W27" s="35"/>
      <c r="X27" s="35"/>
      <c r="Y27" s="24"/>
      <c r="Z27" s="24"/>
      <c r="AA27" s="24"/>
      <c r="AB27" s="24"/>
      <c r="AC27" s="24"/>
      <c r="AD27" s="24"/>
      <c r="AE27" s="24"/>
      <c r="AF27" s="24"/>
      <c r="AG27" s="24"/>
      <c r="AH27" s="57"/>
      <c r="AI27" s="35"/>
      <c r="AJ27" s="35"/>
      <c r="AK27" s="24"/>
      <c r="AL27" s="35"/>
      <c r="AM27" s="35"/>
      <c r="AN27" s="35"/>
      <c r="AO27" s="35"/>
      <c r="AP27" s="35"/>
      <c r="AQ27" s="35"/>
      <c r="AR27" s="39"/>
    </row>
    <row r="28" spans="1:45" ht="15" customHeight="1" x14ac:dyDescent="0.25">
      <c r="A28" s="2"/>
      <c r="B28" s="35" t="s">
        <v>61</v>
      </c>
      <c r="C28" s="35"/>
      <c r="D28" s="35" t="s">
        <v>97</v>
      </c>
      <c r="E28" s="35"/>
      <c r="F28" s="35"/>
      <c r="G28" s="35"/>
      <c r="H28" s="35"/>
      <c r="I28" s="35"/>
      <c r="J28" s="35"/>
      <c r="K28" s="35"/>
      <c r="L28" s="35"/>
      <c r="M28" s="35"/>
      <c r="N28" s="35" t="s">
        <v>86</v>
      </c>
      <c r="O28" s="24"/>
      <c r="P28" s="35"/>
      <c r="Q28" s="38"/>
      <c r="R28" s="35"/>
      <c r="S28" s="35" t="s">
        <v>98</v>
      </c>
      <c r="T28" s="24"/>
      <c r="U28" s="24"/>
      <c r="V28" s="57"/>
      <c r="W28" s="35"/>
      <c r="X28" s="35"/>
      <c r="Y28" s="35"/>
      <c r="Z28" s="35" t="s">
        <v>85</v>
      </c>
      <c r="AA28" s="35"/>
      <c r="AB28" s="35"/>
      <c r="AC28" s="35"/>
      <c r="AD28" s="35"/>
      <c r="AE28" s="35"/>
      <c r="AF28" s="35"/>
      <c r="AG28" s="35" t="s">
        <v>87</v>
      </c>
      <c r="AH28" s="35"/>
      <c r="AI28" s="35"/>
      <c r="AJ28" s="35" t="s">
        <v>141</v>
      </c>
      <c r="AK28" s="35"/>
      <c r="AL28" s="35"/>
      <c r="AM28" s="35"/>
      <c r="AN28" s="35"/>
      <c r="AO28" s="35"/>
      <c r="AP28" s="35"/>
      <c r="AQ28" s="35"/>
      <c r="AR28" s="35"/>
      <c r="AS28" s="35"/>
    </row>
    <row r="29" spans="1:45" ht="15" customHeight="1" x14ac:dyDescent="0.25">
      <c r="A29" s="2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6"/>
      <c r="O29" s="24"/>
      <c r="P29" s="35"/>
      <c r="Q29" s="38"/>
      <c r="R29" s="35"/>
      <c r="S29" s="35"/>
      <c r="T29" s="24"/>
      <c r="U29" s="24"/>
      <c r="V29" s="57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</row>
    <row r="30" spans="1:45" ht="14.25" x14ac:dyDescent="0.2">
      <c r="A30" s="2"/>
      <c r="B30" s="202" t="s">
        <v>173</v>
      </c>
      <c r="C30" s="168"/>
      <c r="D30" s="168"/>
      <c r="E30" s="168"/>
      <c r="F30" s="168" t="s">
        <v>174</v>
      </c>
      <c r="G30" s="168" t="s">
        <v>3</v>
      </c>
      <c r="H30" s="168" t="s">
        <v>5</v>
      </c>
      <c r="I30" s="168" t="s">
        <v>6</v>
      </c>
      <c r="J30" s="168" t="s">
        <v>175</v>
      </c>
      <c r="K30" s="203" t="s">
        <v>15</v>
      </c>
      <c r="L30" s="35"/>
      <c r="M30" s="204" t="s">
        <v>176</v>
      </c>
      <c r="N30" s="169"/>
      <c r="O30" s="169"/>
      <c r="P30" s="168" t="s">
        <v>3</v>
      </c>
      <c r="Q30" s="168" t="s">
        <v>5</v>
      </c>
      <c r="R30" s="168" t="s">
        <v>6</v>
      </c>
      <c r="S30" s="168" t="s">
        <v>175</v>
      </c>
      <c r="T30" s="169"/>
      <c r="U30" s="203" t="s">
        <v>15</v>
      </c>
      <c r="V30" s="35"/>
      <c r="W30" s="204" t="s">
        <v>177</v>
      </c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205"/>
      <c r="AI30" s="206" t="s">
        <v>272</v>
      </c>
      <c r="AJ30" s="207"/>
      <c r="AK30" s="207"/>
      <c r="AL30" s="231" t="s">
        <v>3</v>
      </c>
      <c r="AM30" s="231" t="s">
        <v>5</v>
      </c>
      <c r="AN30" s="231" t="s">
        <v>6</v>
      </c>
      <c r="AO30" s="169"/>
      <c r="AP30" s="168" t="s">
        <v>273</v>
      </c>
      <c r="AQ30" s="174"/>
      <c r="AR30" s="24"/>
      <c r="AS30" s="24"/>
    </row>
    <row r="31" spans="1:45" ht="15" customHeight="1" x14ac:dyDescent="0.2">
      <c r="A31" s="2"/>
      <c r="B31" s="208">
        <v>2013</v>
      </c>
      <c r="C31" s="83" t="s">
        <v>63</v>
      </c>
      <c r="D31" s="189" t="s">
        <v>81</v>
      </c>
      <c r="E31" s="83"/>
      <c r="F31" s="83">
        <v>20</v>
      </c>
      <c r="G31" s="83">
        <v>26</v>
      </c>
      <c r="H31" s="209">
        <f t="shared" ref="H31:H36" si="4">PRODUCT((F8+G8)/E8)</f>
        <v>1.0769230769230769</v>
      </c>
      <c r="I31" s="209">
        <f t="shared" ref="I31:I36" si="5">PRODUCT(H8/E8)</f>
        <v>0.57692307692307687</v>
      </c>
      <c r="J31" s="209">
        <f t="shared" ref="J31:J36" si="6">PRODUCT(F8+G8+H8)/E8</f>
        <v>1.6538461538461537</v>
      </c>
      <c r="K31" s="210">
        <f t="shared" ref="K31:K36" si="7">PRODUCT(I8/E8)</f>
        <v>3</v>
      </c>
      <c r="L31" s="38"/>
      <c r="M31" s="199" t="s">
        <v>180</v>
      </c>
      <c r="N31" s="83"/>
      <c r="O31" s="83">
        <v>20</v>
      </c>
      <c r="P31" s="223" t="s">
        <v>225</v>
      </c>
      <c r="Q31" s="223" t="s">
        <v>205</v>
      </c>
      <c r="R31" s="223" t="s">
        <v>211</v>
      </c>
      <c r="S31" s="223" t="s">
        <v>218</v>
      </c>
      <c r="T31" s="209"/>
      <c r="U31" s="210" t="s">
        <v>198</v>
      </c>
      <c r="V31" s="38"/>
      <c r="W31" s="211" t="s">
        <v>289</v>
      </c>
      <c r="X31" s="198"/>
      <c r="Y31" s="198"/>
      <c r="Z31" s="189"/>
      <c r="AA31" s="189"/>
      <c r="AB31" s="189"/>
      <c r="AC31" s="198"/>
      <c r="AD31" s="189"/>
      <c r="AE31" s="189"/>
      <c r="AF31" s="189"/>
      <c r="AG31" s="198"/>
      <c r="AH31" s="191"/>
      <c r="AI31" s="189" t="s">
        <v>274</v>
      </c>
      <c r="AJ31" s="189"/>
      <c r="AK31" s="189"/>
      <c r="AL31" s="190">
        <v>86</v>
      </c>
      <c r="AM31" s="190">
        <v>116</v>
      </c>
      <c r="AN31" s="190">
        <v>32</v>
      </c>
      <c r="AO31" s="189"/>
      <c r="AP31" s="232">
        <f>PRODUCT(AL31/AL40)</f>
        <v>0.39269406392694062</v>
      </c>
      <c r="AQ31" s="191"/>
      <c r="AR31" s="24"/>
      <c r="AS31" s="24"/>
    </row>
    <row r="32" spans="1:45" ht="15" customHeight="1" x14ac:dyDescent="0.2">
      <c r="A32" s="2"/>
      <c r="B32" s="208">
        <v>2014</v>
      </c>
      <c r="C32" s="83" t="s">
        <v>79</v>
      </c>
      <c r="D32" s="189" t="s">
        <v>81</v>
      </c>
      <c r="E32" s="83"/>
      <c r="F32" s="83">
        <v>21</v>
      </c>
      <c r="G32" s="83">
        <v>30</v>
      </c>
      <c r="H32" s="209">
        <f t="shared" si="4"/>
        <v>0.93333333333333335</v>
      </c>
      <c r="I32" s="209">
        <f t="shared" si="5"/>
        <v>0.26666666666666666</v>
      </c>
      <c r="J32" s="209">
        <f t="shared" si="6"/>
        <v>1.2</v>
      </c>
      <c r="K32" s="210">
        <f t="shared" si="7"/>
        <v>2.7666666666666666</v>
      </c>
      <c r="L32" s="38"/>
      <c r="M32" s="199" t="s">
        <v>181</v>
      </c>
      <c r="N32" s="83"/>
      <c r="O32" s="83">
        <v>20</v>
      </c>
      <c r="P32" s="223" t="s">
        <v>226</v>
      </c>
      <c r="Q32" s="223" t="s">
        <v>206</v>
      </c>
      <c r="R32" s="223" t="s">
        <v>212</v>
      </c>
      <c r="S32" s="223" t="s">
        <v>219</v>
      </c>
      <c r="T32" s="209"/>
      <c r="U32" s="210" t="s">
        <v>199</v>
      </c>
      <c r="V32" s="38"/>
      <c r="W32" s="211" t="s">
        <v>178</v>
      </c>
      <c r="X32" s="189"/>
      <c r="Y32" s="212" t="s">
        <v>290</v>
      </c>
      <c r="Z32" s="222"/>
      <c r="AA32" s="222"/>
      <c r="AB32" s="222"/>
      <c r="AC32" s="222"/>
      <c r="AD32" s="222"/>
      <c r="AE32" s="222"/>
      <c r="AF32" s="222"/>
      <c r="AG32" s="212" t="s">
        <v>291</v>
      </c>
      <c r="AH32" s="210"/>
      <c r="AI32" s="189" t="s">
        <v>275</v>
      </c>
      <c r="AJ32" s="189"/>
      <c r="AK32" s="189"/>
      <c r="AL32" s="190"/>
      <c r="AM32" s="233">
        <f>PRODUCT(AM31/AL31)</f>
        <v>1.3488372093023255</v>
      </c>
      <c r="AN32" s="233">
        <f>PRODUCT(AN31/AL31)</f>
        <v>0.37209302325581395</v>
      </c>
      <c r="AO32" s="189"/>
      <c r="AP32" s="189"/>
      <c r="AQ32" s="191"/>
      <c r="AR32" s="24"/>
      <c r="AS32" s="24"/>
    </row>
    <row r="33" spans="1:45" ht="15" customHeight="1" x14ac:dyDescent="0.2">
      <c r="A33" s="2"/>
      <c r="B33" s="208">
        <v>2015</v>
      </c>
      <c r="C33" s="83" t="s">
        <v>77</v>
      </c>
      <c r="D33" s="189" t="s">
        <v>81</v>
      </c>
      <c r="E33" s="83"/>
      <c r="F33" s="83">
        <v>22</v>
      </c>
      <c r="G33" s="83">
        <v>30</v>
      </c>
      <c r="H33" s="213">
        <f t="shared" si="4"/>
        <v>2</v>
      </c>
      <c r="I33" s="209">
        <f t="shared" si="5"/>
        <v>0.3</v>
      </c>
      <c r="J33" s="209">
        <f t="shared" si="6"/>
        <v>2.2999999999999998</v>
      </c>
      <c r="K33" s="210">
        <f t="shared" si="7"/>
        <v>5.2333333333333334</v>
      </c>
      <c r="L33" s="38"/>
      <c r="M33" s="199" t="s">
        <v>182</v>
      </c>
      <c r="N33" s="83"/>
      <c r="O33" s="83">
        <v>21</v>
      </c>
      <c r="P33" s="223" t="s">
        <v>227</v>
      </c>
      <c r="Q33" s="223" t="s">
        <v>207</v>
      </c>
      <c r="R33" s="223" t="s">
        <v>213</v>
      </c>
      <c r="S33" s="223" t="s">
        <v>220</v>
      </c>
      <c r="T33" s="209"/>
      <c r="U33" s="210" t="s">
        <v>200</v>
      </c>
      <c r="V33" s="38"/>
      <c r="W33" s="211"/>
      <c r="X33" s="198"/>
      <c r="Y33" s="198"/>
      <c r="Z33" s="189"/>
      <c r="AA33" s="189"/>
      <c r="AB33" s="189"/>
      <c r="AC33" s="198"/>
      <c r="AD33" s="189"/>
      <c r="AE33" s="189"/>
      <c r="AF33" s="189"/>
      <c r="AG33" s="198"/>
      <c r="AH33" s="191"/>
      <c r="AI33" s="189"/>
      <c r="AJ33" s="189"/>
      <c r="AK33" s="189"/>
      <c r="AL33" s="190"/>
      <c r="AM33" s="190"/>
      <c r="AN33" s="190"/>
      <c r="AO33" s="189"/>
      <c r="AP33" s="189"/>
      <c r="AQ33" s="191"/>
      <c r="AR33" s="24"/>
      <c r="AS33" s="24"/>
    </row>
    <row r="34" spans="1:45" ht="15" customHeight="1" x14ac:dyDescent="0.2">
      <c r="A34" s="2"/>
      <c r="B34" s="208">
        <v>2016</v>
      </c>
      <c r="C34" s="83" t="s">
        <v>55</v>
      </c>
      <c r="D34" s="189" t="s">
        <v>82</v>
      </c>
      <c r="E34" s="83"/>
      <c r="F34" s="83">
        <v>23</v>
      </c>
      <c r="G34" s="83">
        <v>28</v>
      </c>
      <c r="H34" s="209">
        <f t="shared" si="4"/>
        <v>1</v>
      </c>
      <c r="I34" s="209">
        <f t="shared" si="5"/>
        <v>0.7142857142857143</v>
      </c>
      <c r="J34" s="209">
        <f t="shared" si="6"/>
        <v>1.7142857142857142</v>
      </c>
      <c r="K34" s="210">
        <f t="shared" si="7"/>
        <v>4.25</v>
      </c>
      <c r="L34" s="38"/>
      <c r="M34" s="199" t="s">
        <v>183</v>
      </c>
      <c r="N34" s="83"/>
      <c r="O34" s="83"/>
      <c r="P34" s="223" t="s">
        <v>228</v>
      </c>
      <c r="Q34" s="223" t="s">
        <v>208</v>
      </c>
      <c r="R34" s="223" t="s">
        <v>214</v>
      </c>
      <c r="S34" s="223" t="s">
        <v>221</v>
      </c>
      <c r="T34" s="209"/>
      <c r="U34" s="210" t="s">
        <v>201</v>
      </c>
      <c r="V34" s="38"/>
      <c r="W34" s="211" t="s">
        <v>179</v>
      </c>
      <c r="X34" s="198"/>
      <c r="Y34" s="198"/>
      <c r="Z34" s="189"/>
      <c r="AA34" s="189"/>
      <c r="AB34" s="189"/>
      <c r="AC34" s="198"/>
      <c r="AD34" s="189"/>
      <c r="AE34" s="189"/>
      <c r="AF34" s="189"/>
      <c r="AG34" s="198"/>
      <c r="AH34" s="191"/>
      <c r="AI34" s="189" t="s">
        <v>282</v>
      </c>
      <c r="AJ34" s="189"/>
      <c r="AK34" s="189"/>
      <c r="AL34" s="190">
        <v>56</v>
      </c>
      <c r="AM34" s="190">
        <v>64</v>
      </c>
      <c r="AN34" s="190">
        <v>54</v>
      </c>
      <c r="AO34" s="189"/>
      <c r="AP34" s="232">
        <f>PRODUCT(AL34/AL40)</f>
        <v>0.25570776255707761</v>
      </c>
      <c r="AQ34" s="191"/>
      <c r="AR34" s="24"/>
      <c r="AS34" s="24"/>
    </row>
    <row r="35" spans="1:45" ht="15" customHeight="1" x14ac:dyDescent="0.2">
      <c r="A35" s="2"/>
      <c r="B35" s="208">
        <v>2017</v>
      </c>
      <c r="C35" s="83" t="s">
        <v>127</v>
      </c>
      <c r="D35" s="189" t="s">
        <v>82</v>
      </c>
      <c r="E35" s="83"/>
      <c r="F35" s="83">
        <v>24</v>
      </c>
      <c r="G35" s="83">
        <v>28</v>
      </c>
      <c r="H35" s="209">
        <f t="shared" si="4"/>
        <v>1.2857142857142858</v>
      </c>
      <c r="I35" s="213">
        <f t="shared" si="5"/>
        <v>1.2142857142857142</v>
      </c>
      <c r="J35" s="209">
        <f t="shared" si="6"/>
        <v>2.5</v>
      </c>
      <c r="K35" s="214">
        <f t="shared" si="7"/>
        <v>5.9642857142857144</v>
      </c>
      <c r="L35" s="38"/>
      <c r="M35" s="199" t="s">
        <v>184</v>
      </c>
      <c r="N35" s="83"/>
      <c r="O35" s="83"/>
      <c r="P35" s="223" t="s">
        <v>229</v>
      </c>
      <c r="Q35" s="223" t="s">
        <v>209</v>
      </c>
      <c r="R35" s="223" t="s">
        <v>215</v>
      </c>
      <c r="S35" s="223" t="s">
        <v>222</v>
      </c>
      <c r="T35" s="209"/>
      <c r="U35" s="210" t="s">
        <v>202</v>
      </c>
      <c r="V35" s="38"/>
      <c r="W35" s="211" t="s">
        <v>178</v>
      </c>
      <c r="X35" s="189"/>
      <c r="Y35" s="212" t="s">
        <v>196</v>
      </c>
      <c r="Z35" s="222"/>
      <c r="AA35" s="222"/>
      <c r="AB35" s="222"/>
      <c r="AC35" s="222"/>
      <c r="AD35" s="222"/>
      <c r="AE35" s="222"/>
      <c r="AF35" s="222"/>
      <c r="AG35" s="212" t="s">
        <v>197</v>
      </c>
      <c r="AH35" s="210">
        <v>1.2345679012345678</v>
      </c>
      <c r="AI35" s="189" t="s">
        <v>275</v>
      </c>
      <c r="AJ35" s="189"/>
      <c r="AK35" s="189"/>
      <c r="AL35" s="190"/>
      <c r="AM35" s="233">
        <f>PRODUCT(AM34/AL34)</f>
        <v>1.1428571428571428</v>
      </c>
      <c r="AN35" s="233">
        <f>PRODUCT(AN34/AL34)</f>
        <v>0.9642857142857143</v>
      </c>
      <c r="AO35" s="189"/>
      <c r="AP35" s="189"/>
      <c r="AQ35" s="191"/>
      <c r="AR35" s="24"/>
      <c r="AS35" s="24"/>
    </row>
    <row r="36" spans="1:45" ht="15" customHeight="1" x14ac:dyDescent="0.2">
      <c r="A36" s="2"/>
      <c r="B36" s="208">
        <v>2018</v>
      </c>
      <c r="C36" s="83" t="s">
        <v>63</v>
      </c>
      <c r="D36" s="189" t="s">
        <v>140</v>
      </c>
      <c r="E36" s="83"/>
      <c r="F36" s="83">
        <v>25</v>
      </c>
      <c r="G36" s="83">
        <v>24</v>
      </c>
      <c r="H36" s="209">
        <f t="shared" si="4"/>
        <v>0.91666666666666663</v>
      </c>
      <c r="I36" s="209">
        <f t="shared" si="5"/>
        <v>1.0833333333333333</v>
      </c>
      <c r="J36" s="209">
        <f t="shared" si="6"/>
        <v>2</v>
      </c>
      <c r="K36" s="210">
        <f t="shared" si="7"/>
        <v>4</v>
      </c>
      <c r="L36" s="38"/>
      <c r="M36" s="199" t="s">
        <v>185</v>
      </c>
      <c r="N36" s="83"/>
      <c r="O36" s="83"/>
      <c r="P36" s="223" t="s">
        <v>230</v>
      </c>
      <c r="Q36" s="223" t="s">
        <v>210</v>
      </c>
      <c r="R36" s="223" t="s">
        <v>216</v>
      </c>
      <c r="S36" s="223" t="s">
        <v>223</v>
      </c>
      <c r="T36" s="209"/>
      <c r="U36" s="210" t="s">
        <v>203</v>
      </c>
      <c r="V36" s="38"/>
      <c r="W36" s="211"/>
      <c r="X36" s="198"/>
      <c r="Y36" s="198"/>
      <c r="Z36" s="189"/>
      <c r="AA36" s="189"/>
      <c r="AB36" s="189"/>
      <c r="AC36" s="198"/>
      <c r="AD36" s="189"/>
      <c r="AE36" s="189"/>
      <c r="AF36" s="189"/>
      <c r="AG36" s="198"/>
      <c r="AH36" s="191"/>
      <c r="AI36" s="189"/>
      <c r="AJ36" s="189"/>
      <c r="AK36" s="189"/>
      <c r="AL36" s="190"/>
      <c r="AM36" s="190"/>
      <c r="AN36" s="190"/>
      <c r="AO36" s="189"/>
      <c r="AP36" s="189"/>
      <c r="AQ36" s="191"/>
      <c r="AR36" s="24"/>
      <c r="AS36" s="24"/>
    </row>
    <row r="37" spans="1:45" ht="15" customHeight="1" x14ac:dyDescent="0.2">
      <c r="A37" s="2"/>
      <c r="B37" s="208">
        <v>2019</v>
      </c>
      <c r="C37" s="83" t="s">
        <v>59</v>
      </c>
      <c r="D37" s="189" t="s">
        <v>140</v>
      </c>
      <c r="E37" s="83"/>
      <c r="F37" s="83">
        <v>26</v>
      </c>
      <c r="G37" s="83">
        <v>29</v>
      </c>
      <c r="H37" s="209">
        <f t="shared" ref="H37:H38" si="8">PRODUCT((F14+G14)/E14)</f>
        <v>1.8620689655172413</v>
      </c>
      <c r="I37" s="209">
        <f t="shared" ref="I37:I38" si="9">PRODUCT(H14/E14)</f>
        <v>1.1379310344827587</v>
      </c>
      <c r="J37" s="213">
        <f t="shared" ref="J37:J38" si="10">PRODUCT(F14+G14+H14)/E14</f>
        <v>3</v>
      </c>
      <c r="K37" s="210">
        <f t="shared" ref="K37:K38" si="11">PRODUCT(I14/E14)</f>
        <v>5.2413793103448274</v>
      </c>
      <c r="L37" s="38"/>
      <c r="M37" s="199" t="s">
        <v>186</v>
      </c>
      <c r="N37" s="83"/>
      <c r="O37" s="83"/>
      <c r="P37" s="223" t="s">
        <v>231</v>
      </c>
      <c r="Q37" s="223" t="s">
        <v>165</v>
      </c>
      <c r="R37" s="223" t="s">
        <v>217</v>
      </c>
      <c r="S37" s="223" t="s">
        <v>224</v>
      </c>
      <c r="T37" s="209"/>
      <c r="U37" s="210" t="s">
        <v>204</v>
      </c>
      <c r="V37" s="38"/>
      <c r="W37" s="211"/>
      <c r="X37" s="198"/>
      <c r="Y37" s="198"/>
      <c r="Z37" s="189"/>
      <c r="AA37" s="189"/>
      <c r="AB37" s="189"/>
      <c r="AC37" s="198"/>
      <c r="AD37" s="189"/>
      <c r="AE37" s="189"/>
      <c r="AF37" s="189"/>
      <c r="AG37" s="198"/>
      <c r="AH37" s="191"/>
      <c r="AI37" s="189" t="s">
        <v>281</v>
      </c>
      <c r="AJ37" s="189"/>
      <c r="AK37" s="189"/>
      <c r="AL37" s="190">
        <v>77</v>
      </c>
      <c r="AM37" s="190">
        <v>108</v>
      </c>
      <c r="AN37" s="190">
        <v>80</v>
      </c>
      <c r="AO37" s="189"/>
      <c r="AP37" s="232">
        <f>PRODUCT(AL37/AL40)</f>
        <v>0.35159817351598172</v>
      </c>
      <c r="AQ37" s="191"/>
      <c r="AR37" s="24"/>
      <c r="AS37" s="24"/>
    </row>
    <row r="38" spans="1:45" ht="15" customHeight="1" x14ac:dyDescent="0.2">
      <c r="A38" s="2"/>
      <c r="B38" s="208">
        <v>2020</v>
      </c>
      <c r="C38" s="83" t="s">
        <v>84</v>
      </c>
      <c r="D38" s="189" t="s">
        <v>140</v>
      </c>
      <c r="E38" s="83"/>
      <c r="F38" s="83">
        <v>27</v>
      </c>
      <c r="G38" s="83">
        <v>24</v>
      </c>
      <c r="H38" s="209">
        <f t="shared" si="8"/>
        <v>1.3333333333333333</v>
      </c>
      <c r="I38" s="209">
        <f t="shared" si="9"/>
        <v>0.875</v>
      </c>
      <c r="J38" s="209">
        <f t="shared" si="10"/>
        <v>2.2083333333333335</v>
      </c>
      <c r="K38" s="210">
        <f t="shared" si="11"/>
        <v>4.5</v>
      </c>
      <c r="L38" s="38"/>
      <c r="M38" s="199" t="s">
        <v>288</v>
      </c>
      <c r="N38" s="83"/>
      <c r="O38" s="83"/>
      <c r="P38" s="171" t="s">
        <v>295</v>
      </c>
      <c r="Q38" s="171" t="s">
        <v>286</v>
      </c>
      <c r="R38" s="213" t="s">
        <v>294</v>
      </c>
      <c r="S38" s="213" t="s">
        <v>292</v>
      </c>
      <c r="T38" s="213"/>
      <c r="U38" s="214" t="s">
        <v>293</v>
      </c>
      <c r="V38" s="38"/>
      <c r="W38" s="211"/>
      <c r="X38" s="198"/>
      <c r="Y38" s="198"/>
      <c r="Z38" s="189"/>
      <c r="AA38" s="189"/>
      <c r="AB38" s="189"/>
      <c r="AC38" s="198"/>
      <c r="AD38" s="189"/>
      <c r="AE38" s="189"/>
      <c r="AF38" s="189"/>
      <c r="AG38" s="198"/>
      <c r="AH38" s="191"/>
      <c r="AI38" s="189" t="s">
        <v>275</v>
      </c>
      <c r="AJ38" s="189"/>
      <c r="AK38" s="189"/>
      <c r="AL38" s="190"/>
      <c r="AM38" s="233">
        <f>PRODUCT(AM37/AL37)</f>
        <v>1.4025974025974026</v>
      </c>
      <c r="AN38" s="233">
        <f>PRODUCT(AN37/AL37)</f>
        <v>1.0389610389610389</v>
      </c>
      <c r="AO38" s="189"/>
      <c r="AP38" s="189"/>
      <c r="AQ38" s="191"/>
      <c r="AR38" s="24"/>
      <c r="AS38" s="24"/>
    </row>
    <row r="39" spans="1:45" ht="15" customHeight="1" x14ac:dyDescent="0.2">
      <c r="A39" s="2"/>
      <c r="B39" s="208"/>
      <c r="C39" s="83"/>
      <c r="D39" s="189"/>
      <c r="E39" s="83"/>
      <c r="F39" s="83"/>
      <c r="G39" s="83"/>
      <c r="H39" s="209"/>
      <c r="I39" s="209"/>
      <c r="J39" s="209"/>
      <c r="K39" s="210"/>
      <c r="L39" s="38"/>
      <c r="M39" s="199"/>
      <c r="N39" s="83"/>
      <c r="O39" s="83"/>
      <c r="P39" s="83"/>
      <c r="Q39" s="83"/>
      <c r="R39" s="209"/>
      <c r="S39" s="209"/>
      <c r="T39" s="209"/>
      <c r="U39" s="210"/>
      <c r="V39" s="38"/>
      <c r="W39" s="211"/>
      <c r="X39" s="198"/>
      <c r="Y39" s="198"/>
      <c r="Z39" s="189"/>
      <c r="AA39" s="189"/>
      <c r="AB39" s="189"/>
      <c r="AC39" s="198"/>
      <c r="AD39" s="189"/>
      <c r="AE39" s="189"/>
      <c r="AF39" s="189"/>
      <c r="AG39" s="198"/>
      <c r="AH39" s="191"/>
      <c r="AI39" s="189"/>
      <c r="AJ39" s="189"/>
      <c r="AK39" s="189"/>
      <c r="AL39" s="189"/>
      <c r="AM39" s="189"/>
      <c r="AN39" s="189"/>
      <c r="AO39" s="189"/>
      <c r="AP39" s="189"/>
      <c r="AQ39" s="191"/>
      <c r="AR39" s="24"/>
      <c r="AS39" s="24"/>
    </row>
    <row r="40" spans="1:45" ht="15" customHeight="1" x14ac:dyDescent="0.2">
      <c r="A40" s="2"/>
      <c r="B40" s="202" t="s">
        <v>265</v>
      </c>
      <c r="C40" s="168"/>
      <c r="D40" s="169"/>
      <c r="E40" s="168"/>
      <c r="F40" s="168"/>
      <c r="G40" s="168"/>
      <c r="H40" s="224"/>
      <c r="I40" s="224"/>
      <c r="J40" s="224"/>
      <c r="K40" s="225"/>
      <c r="L40" s="38"/>
      <c r="M40" s="202" t="s">
        <v>266</v>
      </c>
      <c r="N40" s="168"/>
      <c r="O40" s="169"/>
      <c r="P40" s="168"/>
      <c r="Q40" s="168"/>
      <c r="R40" s="168"/>
      <c r="S40" s="224"/>
      <c r="T40" s="224"/>
      <c r="U40" s="225"/>
      <c r="V40" s="38"/>
      <c r="W40" s="211"/>
      <c r="X40" s="198"/>
      <c r="Y40" s="198"/>
      <c r="Z40" s="189"/>
      <c r="AA40" s="189"/>
      <c r="AB40" s="189"/>
      <c r="AC40" s="198"/>
      <c r="AD40" s="189"/>
      <c r="AE40" s="189"/>
      <c r="AF40" s="189"/>
      <c r="AG40" s="198"/>
      <c r="AH40" s="191"/>
      <c r="AI40" s="189" t="s">
        <v>7</v>
      </c>
      <c r="AJ40" s="189"/>
      <c r="AK40" s="189"/>
      <c r="AL40" s="189">
        <f>PRODUCT(AL31+AL34+AL37)</f>
        <v>219</v>
      </c>
      <c r="AM40" s="189">
        <f>PRODUCT(AM31+AM34+AM37)</f>
        <v>288</v>
      </c>
      <c r="AN40" s="189">
        <f>PRODUCT(AN31+AN34+AN37)</f>
        <v>166</v>
      </c>
      <c r="AO40" s="189"/>
      <c r="AP40" s="189"/>
      <c r="AQ40" s="191"/>
      <c r="AR40" s="24"/>
      <c r="AS40" s="24"/>
    </row>
    <row r="41" spans="1:45" ht="15" customHeight="1" x14ac:dyDescent="0.2">
      <c r="A41" s="2"/>
      <c r="B41" s="199">
        <v>3752</v>
      </c>
      <c r="C41" s="198" t="s">
        <v>284</v>
      </c>
      <c r="D41" s="189"/>
      <c r="E41" s="83"/>
      <c r="F41" s="83"/>
      <c r="G41" s="83"/>
      <c r="H41" s="209"/>
      <c r="I41" s="209"/>
      <c r="J41" s="209"/>
      <c r="K41" s="210"/>
      <c r="L41" s="38"/>
      <c r="M41" s="199"/>
      <c r="N41" s="212"/>
      <c r="O41" s="83"/>
      <c r="P41" s="83"/>
      <c r="Q41" s="83"/>
      <c r="R41" s="83"/>
      <c r="S41" s="83"/>
      <c r="T41" s="209"/>
      <c r="U41" s="210"/>
      <c r="V41" s="38"/>
      <c r="W41" s="211"/>
      <c r="X41" s="198"/>
      <c r="Y41" s="198"/>
      <c r="Z41" s="189"/>
      <c r="AA41" s="189"/>
      <c r="AB41" s="189"/>
      <c r="AC41" s="198"/>
      <c r="AD41" s="189"/>
      <c r="AE41" s="189"/>
      <c r="AF41" s="189"/>
      <c r="AG41" s="198"/>
      <c r="AH41" s="191"/>
      <c r="AI41" s="189" t="s">
        <v>275</v>
      </c>
      <c r="AJ41" s="189"/>
      <c r="AK41" s="189"/>
      <c r="AL41" s="189"/>
      <c r="AM41" s="233">
        <f>PRODUCT(AM40/AL40)</f>
        <v>1.3150684931506849</v>
      </c>
      <c r="AN41" s="233">
        <f>PRODUCT(AN40/AL40)</f>
        <v>0.75799086757990863</v>
      </c>
      <c r="AO41" s="189"/>
      <c r="AP41" s="189"/>
      <c r="AQ41" s="191"/>
      <c r="AR41" s="24"/>
      <c r="AS41" s="24"/>
    </row>
    <row r="42" spans="1:45" ht="15" customHeight="1" x14ac:dyDescent="0.2">
      <c r="A42" s="2"/>
      <c r="B42" s="208"/>
      <c r="C42" s="83"/>
      <c r="D42" s="189"/>
      <c r="E42" s="83"/>
      <c r="F42" s="83"/>
      <c r="G42" s="83"/>
      <c r="H42" s="209"/>
      <c r="I42" s="209"/>
      <c r="J42" s="209"/>
      <c r="K42" s="210"/>
      <c r="L42" s="38"/>
      <c r="M42" s="199"/>
      <c r="N42" s="198"/>
      <c r="O42" s="83"/>
      <c r="P42" s="83"/>
      <c r="Q42" s="83"/>
      <c r="R42" s="83"/>
      <c r="S42" s="83"/>
      <c r="T42" s="209"/>
      <c r="U42" s="210"/>
      <c r="V42" s="38"/>
      <c r="W42" s="211"/>
      <c r="X42" s="198"/>
      <c r="Y42" s="198"/>
      <c r="Z42" s="189"/>
      <c r="AA42" s="189"/>
      <c r="AB42" s="189"/>
      <c r="AC42" s="198"/>
      <c r="AD42" s="189"/>
      <c r="AE42" s="189"/>
      <c r="AF42" s="189"/>
      <c r="AG42" s="198"/>
      <c r="AH42" s="191"/>
      <c r="AI42" s="189"/>
      <c r="AJ42" s="189"/>
      <c r="AK42" s="189"/>
      <c r="AL42" s="189"/>
      <c r="AM42" s="189"/>
      <c r="AN42" s="189"/>
      <c r="AO42" s="189"/>
      <c r="AP42" s="189"/>
      <c r="AQ42" s="191"/>
      <c r="AR42" s="24"/>
      <c r="AS42" s="24"/>
    </row>
    <row r="43" spans="1:45" ht="15" customHeight="1" x14ac:dyDescent="0.2">
      <c r="A43" s="2"/>
      <c r="B43" s="202" t="s">
        <v>267</v>
      </c>
      <c r="C43" s="168"/>
      <c r="D43" s="169"/>
      <c r="E43" s="168"/>
      <c r="F43" s="168"/>
      <c r="G43" s="168"/>
      <c r="H43" s="224"/>
      <c r="I43" s="224"/>
      <c r="J43" s="224"/>
      <c r="K43" s="225"/>
      <c r="L43" s="38"/>
      <c r="M43" s="199"/>
      <c r="N43" s="212"/>
      <c r="O43" s="83"/>
      <c r="P43" s="83"/>
      <c r="Q43" s="83"/>
      <c r="R43" s="83"/>
      <c r="S43" s="83"/>
      <c r="T43" s="209"/>
      <c r="U43" s="210"/>
      <c r="V43" s="38"/>
      <c r="W43" s="211"/>
      <c r="X43" s="198"/>
      <c r="Y43" s="198"/>
      <c r="Z43" s="189"/>
      <c r="AA43" s="189"/>
      <c r="AB43" s="189"/>
      <c r="AC43" s="198"/>
      <c r="AD43" s="189"/>
      <c r="AE43" s="189"/>
      <c r="AF43" s="189"/>
      <c r="AG43" s="198"/>
      <c r="AH43" s="191"/>
      <c r="AI43" s="189"/>
      <c r="AJ43" s="189"/>
      <c r="AK43" s="189"/>
      <c r="AL43" s="189"/>
      <c r="AM43" s="189"/>
      <c r="AN43" s="189"/>
      <c r="AO43" s="189"/>
      <c r="AP43" s="189"/>
      <c r="AQ43" s="191"/>
      <c r="AR43" s="24"/>
      <c r="AS43" s="24"/>
    </row>
    <row r="44" spans="1:45" ht="15" customHeight="1" x14ac:dyDescent="0.2">
      <c r="A44" s="2"/>
      <c r="B44" s="199">
        <v>4192</v>
      </c>
      <c r="C44" s="212" t="s">
        <v>283</v>
      </c>
      <c r="D44" s="189"/>
      <c r="E44" s="189"/>
      <c r="F44" s="189"/>
      <c r="G44" s="189"/>
      <c r="H44" s="189"/>
      <c r="I44" s="189"/>
      <c r="J44" s="189"/>
      <c r="K44" s="210"/>
      <c r="L44" s="38"/>
      <c r="M44" s="226"/>
      <c r="N44" s="212"/>
      <c r="O44" s="83"/>
      <c r="P44" s="83"/>
      <c r="Q44" s="83"/>
      <c r="R44" s="83"/>
      <c r="S44" s="83"/>
      <c r="T44" s="209"/>
      <c r="U44" s="210"/>
      <c r="V44" s="38"/>
      <c r="W44" s="211"/>
      <c r="X44" s="198"/>
      <c r="Y44" s="198"/>
      <c r="Z44" s="189"/>
      <c r="AA44" s="189"/>
      <c r="AB44" s="189"/>
      <c r="AC44" s="198"/>
      <c r="AD44" s="189"/>
      <c r="AE44" s="189"/>
      <c r="AF44" s="189"/>
      <c r="AG44" s="198"/>
      <c r="AH44" s="191"/>
      <c r="AI44" s="234" t="s">
        <v>276</v>
      </c>
      <c r="AJ44" s="207"/>
      <c r="AK44" s="207"/>
      <c r="AL44" s="231" t="s">
        <v>277</v>
      </c>
      <c r="AM44" s="231" t="s">
        <v>278</v>
      </c>
      <c r="AN44" s="231" t="s">
        <v>279</v>
      </c>
      <c r="AO44" s="231"/>
      <c r="AP44" s="169"/>
      <c r="AQ44" s="174"/>
      <c r="AR44" s="24"/>
      <c r="AS44" s="24"/>
    </row>
    <row r="45" spans="1:45" ht="15" customHeight="1" x14ac:dyDescent="0.2">
      <c r="A45" s="2"/>
      <c r="B45" s="199"/>
      <c r="C45" s="189"/>
      <c r="D45" s="189"/>
      <c r="E45" s="189"/>
      <c r="F45" s="189"/>
      <c r="G45" s="189"/>
      <c r="H45" s="189"/>
      <c r="I45" s="189"/>
      <c r="J45" s="189"/>
      <c r="K45" s="210"/>
      <c r="L45" s="38"/>
      <c r="M45" s="226"/>
      <c r="N45" s="189"/>
      <c r="O45" s="83"/>
      <c r="P45" s="83"/>
      <c r="Q45" s="83"/>
      <c r="R45" s="83"/>
      <c r="S45" s="83"/>
      <c r="T45" s="209"/>
      <c r="U45" s="210"/>
      <c r="V45" s="38"/>
      <c r="W45" s="211"/>
      <c r="X45" s="198"/>
      <c r="Y45" s="198"/>
      <c r="Z45" s="189"/>
      <c r="AA45" s="189"/>
      <c r="AB45" s="189"/>
      <c r="AC45" s="198"/>
      <c r="AD45" s="189"/>
      <c r="AE45" s="189"/>
      <c r="AF45" s="189"/>
      <c r="AG45" s="198"/>
      <c r="AH45" s="191"/>
      <c r="AI45" s="189" t="s">
        <v>274</v>
      </c>
      <c r="AJ45" s="189"/>
      <c r="AK45" s="189"/>
      <c r="AL45" s="233">
        <f>PRODUCT(AM32)</f>
        <v>1.3488372093023255</v>
      </c>
      <c r="AM45" s="233">
        <v>1.24</v>
      </c>
      <c r="AN45" s="233">
        <f>PRODUCT(AL45-AM45)</f>
        <v>0.10883720930232554</v>
      </c>
      <c r="AO45" s="190"/>
      <c r="AP45" s="189"/>
      <c r="AQ45" s="191"/>
      <c r="AR45" s="24"/>
      <c r="AS45" s="24"/>
    </row>
    <row r="46" spans="1:45" ht="15" customHeight="1" x14ac:dyDescent="0.2">
      <c r="A46" s="2"/>
      <c r="B46" s="227" t="s">
        <v>268</v>
      </c>
      <c r="C46" s="207" t="s">
        <v>269</v>
      </c>
      <c r="D46" s="207"/>
      <c r="E46" s="168" t="s">
        <v>3</v>
      </c>
      <c r="F46" s="168"/>
      <c r="G46" s="168" t="s">
        <v>270</v>
      </c>
      <c r="H46" s="224"/>
      <c r="I46" s="228" t="s">
        <v>271</v>
      </c>
      <c r="J46" s="224"/>
      <c r="K46" s="225"/>
      <c r="L46" s="38"/>
      <c r="M46" s="226"/>
      <c r="N46" s="189"/>
      <c r="O46" s="83"/>
      <c r="P46" s="83"/>
      <c r="Q46" s="83"/>
      <c r="R46" s="83"/>
      <c r="S46" s="83"/>
      <c r="T46" s="209"/>
      <c r="U46" s="210"/>
      <c r="V46" s="38"/>
      <c r="W46" s="211"/>
      <c r="X46" s="198"/>
      <c r="Y46" s="198"/>
      <c r="Z46" s="189"/>
      <c r="AA46" s="189"/>
      <c r="AB46" s="189"/>
      <c r="AC46" s="198"/>
      <c r="AD46" s="189"/>
      <c r="AE46" s="189"/>
      <c r="AF46" s="189"/>
      <c r="AG46" s="198"/>
      <c r="AH46" s="191"/>
      <c r="AI46" s="189" t="s">
        <v>282</v>
      </c>
      <c r="AJ46" s="189"/>
      <c r="AK46" s="189"/>
      <c r="AL46" s="233">
        <f>PRODUCT(AM35)</f>
        <v>1.1428571428571428</v>
      </c>
      <c r="AM46" s="233">
        <v>2.5</v>
      </c>
      <c r="AN46" s="233">
        <f t="shared" ref="AN46:AN48" si="12">PRODUCT(AL46-AM46)</f>
        <v>-1.3571428571428572</v>
      </c>
      <c r="AO46" s="190"/>
      <c r="AP46" s="189"/>
      <c r="AQ46" s="191"/>
      <c r="AR46" s="24"/>
      <c r="AS46" s="24"/>
    </row>
    <row r="47" spans="1:45" ht="15" customHeight="1" x14ac:dyDescent="0.2">
      <c r="A47" s="2"/>
      <c r="B47" s="229"/>
      <c r="C47" s="230" t="s">
        <v>306</v>
      </c>
      <c r="D47" s="83"/>
      <c r="E47" s="83">
        <v>270</v>
      </c>
      <c r="F47" s="83"/>
      <c r="G47" s="83">
        <v>1526</v>
      </c>
      <c r="H47" s="83"/>
      <c r="I47" s="209"/>
      <c r="J47" s="209"/>
      <c r="K47" s="210"/>
      <c r="L47" s="38"/>
      <c r="M47" s="226"/>
      <c r="N47" s="189"/>
      <c r="O47" s="83"/>
      <c r="P47" s="83"/>
      <c r="Q47" s="83"/>
      <c r="R47" s="83"/>
      <c r="S47" s="83"/>
      <c r="T47" s="209"/>
      <c r="U47" s="210"/>
      <c r="V47" s="38"/>
      <c r="W47" s="211"/>
      <c r="X47" s="198"/>
      <c r="Y47" s="198"/>
      <c r="Z47" s="189"/>
      <c r="AA47" s="189"/>
      <c r="AB47" s="189"/>
      <c r="AC47" s="198"/>
      <c r="AD47" s="189"/>
      <c r="AE47" s="189"/>
      <c r="AF47" s="189"/>
      <c r="AG47" s="198"/>
      <c r="AH47" s="191"/>
      <c r="AI47" s="189" t="s">
        <v>281</v>
      </c>
      <c r="AJ47" s="189"/>
      <c r="AK47" s="189"/>
      <c r="AL47" s="233">
        <f>PRODUCT(AM38)</f>
        <v>1.4025974025974026</v>
      </c>
      <c r="AM47" s="233">
        <f>PRODUCT(AM60)</f>
        <v>1.1666666666666667</v>
      </c>
      <c r="AN47" s="233">
        <f t="shared" si="12"/>
        <v>0.23593073593073588</v>
      </c>
      <c r="AO47" s="190"/>
      <c r="AP47" s="189"/>
      <c r="AQ47" s="191"/>
      <c r="AR47" s="24"/>
      <c r="AS47" s="24"/>
    </row>
    <row r="48" spans="1:45" ht="15" customHeight="1" x14ac:dyDescent="0.2">
      <c r="A48" s="2"/>
      <c r="B48" s="208"/>
      <c r="C48" s="83"/>
      <c r="D48" s="189"/>
      <c r="E48" s="83"/>
      <c r="F48" s="83"/>
      <c r="G48" s="83"/>
      <c r="H48" s="209"/>
      <c r="I48" s="209"/>
      <c r="J48" s="209"/>
      <c r="K48" s="210"/>
      <c r="L48" s="38"/>
      <c r="M48" s="199"/>
      <c r="N48" s="83"/>
      <c r="O48" s="83"/>
      <c r="P48" s="83"/>
      <c r="Q48" s="83"/>
      <c r="R48" s="209"/>
      <c r="S48" s="209"/>
      <c r="T48" s="209"/>
      <c r="U48" s="210"/>
      <c r="V48" s="38"/>
      <c r="W48" s="211"/>
      <c r="X48" s="198"/>
      <c r="Y48" s="198"/>
      <c r="Z48" s="189"/>
      <c r="AA48" s="189"/>
      <c r="AB48" s="189"/>
      <c r="AC48" s="198"/>
      <c r="AD48" s="189"/>
      <c r="AE48" s="189"/>
      <c r="AF48" s="189"/>
      <c r="AG48" s="198"/>
      <c r="AH48" s="191"/>
      <c r="AI48" s="187" t="s">
        <v>7</v>
      </c>
      <c r="AJ48" s="189"/>
      <c r="AK48" s="189"/>
      <c r="AL48" s="233">
        <f>PRODUCT(AM41)</f>
        <v>1.3150684931506849</v>
      </c>
      <c r="AM48" s="233">
        <f>PRODUCT(AM69)</f>
        <v>1.2941176470588236</v>
      </c>
      <c r="AN48" s="233">
        <f t="shared" si="12"/>
        <v>2.0950846091861264E-2</v>
      </c>
      <c r="AO48" s="190"/>
      <c r="AP48" s="189"/>
      <c r="AQ48" s="191"/>
      <c r="AR48" s="24"/>
      <c r="AS48" s="24"/>
    </row>
    <row r="49" spans="1:45" ht="15" customHeight="1" x14ac:dyDescent="0.2">
      <c r="A49" s="2"/>
      <c r="B49" s="208"/>
      <c r="C49" s="83"/>
      <c r="D49" s="189"/>
      <c r="E49" s="83"/>
      <c r="F49" s="83"/>
      <c r="G49" s="83"/>
      <c r="H49" s="209"/>
      <c r="I49" s="209"/>
      <c r="J49" s="209"/>
      <c r="K49" s="210"/>
      <c r="L49" s="38"/>
      <c r="M49" s="199"/>
      <c r="N49" s="83"/>
      <c r="O49" s="83"/>
      <c r="P49" s="83"/>
      <c r="Q49" s="83"/>
      <c r="R49" s="209"/>
      <c r="S49" s="209"/>
      <c r="T49" s="209"/>
      <c r="U49" s="210"/>
      <c r="V49" s="38"/>
      <c r="W49" s="211"/>
      <c r="X49" s="198"/>
      <c r="Y49" s="198"/>
      <c r="Z49" s="189"/>
      <c r="AA49" s="189"/>
      <c r="AB49" s="189"/>
      <c r="AC49" s="198"/>
      <c r="AD49" s="189"/>
      <c r="AE49" s="189"/>
      <c r="AF49" s="189"/>
      <c r="AG49" s="198"/>
      <c r="AH49" s="191"/>
      <c r="AI49" s="187"/>
      <c r="AJ49" s="189"/>
      <c r="AK49" s="189"/>
      <c r="AL49" s="233"/>
      <c r="AM49" s="233"/>
      <c r="AN49" s="233"/>
      <c r="AO49" s="190"/>
      <c r="AP49" s="189"/>
      <c r="AQ49" s="191"/>
      <c r="AR49" s="24"/>
      <c r="AS49" s="24"/>
    </row>
    <row r="50" spans="1:45" ht="15" customHeight="1" x14ac:dyDescent="0.2">
      <c r="A50" s="2"/>
      <c r="B50" s="208"/>
      <c r="C50" s="83"/>
      <c r="D50" s="189"/>
      <c r="E50" s="83"/>
      <c r="F50" s="83"/>
      <c r="G50" s="83"/>
      <c r="H50" s="209"/>
      <c r="I50" s="209"/>
      <c r="J50" s="209"/>
      <c r="K50" s="210"/>
      <c r="L50" s="38"/>
      <c r="M50" s="199"/>
      <c r="N50" s="83"/>
      <c r="O50" s="83"/>
      <c r="P50" s="83"/>
      <c r="Q50" s="83"/>
      <c r="R50" s="209"/>
      <c r="S50" s="209"/>
      <c r="T50" s="209"/>
      <c r="U50" s="210"/>
      <c r="V50" s="38"/>
      <c r="W50" s="211"/>
      <c r="X50" s="198"/>
      <c r="Y50" s="198"/>
      <c r="Z50" s="189"/>
      <c r="AA50" s="189"/>
      <c r="AB50" s="189"/>
      <c r="AC50" s="198"/>
      <c r="AD50" s="189"/>
      <c r="AE50" s="189"/>
      <c r="AF50" s="189"/>
      <c r="AG50" s="198"/>
      <c r="AH50" s="191"/>
      <c r="AI50" s="235"/>
      <c r="AJ50" s="189"/>
      <c r="AK50" s="189"/>
      <c r="AL50" s="189"/>
      <c r="AM50" s="190"/>
      <c r="AN50" s="190"/>
      <c r="AO50" s="190"/>
      <c r="AP50" s="189"/>
      <c r="AQ50" s="191"/>
      <c r="AR50" s="24"/>
      <c r="AS50" s="24"/>
    </row>
    <row r="51" spans="1:45" ht="15" customHeight="1" x14ac:dyDescent="0.2">
      <c r="A51" s="2"/>
      <c r="B51" s="208"/>
      <c r="C51" s="83"/>
      <c r="D51" s="189"/>
      <c r="E51" s="83"/>
      <c r="F51" s="83"/>
      <c r="G51" s="83"/>
      <c r="H51" s="209"/>
      <c r="I51" s="209"/>
      <c r="J51" s="209"/>
      <c r="K51" s="210"/>
      <c r="L51" s="38"/>
      <c r="M51" s="199"/>
      <c r="N51" s="83"/>
      <c r="O51" s="83"/>
      <c r="P51" s="83"/>
      <c r="Q51" s="83"/>
      <c r="R51" s="209"/>
      <c r="S51" s="209"/>
      <c r="T51" s="209"/>
      <c r="U51" s="210"/>
      <c r="V51" s="38"/>
      <c r="W51" s="211"/>
      <c r="X51" s="198"/>
      <c r="Y51" s="198"/>
      <c r="Z51" s="189"/>
      <c r="AA51" s="189"/>
      <c r="AB51" s="189"/>
      <c r="AC51" s="198"/>
      <c r="AD51" s="189"/>
      <c r="AE51" s="189"/>
      <c r="AF51" s="189"/>
      <c r="AG51" s="198"/>
      <c r="AH51" s="191"/>
      <c r="AI51" s="234" t="s">
        <v>280</v>
      </c>
      <c r="AJ51" s="207"/>
      <c r="AK51" s="207"/>
      <c r="AL51" s="231" t="s">
        <v>277</v>
      </c>
      <c r="AM51" s="231" t="s">
        <v>278</v>
      </c>
      <c r="AN51" s="231" t="s">
        <v>279</v>
      </c>
      <c r="AO51" s="231"/>
      <c r="AP51" s="169"/>
      <c r="AQ51" s="174"/>
      <c r="AR51" s="24"/>
      <c r="AS51" s="24"/>
    </row>
    <row r="52" spans="1:45" ht="15" customHeight="1" x14ac:dyDescent="0.2">
      <c r="A52" s="2"/>
      <c r="B52" s="208"/>
      <c r="C52" s="83"/>
      <c r="D52" s="189"/>
      <c r="E52" s="83"/>
      <c r="F52" s="83"/>
      <c r="G52" s="83"/>
      <c r="H52" s="209"/>
      <c r="I52" s="209"/>
      <c r="J52" s="209"/>
      <c r="K52" s="210"/>
      <c r="L52" s="38"/>
      <c r="M52" s="199"/>
      <c r="N52" s="83"/>
      <c r="O52" s="83"/>
      <c r="P52" s="83"/>
      <c r="Q52" s="83"/>
      <c r="R52" s="209"/>
      <c r="S52" s="209"/>
      <c r="T52" s="209"/>
      <c r="U52" s="210"/>
      <c r="V52" s="38"/>
      <c r="W52" s="211"/>
      <c r="X52" s="198"/>
      <c r="Y52" s="198"/>
      <c r="Z52" s="189"/>
      <c r="AA52" s="189"/>
      <c r="AB52" s="189"/>
      <c r="AC52" s="198"/>
      <c r="AD52" s="189"/>
      <c r="AE52" s="189"/>
      <c r="AF52" s="189"/>
      <c r="AG52" s="198"/>
      <c r="AH52" s="191"/>
      <c r="AI52" s="189" t="s">
        <v>274</v>
      </c>
      <c r="AJ52" s="189"/>
      <c r="AK52" s="189"/>
      <c r="AL52" s="233">
        <f>PRODUCT(AN32)</f>
        <v>0.37209302325581395</v>
      </c>
      <c r="AM52" s="233">
        <v>0.24</v>
      </c>
      <c r="AN52" s="233">
        <f>PRODUCT(AL52-AM52)</f>
        <v>0.13209302325581396</v>
      </c>
      <c r="AO52" s="190"/>
      <c r="AP52" s="189"/>
      <c r="AQ52" s="191"/>
      <c r="AR52" s="24"/>
      <c r="AS52" s="24"/>
    </row>
    <row r="53" spans="1:45" ht="15" customHeight="1" x14ac:dyDescent="0.2">
      <c r="A53" s="2"/>
      <c r="B53" s="208"/>
      <c r="C53" s="83"/>
      <c r="D53" s="189"/>
      <c r="E53" s="83"/>
      <c r="F53" s="83"/>
      <c r="G53" s="83"/>
      <c r="H53" s="209"/>
      <c r="I53" s="209"/>
      <c r="J53" s="209"/>
      <c r="K53" s="210"/>
      <c r="L53" s="38"/>
      <c r="M53" s="199"/>
      <c r="N53" s="83"/>
      <c r="O53" s="83"/>
      <c r="P53" s="83"/>
      <c r="Q53" s="83"/>
      <c r="R53" s="209"/>
      <c r="S53" s="209"/>
      <c r="T53" s="209"/>
      <c r="U53" s="210"/>
      <c r="V53" s="38"/>
      <c r="W53" s="211"/>
      <c r="X53" s="198"/>
      <c r="Y53" s="198"/>
      <c r="Z53" s="189"/>
      <c r="AA53" s="189"/>
      <c r="AB53" s="189"/>
      <c r="AC53" s="198"/>
      <c r="AD53" s="189"/>
      <c r="AE53" s="189"/>
      <c r="AF53" s="189"/>
      <c r="AG53" s="198"/>
      <c r="AH53" s="191"/>
      <c r="AI53" s="189" t="s">
        <v>282</v>
      </c>
      <c r="AJ53" s="189"/>
      <c r="AK53" s="189"/>
      <c r="AL53" s="233">
        <f>PRODUCT(AN35)</f>
        <v>0.9642857142857143</v>
      </c>
      <c r="AM53" s="233">
        <v>0.5</v>
      </c>
      <c r="AN53" s="233">
        <f t="shared" ref="AN53:AN55" si="13">PRODUCT(AL53-AM53)</f>
        <v>0.4642857142857143</v>
      </c>
      <c r="AO53" s="190"/>
      <c r="AP53" s="189"/>
      <c r="AQ53" s="191"/>
      <c r="AR53" s="24"/>
      <c r="AS53" s="24"/>
    </row>
    <row r="54" spans="1:45" ht="15" customHeight="1" x14ac:dyDescent="0.2">
      <c r="A54" s="2"/>
      <c r="B54" s="208"/>
      <c r="C54" s="83"/>
      <c r="D54" s="189"/>
      <c r="E54" s="83"/>
      <c r="F54" s="83"/>
      <c r="G54" s="83"/>
      <c r="H54" s="209"/>
      <c r="I54" s="209"/>
      <c r="J54" s="209"/>
      <c r="K54" s="210"/>
      <c r="L54" s="38"/>
      <c r="M54" s="199"/>
      <c r="N54" s="83"/>
      <c r="O54" s="83"/>
      <c r="P54" s="83"/>
      <c r="Q54" s="83"/>
      <c r="R54" s="209"/>
      <c r="S54" s="209"/>
      <c r="T54" s="209"/>
      <c r="U54" s="210"/>
      <c r="V54" s="38"/>
      <c r="W54" s="211"/>
      <c r="X54" s="198"/>
      <c r="Y54" s="198"/>
      <c r="Z54" s="189"/>
      <c r="AA54" s="189"/>
      <c r="AB54" s="189"/>
      <c r="AC54" s="198"/>
      <c r="AD54" s="189"/>
      <c r="AE54" s="189"/>
      <c r="AF54" s="189"/>
      <c r="AG54" s="198"/>
      <c r="AH54" s="191"/>
      <c r="AI54" s="189" t="s">
        <v>281</v>
      </c>
      <c r="AJ54" s="189"/>
      <c r="AK54" s="189"/>
      <c r="AL54" s="233">
        <f>PRODUCT(AN38)</f>
        <v>1.0389610389610389</v>
      </c>
      <c r="AM54" s="233">
        <f>PRODUCT(AN60)</f>
        <v>0.9</v>
      </c>
      <c r="AN54" s="233">
        <f t="shared" si="13"/>
        <v>0.13896103896103884</v>
      </c>
      <c r="AO54" s="190"/>
      <c r="AP54" s="189"/>
      <c r="AQ54" s="191"/>
      <c r="AR54" s="24"/>
      <c r="AS54" s="24"/>
    </row>
    <row r="55" spans="1:45" ht="15" customHeight="1" x14ac:dyDescent="0.2">
      <c r="A55" s="2"/>
      <c r="B55" s="208"/>
      <c r="C55" s="83"/>
      <c r="D55" s="189"/>
      <c r="E55" s="83"/>
      <c r="F55" s="83"/>
      <c r="G55" s="83"/>
      <c r="H55" s="209"/>
      <c r="I55" s="209"/>
      <c r="J55" s="209"/>
      <c r="K55" s="210"/>
      <c r="L55" s="38"/>
      <c r="M55" s="199"/>
      <c r="N55" s="83"/>
      <c r="O55" s="83"/>
      <c r="P55" s="83"/>
      <c r="Q55" s="83"/>
      <c r="R55" s="209"/>
      <c r="S55" s="209"/>
      <c r="T55" s="209"/>
      <c r="U55" s="210"/>
      <c r="V55" s="38"/>
      <c r="W55" s="211"/>
      <c r="X55" s="198"/>
      <c r="Y55" s="198"/>
      <c r="Z55" s="189"/>
      <c r="AA55" s="189"/>
      <c r="AB55" s="189"/>
      <c r="AC55" s="198"/>
      <c r="AD55" s="189"/>
      <c r="AE55" s="189"/>
      <c r="AF55" s="189"/>
      <c r="AG55" s="198"/>
      <c r="AH55" s="191"/>
      <c r="AI55" s="187" t="s">
        <v>7</v>
      </c>
      <c r="AJ55" s="189"/>
      <c r="AK55" s="189"/>
      <c r="AL55" s="233">
        <f>PRODUCT(AN41)</f>
        <v>0.75799086757990863</v>
      </c>
      <c r="AM55" s="233">
        <f>PRODUCT(AN69)</f>
        <v>0.6470588235294118</v>
      </c>
      <c r="AN55" s="233">
        <f t="shared" si="13"/>
        <v>0.11093204405049684</v>
      </c>
      <c r="AO55" s="190"/>
      <c r="AP55" s="189"/>
      <c r="AQ55" s="191"/>
      <c r="AR55" s="24"/>
      <c r="AS55" s="24"/>
    </row>
    <row r="56" spans="1:45" s="9" customFormat="1" ht="15" customHeight="1" x14ac:dyDescent="0.25">
      <c r="A56" s="23"/>
      <c r="B56" s="192"/>
      <c r="C56" s="194"/>
      <c r="D56" s="194"/>
      <c r="E56" s="194"/>
      <c r="F56" s="194"/>
      <c r="G56" s="194"/>
      <c r="H56" s="215"/>
      <c r="I56" s="215"/>
      <c r="J56" s="215"/>
      <c r="K56" s="216"/>
      <c r="L56" s="38"/>
      <c r="M56" s="192"/>
      <c r="N56" s="194"/>
      <c r="O56" s="194"/>
      <c r="P56" s="194"/>
      <c r="Q56" s="194"/>
      <c r="R56" s="194"/>
      <c r="S56" s="194"/>
      <c r="T56" s="194"/>
      <c r="U56" s="216"/>
      <c r="V56" s="38"/>
      <c r="W56" s="192"/>
      <c r="X56" s="194"/>
      <c r="Y56" s="194"/>
      <c r="Z56" s="194"/>
      <c r="AA56" s="194"/>
      <c r="AB56" s="194"/>
      <c r="AC56" s="194"/>
      <c r="AD56" s="194"/>
      <c r="AE56" s="194"/>
      <c r="AF56" s="215"/>
      <c r="AG56" s="215"/>
      <c r="AH56" s="216"/>
      <c r="AI56" s="192"/>
      <c r="AJ56" s="194"/>
      <c r="AK56" s="194"/>
      <c r="AL56" s="236"/>
      <c r="AM56" s="236"/>
      <c r="AN56" s="236"/>
      <c r="AO56" s="195"/>
      <c r="AP56" s="194"/>
      <c r="AQ56" s="196"/>
      <c r="AR56" s="35"/>
      <c r="AS56" s="39"/>
    </row>
    <row r="57" spans="1:45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217"/>
      <c r="AG57" s="218"/>
      <c r="AH57" s="218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9"/>
    </row>
    <row r="58" spans="1:45" ht="15" customHeight="1" x14ac:dyDescent="0.2">
      <c r="A58" s="2"/>
      <c r="B58" s="202" t="s">
        <v>187</v>
      </c>
      <c r="C58" s="168"/>
      <c r="D58" s="168"/>
      <c r="E58" s="168"/>
      <c r="F58" s="168" t="s">
        <v>174</v>
      </c>
      <c r="G58" s="168" t="s">
        <v>3</v>
      </c>
      <c r="H58" s="168" t="s">
        <v>5</v>
      </c>
      <c r="I58" s="168" t="s">
        <v>6</v>
      </c>
      <c r="J58" s="168" t="s">
        <v>175</v>
      </c>
      <c r="K58" s="203" t="s">
        <v>15</v>
      </c>
      <c r="L58" s="35"/>
      <c r="M58" s="204" t="s">
        <v>176</v>
      </c>
      <c r="N58" s="169"/>
      <c r="O58" s="169"/>
      <c r="P58" s="168" t="s">
        <v>3</v>
      </c>
      <c r="Q58" s="168" t="s">
        <v>5</v>
      </c>
      <c r="R58" s="168" t="s">
        <v>6</v>
      </c>
      <c r="S58" s="168" t="s">
        <v>175</v>
      </c>
      <c r="T58" s="169"/>
      <c r="U58" s="203" t="s">
        <v>15</v>
      </c>
      <c r="V58" s="35"/>
      <c r="W58" s="204" t="s">
        <v>188</v>
      </c>
      <c r="X58" s="169"/>
      <c r="Y58" s="169"/>
      <c r="Z58" s="169"/>
      <c r="AA58" s="169"/>
      <c r="AB58" s="169"/>
      <c r="AC58" s="169"/>
      <c r="AD58" s="169"/>
      <c r="AE58" s="169"/>
      <c r="AF58" s="219"/>
      <c r="AG58" s="219"/>
      <c r="AH58" s="220"/>
      <c r="AI58" s="206" t="s">
        <v>272</v>
      </c>
      <c r="AJ58" s="207"/>
      <c r="AK58" s="207"/>
      <c r="AL58" s="231" t="s">
        <v>3</v>
      </c>
      <c r="AM58" s="231" t="s">
        <v>5</v>
      </c>
      <c r="AN58" s="231" t="s">
        <v>6</v>
      </c>
      <c r="AO58" s="169"/>
      <c r="AP58" s="168" t="s">
        <v>273</v>
      </c>
      <c r="AQ58" s="174"/>
      <c r="AR58" s="24"/>
      <c r="AS58" s="24"/>
    </row>
    <row r="59" spans="1:45" ht="15" customHeight="1" x14ac:dyDescent="0.2">
      <c r="A59" s="2"/>
      <c r="B59" s="208">
        <v>2013</v>
      </c>
      <c r="C59" s="83" t="s">
        <v>63</v>
      </c>
      <c r="D59" s="189" t="s">
        <v>81</v>
      </c>
      <c r="E59" s="83"/>
      <c r="F59" s="83">
        <v>20</v>
      </c>
      <c r="G59" s="83">
        <v>10</v>
      </c>
      <c r="H59" s="209">
        <f>PRODUCT((V8+W8)/U8)</f>
        <v>1.3</v>
      </c>
      <c r="I59" s="209">
        <f>PRODUCT(X8/U8)</f>
        <v>0.3</v>
      </c>
      <c r="J59" s="209">
        <f>PRODUCT(V8+W8+X8)/U8</f>
        <v>1.6</v>
      </c>
      <c r="K59" s="210">
        <f>PRODUCT(Y8/U8)</f>
        <v>3.2</v>
      </c>
      <c r="L59" s="38"/>
      <c r="M59" s="199" t="s">
        <v>189</v>
      </c>
      <c r="N59" s="83"/>
      <c r="O59" s="83">
        <v>20</v>
      </c>
      <c r="P59" s="83" t="s">
        <v>245</v>
      </c>
      <c r="Q59" s="83" t="s">
        <v>232</v>
      </c>
      <c r="R59" s="83" t="s">
        <v>251</v>
      </c>
      <c r="S59" s="83" t="s">
        <v>238</v>
      </c>
      <c r="T59" s="221"/>
      <c r="U59" s="210" t="s">
        <v>258</v>
      </c>
      <c r="V59" s="38"/>
      <c r="W59" s="211"/>
      <c r="X59" s="198"/>
      <c r="Y59" s="198"/>
      <c r="Z59" s="189"/>
      <c r="AA59" s="189"/>
      <c r="AB59" s="189"/>
      <c r="AC59" s="198"/>
      <c r="AD59" s="189"/>
      <c r="AE59" s="189"/>
      <c r="AF59" s="189"/>
      <c r="AG59" s="198"/>
      <c r="AH59" s="191"/>
      <c r="AI59" s="189" t="s">
        <v>281</v>
      </c>
      <c r="AJ59" s="189"/>
      <c r="AK59" s="189"/>
      <c r="AL59" s="190">
        <v>30</v>
      </c>
      <c r="AM59" s="190">
        <v>35</v>
      </c>
      <c r="AN59" s="190">
        <v>27</v>
      </c>
      <c r="AO59" s="189"/>
      <c r="AP59" s="232">
        <f>PRODUCT(AL59/AL68)</f>
        <v>0.58823529411764708</v>
      </c>
      <c r="AQ59" s="191"/>
      <c r="AR59" s="24"/>
      <c r="AS59" s="24"/>
    </row>
    <row r="60" spans="1:45" ht="15" customHeight="1" x14ac:dyDescent="0.2">
      <c r="A60" s="2"/>
      <c r="B60" s="208">
        <v>2014</v>
      </c>
      <c r="C60" s="83" t="s">
        <v>79</v>
      </c>
      <c r="D60" s="189" t="s">
        <v>81</v>
      </c>
      <c r="E60" s="83"/>
      <c r="F60" s="83">
        <v>21</v>
      </c>
      <c r="G60" s="83">
        <v>3</v>
      </c>
      <c r="H60" s="209">
        <f>PRODUCT((V9+W9)/U9)</f>
        <v>1.3333333333333333</v>
      </c>
      <c r="I60" s="209">
        <f>PRODUCT(X9/U9)</f>
        <v>0.33333333333333331</v>
      </c>
      <c r="J60" s="209">
        <f>PRODUCT(V9+W9+X9)/U9</f>
        <v>1.6666666666666667</v>
      </c>
      <c r="K60" s="210">
        <f>PRODUCT(Y9/U9)</f>
        <v>1.6666666666666667</v>
      </c>
      <c r="L60" s="38"/>
      <c r="M60" s="199" t="s">
        <v>190</v>
      </c>
      <c r="N60" s="83"/>
      <c r="O60" s="83">
        <v>20</v>
      </c>
      <c r="P60" s="83" t="s">
        <v>201</v>
      </c>
      <c r="Q60" s="83" t="s">
        <v>233</v>
      </c>
      <c r="R60" s="83" t="s">
        <v>252</v>
      </c>
      <c r="S60" s="83" t="s">
        <v>239</v>
      </c>
      <c r="T60" s="221"/>
      <c r="U60" s="210" t="s">
        <v>259</v>
      </c>
      <c r="V60" s="38"/>
      <c r="W60" s="211"/>
      <c r="X60" s="198"/>
      <c r="Y60" s="198"/>
      <c r="Z60" s="189"/>
      <c r="AA60" s="189"/>
      <c r="AB60" s="189"/>
      <c r="AC60" s="198"/>
      <c r="AD60" s="189"/>
      <c r="AE60" s="189"/>
      <c r="AF60" s="189"/>
      <c r="AG60" s="198"/>
      <c r="AH60" s="191"/>
      <c r="AI60" s="189" t="s">
        <v>275</v>
      </c>
      <c r="AJ60" s="189"/>
      <c r="AK60" s="189"/>
      <c r="AL60" s="190"/>
      <c r="AM60" s="233">
        <f>PRODUCT(AM59/AL59)</f>
        <v>1.1666666666666667</v>
      </c>
      <c r="AN60" s="233">
        <f>PRODUCT(AN59/AL59)</f>
        <v>0.9</v>
      </c>
      <c r="AO60" s="189"/>
      <c r="AP60" s="189"/>
      <c r="AQ60" s="191"/>
      <c r="AR60" s="24"/>
      <c r="AS60" s="24"/>
    </row>
    <row r="61" spans="1:45" ht="15" customHeight="1" x14ac:dyDescent="0.2">
      <c r="A61" s="2"/>
      <c r="B61" s="208">
        <v>2015</v>
      </c>
      <c r="C61" s="83" t="s">
        <v>77</v>
      </c>
      <c r="D61" s="189" t="s">
        <v>81</v>
      </c>
      <c r="E61" s="83"/>
      <c r="F61" s="83">
        <v>22</v>
      </c>
      <c r="G61" s="83">
        <v>4</v>
      </c>
      <c r="H61" s="209">
        <f>PRODUCT((V10+W10)/U10)</f>
        <v>1</v>
      </c>
      <c r="I61" s="209">
        <f>PRODUCT(X10/U10)</f>
        <v>0</v>
      </c>
      <c r="J61" s="209">
        <f>PRODUCT(V10+W10+X10)/U10</f>
        <v>1</v>
      </c>
      <c r="K61" s="210">
        <f>PRODUCT(Y10/U10)</f>
        <v>4</v>
      </c>
      <c r="L61" s="38"/>
      <c r="M61" s="199" t="s">
        <v>191</v>
      </c>
      <c r="N61" s="83"/>
      <c r="O61" s="83">
        <v>21</v>
      </c>
      <c r="P61" s="83" t="s">
        <v>246</v>
      </c>
      <c r="Q61" s="83" t="s">
        <v>234</v>
      </c>
      <c r="R61" s="83" t="s">
        <v>253</v>
      </c>
      <c r="S61" s="83" t="s">
        <v>240</v>
      </c>
      <c r="T61" s="221"/>
      <c r="U61" s="210" t="s">
        <v>260</v>
      </c>
      <c r="V61" s="38"/>
      <c r="W61" s="211"/>
      <c r="X61" s="198"/>
      <c r="Y61" s="198"/>
      <c r="Z61" s="189"/>
      <c r="AA61" s="189"/>
      <c r="AB61" s="189"/>
      <c r="AC61" s="198"/>
      <c r="AD61" s="189"/>
      <c r="AE61" s="189"/>
      <c r="AF61" s="189"/>
      <c r="AG61" s="198"/>
      <c r="AH61" s="191"/>
      <c r="AI61" s="189"/>
      <c r="AJ61" s="189"/>
      <c r="AK61" s="189"/>
      <c r="AL61" s="190"/>
      <c r="AM61" s="190"/>
      <c r="AN61" s="190"/>
      <c r="AO61" s="189"/>
      <c r="AP61" s="189"/>
      <c r="AQ61" s="191"/>
      <c r="AR61" s="24"/>
      <c r="AS61" s="24"/>
    </row>
    <row r="62" spans="1:45" ht="15" customHeight="1" x14ac:dyDescent="0.2">
      <c r="A62" s="2"/>
      <c r="B62" s="208">
        <v>2016</v>
      </c>
      <c r="C62" s="83" t="s">
        <v>55</v>
      </c>
      <c r="D62" s="189" t="s">
        <v>82</v>
      </c>
      <c r="E62" s="83"/>
      <c r="F62" s="83">
        <v>23</v>
      </c>
      <c r="G62" s="83">
        <v>4</v>
      </c>
      <c r="H62" s="213">
        <f>PRODUCT((V11+W11)/U11)</f>
        <v>2.5</v>
      </c>
      <c r="I62" s="209">
        <f>PRODUCT(X11/U11)</f>
        <v>0.5</v>
      </c>
      <c r="J62" s="213">
        <f>PRODUCT(V11+W11+X11)/U11</f>
        <v>3</v>
      </c>
      <c r="K62" s="214">
        <f>PRODUCT(Y11/U11)</f>
        <v>5.5</v>
      </c>
      <c r="L62" s="38"/>
      <c r="M62" s="199" t="s">
        <v>192</v>
      </c>
      <c r="N62" s="83"/>
      <c r="O62" s="83"/>
      <c r="P62" s="83" t="s">
        <v>247</v>
      </c>
      <c r="Q62" s="83" t="s">
        <v>235</v>
      </c>
      <c r="R62" s="83" t="s">
        <v>254</v>
      </c>
      <c r="S62" s="83" t="s">
        <v>241</v>
      </c>
      <c r="T62" s="221"/>
      <c r="U62" s="210" t="s">
        <v>261</v>
      </c>
      <c r="V62" s="38"/>
      <c r="W62" s="211"/>
      <c r="X62" s="198"/>
      <c r="Y62" s="198"/>
      <c r="Z62" s="189"/>
      <c r="AA62" s="189"/>
      <c r="AB62" s="189"/>
      <c r="AC62" s="198"/>
      <c r="AD62" s="189"/>
      <c r="AE62" s="189"/>
      <c r="AF62" s="189"/>
      <c r="AG62" s="198"/>
      <c r="AH62" s="191"/>
      <c r="AI62" s="189" t="s">
        <v>274</v>
      </c>
      <c r="AJ62" s="189"/>
      <c r="AK62" s="189"/>
      <c r="AL62" s="190">
        <v>17</v>
      </c>
      <c r="AM62" s="190">
        <v>21</v>
      </c>
      <c r="AN62" s="190">
        <v>4</v>
      </c>
      <c r="AO62" s="189"/>
      <c r="AP62" s="232">
        <f>PRODUCT(AL62/AL68)</f>
        <v>0.33333333333333331</v>
      </c>
      <c r="AQ62" s="191"/>
      <c r="AR62" s="24"/>
      <c r="AS62" s="24"/>
    </row>
    <row r="63" spans="1:45" ht="15" customHeight="1" x14ac:dyDescent="0.2">
      <c r="A63" s="2"/>
      <c r="B63" s="208">
        <v>2017</v>
      </c>
      <c r="C63" s="83" t="s">
        <v>127</v>
      </c>
      <c r="D63" s="189" t="s">
        <v>82</v>
      </c>
      <c r="E63" s="83"/>
      <c r="F63" s="83">
        <v>24</v>
      </c>
      <c r="G63" s="83"/>
      <c r="H63" s="209"/>
      <c r="I63" s="209"/>
      <c r="J63" s="209"/>
      <c r="K63" s="210"/>
      <c r="L63" s="38"/>
      <c r="M63" s="199" t="s">
        <v>193</v>
      </c>
      <c r="N63" s="83"/>
      <c r="O63" s="83"/>
      <c r="P63" s="83" t="s">
        <v>248</v>
      </c>
      <c r="Q63" s="83" t="s">
        <v>236</v>
      </c>
      <c r="R63" s="83" t="s">
        <v>255</v>
      </c>
      <c r="S63" s="83" t="s">
        <v>242</v>
      </c>
      <c r="T63" s="221"/>
      <c r="U63" s="210" t="s">
        <v>262</v>
      </c>
      <c r="V63" s="38"/>
      <c r="W63" s="211"/>
      <c r="X63" s="198"/>
      <c r="Y63" s="198"/>
      <c r="Z63" s="189"/>
      <c r="AA63" s="189"/>
      <c r="AB63" s="189"/>
      <c r="AC63" s="198"/>
      <c r="AD63" s="189"/>
      <c r="AE63" s="189"/>
      <c r="AF63" s="189"/>
      <c r="AG63" s="198"/>
      <c r="AH63" s="191"/>
      <c r="AI63" s="189" t="s">
        <v>275</v>
      </c>
      <c r="AJ63" s="189"/>
      <c r="AK63" s="189"/>
      <c r="AL63" s="190"/>
      <c r="AM63" s="233">
        <f>PRODUCT(AM62/AL62)</f>
        <v>1.2352941176470589</v>
      </c>
      <c r="AN63" s="233">
        <f>PRODUCT(AN62/AL62)</f>
        <v>0.23529411764705882</v>
      </c>
      <c r="AO63" s="189"/>
      <c r="AP63" s="189"/>
      <c r="AQ63" s="191"/>
      <c r="AR63" s="24"/>
      <c r="AS63" s="24"/>
    </row>
    <row r="64" spans="1:45" ht="15" customHeight="1" x14ac:dyDescent="0.2">
      <c r="A64" s="2"/>
      <c r="B64" s="208">
        <v>2018</v>
      </c>
      <c r="C64" s="83" t="s">
        <v>63</v>
      </c>
      <c r="D64" s="189" t="s">
        <v>140</v>
      </c>
      <c r="E64" s="83"/>
      <c r="F64" s="83">
        <v>25</v>
      </c>
      <c r="G64" s="83">
        <v>10</v>
      </c>
      <c r="H64" s="209">
        <f>PRODUCT((V13+W13)/U13)</f>
        <v>0.9</v>
      </c>
      <c r="I64" s="209">
        <f>PRODUCT(X13/U13)</f>
        <v>1.1000000000000001</v>
      </c>
      <c r="J64" s="209">
        <f>PRODUCT(V13+W13+X13)/U13</f>
        <v>2</v>
      </c>
      <c r="K64" s="210">
        <f>PRODUCT(Y13/U13)</f>
        <v>3.8</v>
      </c>
      <c r="L64" s="38"/>
      <c r="M64" s="199" t="s">
        <v>194</v>
      </c>
      <c r="N64" s="83"/>
      <c r="O64" s="83"/>
      <c r="P64" s="83" t="s">
        <v>249</v>
      </c>
      <c r="Q64" s="83" t="s">
        <v>237</v>
      </c>
      <c r="R64" s="83" t="s">
        <v>256</v>
      </c>
      <c r="S64" s="83" t="s">
        <v>243</v>
      </c>
      <c r="T64" s="221"/>
      <c r="U64" s="210" t="s">
        <v>263</v>
      </c>
      <c r="V64" s="38"/>
      <c r="W64" s="211"/>
      <c r="X64" s="198"/>
      <c r="Y64" s="198"/>
      <c r="Z64" s="189"/>
      <c r="AA64" s="189"/>
      <c r="AB64" s="189"/>
      <c r="AC64" s="198"/>
      <c r="AD64" s="189"/>
      <c r="AE64" s="189"/>
      <c r="AF64" s="189"/>
      <c r="AG64" s="198"/>
      <c r="AH64" s="191"/>
      <c r="AI64" s="189"/>
      <c r="AJ64" s="189"/>
      <c r="AK64" s="189"/>
      <c r="AL64" s="190"/>
      <c r="AM64" s="190"/>
      <c r="AN64" s="190"/>
      <c r="AO64" s="189"/>
      <c r="AP64" s="189"/>
      <c r="AQ64" s="191"/>
      <c r="AR64" s="24"/>
      <c r="AS64" s="24"/>
    </row>
    <row r="65" spans="1:45" ht="15" customHeight="1" x14ac:dyDescent="0.2">
      <c r="A65" s="2"/>
      <c r="B65" s="208">
        <v>2019</v>
      </c>
      <c r="C65" s="83" t="s">
        <v>59</v>
      </c>
      <c r="D65" s="189" t="s">
        <v>140</v>
      </c>
      <c r="E65" s="83"/>
      <c r="F65" s="83">
        <v>26</v>
      </c>
      <c r="G65" s="83">
        <v>12</v>
      </c>
      <c r="H65" s="209">
        <f>PRODUCT((V14+W14)/U14)</f>
        <v>1.3333333333333333</v>
      </c>
      <c r="I65" s="213">
        <f>PRODUCT(X14/U14)</f>
        <v>0.58333333333333337</v>
      </c>
      <c r="J65" s="209">
        <f>PRODUCT(V14+W14+X14)/U14</f>
        <v>1.9166666666666667</v>
      </c>
      <c r="K65" s="210">
        <f>PRODUCT(Y14/U14)</f>
        <v>5</v>
      </c>
      <c r="L65" s="38"/>
      <c r="M65" s="199" t="s">
        <v>195</v>
      </c>
      <c r="N65" s="83"/>
      <c r="O65" s="83"/>
      <c r="P65" s="83" t="s">
        <v>250</v>
      </c>
      <c r="Q65" s="83" t="s">
        <v>172</v>
      </c>
      <c r="R65" s="83" t="s">
        <v>257</v>
      </c>
      <c r="S65" s="83" t="s">
        <v>244</v>
      </c>
      <c r="T65" s="221"/>
      <c r="U65" s="210" t="s">
        <v>264</v>
      </c>
      <c r="V65" s="38"/>
      <c r="W65" s="211"/>
      <c r="X65" s="198"/>
      <c r="Y65" s="198"/>
      <c r="Z65" s="189"/>
      <c r="AA65" s="189"/>
      <c r="AB65" s="189"/>
      <c r="AC65" s="198"/>
      <c r="AD65" s="189"/>
      <c r="AE65" s="189"/>
      <c r="AF65" s="189"/>
      <c r="AG65" s="198"/>
      <c r="AH65" s="191"/>
      <c r="AI65" s="189" t="s">
        <v>282</v>
      </c>
      <c r="AJ65" s="189"/>
      <c r="AK65" s="189"/>
      <c r="AL65" s="190">
        <v>4</v>
      </c>
      <c r="AM65" s="190">
        <v>10</v>
      </c>
      <c r="AN65" s="190">
        <v>2</v>
      </c>
      <c r="AO65" s="189"/>
      <c r="AP65" s="232">
        <f>PRODUCT(AL65/AL68)</f>
        <v>7.8431372549019607E-2</v>
      </c>
      <c r="AQ65" s="191"/>
      <c r="AR65" s="24"/>
      <c r="AS65" s="24"/>
    </row>
    <row r="66" spans="1:45" ht="15" customHeight="1" x14ac:dyDescent="0.2">
      <c r="A66" s="2"/>
      <c r="B66" s="208">
        <v>2020</v>
      </c>
      <c r="C66" s="83" t="s">
        <v>84</v>
      </c>
      <c r="D66" s="189" t="s">
        <v>140</v>
      </c>
      <c r="E66" s="83"/>
      <c r="F66" s="83">
        <v>27</v>
      </c>
      <c r="G66" s="83">
        <v>8</v>
      </c>
      <c r="H66" s="209">
        <f>PRODUCT((V15+W15)/U15)</f>
        <v>1.25</v>
      </c>
      <c r="I66" s="209">
        <f>PRODUCT(X15/U15)</f>
        <v>1.125</v>
      </c>
      <c r="J66" s="209">
        <f>PRODUCT(V15+W15+X15)/U15</f>
        <v>2.375</v>
      </c>
      <c r="K66" s="210">
        <f>PRODUCT(Y15/U15)</f>
        <v>5</v>
      </c>
      <c r="L66" s="38"/>
      <c r="M66" s="199" t="s">
        <v>300</v>
      </c>
      <c r="N66" s="83"/>
      <c r="O66" s="83"/>
      <c r="P66" s="171" t="s">
        <v>301</v>
      </c>
      <c r="Q66" s="171" t="s">
        <v>302</v>
      </c>
      <c r="R66" s="213" t="s">
        <v>303</v>
      </c>
      <c r="S66" s="213" t="s">
        <v>304</v>
      </c>
      <c r="T66" s="213"/>
      <c r="U66" s="214" t="s">
        <v>305</v>
      </c>
      <c r="V66" s="38"/>
      <c r="W66" s="211"/>
      <c r="X66" s="198"/>
      <c r="Y66" s="198"/>
      <c r="Z66" s="189"/>
      <c r="AA66" s="189"/>
      <c r="AB66" s="189"/>
      <c r="AC66" s="198"/>
      <c r="AD66" s="189"/>
      <c r="AE66" s="189"/>
      <c r="AF66" s="189"/>
      <c r="AG66" s="198"/>
      <c r="AH66" s="191"/>
      <c r="AI66" s="189" t="s">
        <v>275</v>
      </c>
      <c r="AJ66" s="189"/>
      <c r="AK66" s="189"/>
      <c r="AL66" s="190"/>
      <c r="AM66" s="233">
        <f>PRODUCT(AM65/AL65)</f>
        <v>2.5</v>
      </c>
      <c r="AN66" s="233">
        <f>PRODUCT(AN65/AL65)</f>
        <v>0.5</v>
      </c>
      <c r="AO66" s="189"/>
      <c r="AP66" s="189"/>
      <c r="AQ66" s="191"/>
      <c r="AR66" s="24"/>
      <c r="AS66" s="24"/>
    </row>
    <row r="67" spans="1:45" ht="15" customHeight="1" x14ac:dyDescent="0.2">
      <c r="A67" s="2"/>
      <c r="B67" s="208"/>
      <c r="C67" s="83"/>
      <c r="D67" s="189"/>
      <c r="E67" s="83"/>
      <c r="F67" s="83"/>
      <c r="G67" s="83"/>
      <c r="H67" s="209"/>
      <c r="I67" s="209"/>
      <c r="J67" s="209"/>
      <c r="K67" s="210"/>
      <c r="L67" s="38"/>
      <c r="M67" s="199"/>
      <c r="N67" s="83"/>
      <c r="O67" s="83"/>
      <c r="P67" s="83"/>
      <c r="Q67" s="83"/>
      <c r="R67" s="209"/>
      <c r="S67" s="209"/>
      <c r="T67" s="209"/>
      <c r="U67" s="210"/>
      <c r="V67" s="38"/>
      <c r="W67" s="211"/>
      <c r="X67" s="198"/>
      <c r="Y67" s="198"/>
      <c r="Z67" s="189"/>
      <c r="AA67" s="189"/>
      <c r="AB67" s="189"/>
      <c r="AC67" s="198"/>
      <c r="AD67" s="189"/>
      <c r="AE67" s="189"/>
      <c r="AF67" s="189"/>
      <c r="AG67" s="198"/>
      <c r="AH67" s="191"/>
      <c r="AI67" s="189"/>
      <c r="AJ67" s="189"/>
      <c r="AK67" s="189"/>
      <c r="AL67" s="189"/>
      <c r="AM67" s="189"/>
      <c r="AN67" s="189"/>
      <c r="AO67" s="189"/>
      <c r="AP67" s="189"/>
      <c r="AQ67" s="191"/>
      <c r="AR67" s="24"/>
      <c r="AS67" s="24"/>
    </row>
    <row r="68" spans="1:45" ht="15" customHeight="1" x14ac:dyDescent="0.2">
      <c r="A68" s="2"/>
      <c r="B68" s="208"/>
      <c r="C68" s="83"/>
      <c r="D68" s="189"/>
      <c r="E68" s="83"/>
      <c r="F68" s="83"/>
      <c r="G68" s="83"/>
      <c r="H68" s="209"/>
      <c r="I68" s="209"/>
      <c r="J68" s="209"/>
      <c r="K68" s="210"/>
      <c r="L68" s="38"/>
      <c r="M68" s="199"/>
      <c r="N68" s="83"/>
      <c r="O68" s="83"/>
      <c r="P68" s="83"/>
      <c r="Q68" s="83"/>
      <c r="R68" s="209"/>
      <c r="S68" s="209"/>
      <c r="T68" s="209"/>
      <c r="U68" s="210"/>
      <c r="V68" s="38"/>
      <c r="W68" s="211"/>
      <c r="X68" s="198"/>
      <c r="Y68" s="198"/>
      <c r="Z68" s="189"/>
      <c r="AA68" s="189"/>
      <c r="AB68" s="189"/>
      <c r="AC68" s="198"/>
      <c r="AD68" s="189"/>
      <c r="AE68" s="189"/>
      <c r="AF68" s="189"/>
      <c r="AG68" s="198"/>
      <c r="AH68" s="191"/>
      <c r="AI68" s="189" t="s">
        <v>7</v>
      </c>
      <c r="AJ68" s="189"/>
      <c r="AK68" s="189"/>
      <c r="AL68" s="189">
        <f>PRODUCT(AL59+AL62+AL65)</f>
        <v>51</v>
      </c>
      <c r="AM68" s="189">
        <f>PRODUCT(AM59+AM62+AM65)</f>
        <v>66</v>
      </c>
      <c r="AN68" s="189">
        <f>PRODUCT(AN59+AN62+AN65)</f>
        <v>33</v>
      </c>
      <c r="AO68" s="189"/>
      <c r="AP68" s="189"/>
      <c r="AQ68" s="191"/>
      <c r="AR68" s="24"/>
      <c r="AS68" s="24"/>
    </row>
    <row r="69" spans="1:45" ht="15" customHeight="1" x14ac:dyDescent="0.2">
      <c r="A69" s="2"/>
      <c r="B69" s="208"/>
      <c r="C69" s="83"/>
      <c r="D69" s="189"/>
      <c r="E69" s="83"/>
      <c r="F69" s="83"/>
      <c r="G69" s="83"/>
      <c r="H69" s="209"/>
      <c r="I69" s="209"/>
      <c r="J69" s="209"/>
      <c r="K69" s="210"/>
      <c r="L69" s="38"/>
      <c r="M69" s="199"/>
      <c r="N69" s="83"/>
      <c r="O69" s="83"/>
      <c r="P69" s="83"/>
      <c r="Q69" s="83"/>
      <c r="R69" s="209"/>
      <c r="S69" s="209"/>
      <c r="T69" s="209"/>
      <c r="U69" s="210"/>
      <c r="V69" s="38"/>
      <c r="W69" s="211"/>
      <c r="X69" s="198"/>
      <c r="Y69" s="198"/>
      <c r="Z69" s="189"/>
      <c r="AA69" s="189"/>
      <c r="AB69" s="189"/>
      <c r="AC69" s="198"/>
      <c r="AD69" s="189"/>
      <c r="AE69" s="189"/>
      <c r="AF69" s="189"/>
      <c r="AG69" s="198"/>
      <c r="AH69" s="191"/>
      <c r="AI69" s="189" t="s">
        <v>275</v>
      </c>
      <c r="AJ69" s="189"/>
      <c r="AK69" s="189"/>
      <c r="AL69" s="189"/>
      <c r="AM69" s="233">
        <f>PRODUCT(AM68/AL68)</f>
        <v>1.2941176470588236</v>
      </c>
      <c r="AN69" s="233">
        <f>PRODUCT(AN68/AL68)</f>
        <v>0.6470588235294118</v>
      </c>
      <c r="AO69" s="189"/>
      <c r="AP69" s="189"/>
      <c r="AQ69" s="191"/>
      <c r="AR69" s="24"/>
      <c r="AS69" s="24"/>
    </row>
    <row r="70" spans="1:45" s="9" customFormat="1" ht="15" customHeight="1" x14ac:dyDescent="0.25">
      <c r="A70" s="23"/>
      <c r="B70" s="192"/>
      <c r="C70" s="194"/>
      <c r="D70" s="194"/>
      <c r="E70" s="194"/>
      <c r="F70" s="194"/>
      <c r="G70" s="194"/>
      <c r="H70" s="215"/>
      <c r="I70" s="215"/>
      <c r="J70" s="215"/>
      <c r="K70" s="216"/>
      <c r="L70" s="38"/>
      <c r="M70" s="192"/>
      <c r="N70" s="194"/>
      <c r="O70" s="194"/>
      <c r="P70" s="194"/>
      <c r="Q70" s="194"/>
      <c r="R70" s="194"/>
      <c r="S70" s="194"/>
      <c r="T70" s="194"/>
      <c r="U70" s="216"/>
      <c r="V70" s="38"/>
      <c r="W70" s="192"/>
      <c r="X70" s="194"/>
      <c r="Y70" s="194"/>
      <c r="Z70" s="194"/>
      <c r="AA70" s="194"/>
      <c r="AB70" s="194"/>
      <c r="AC70" s="194"/>
      <c r="AD70" s="194"/>
      <c r="AE70" s="194"/>
      <c r="AF70" s="194"/>
      <c r="AG70" s="194"/>
      <c r="AH70" s="196"/>
      <c r="AI70" s="192"/>
      <c r="AJ70" s="194"/>
      <c r="AK70" s="194"/>
      <c r="AL70" s="195"/>
      <c r="AM70" s="236"/>
      <c r="AN70" s="236"/>
      <c r="AO70" s="194"/>
      <c r="AP70" s="194"/>
      <c r="AQ70" s="196"/>
      <c r="AR70" s="35"/>
      <c r="AS70" s="39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9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9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9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9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9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9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9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9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9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9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9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9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9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9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ht="15" customHeight="1" x14ac:dyDescent="0.25">
      <c r="AG188" s="24"/>
      <c r="AH188" s="57"/>
      <c r="AI188" s="35"/>
      <c r="AJ188" s="35"/>
    </row>
    <row r="189" spans="1:44" ht="15" customHeight="1" x14ac:dyDescent="0.25">
      <c r="AG189" s="24"/>
      <c r="AH189" s="57"/>
      <c r="AI189" s="35"/>
      <c r="AJ189" s="35"/>
    </row>
    <row r="190" spans="1:44" ht="15" customHeight="1" x14ac:dyDescent="0.25">
      <c r="AG190" s="24"/>
      <c r="AH190" s="57"/>
      <c r="AI190" s="35"/>
      <c r="AJ190" s="35"/>
    </row>
    <row r="191" spans="1:44" ht="15" customHeight="1" x14ac:dyDescent="0.25">
      <c r="AG191" s="24"/>
      <c r="AH191" s="57"/>
      <c r="AI191" s="35"/>
      <c r="AJ191" s="35"/>
    </row>
    <row r="192" spans="1:44" ht="15" customHeight="1" x14ac:dyDescent="0.25">
      <c r="AG192" s="24"/>
      <c r="AH192" s="57"/>
      <c r="AI192" s="35"/>
      <c r="AJ192" s="35"/>
    </row>
    <row r="193" spans="33:36" ht="15" customHeight="1" x14ac:dyDescent="0.25">
      <c r="AG193" s="24"/>
      <c r="AH193" s="57"/>
      <c r="AI193" s="35"/>
      <c r="AJ193" s="35"/>
    </row>
    <row r="194" spans="33:36" ht="15" customHeight="1" x14ac:dyDescent="0.25">
      <c r="AG194" s="24"/>
      <c r="AH194" s="57"/>
      <c r="AI194" s="35"/>
      <c r="AJ194" s="35"/>
    </row>
  </sheetData>
  <sortState ref="B14:AQ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6" t="s">
        <v>94</v>
      </c>
      <c r="C1" s="11"/>
      <c r="D1" s="12"/>
      <c r="E1" s="127" t="s">
        <v>95</v>
      </c>
      <c r="F1" s="127"/>
      <c r="G1" s="65"/>
      <c r="H1" s="65"/>
      <c r="I1" s="7"/>
      <c r="J1" s="6"/>
      <c r="K1" s="13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27"/>
      <c r="AB1" s="127"/>
      <c r="AC1" s="65"/>
      <c r="AD1" s="65"/>
      <c r="AE1" s="7"/>
      <c r="AF1" s="6"/>
      <c r="AG1" s="13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26" t="s">
        <v>89</v>
      </c>
      <c r="C2" s="62"/>
      <c r="D2" s="138"/>
      <c r="E2" s="13" t="s">
        <v>11</v>
      </c>
      <c r="F2" s="14"/>
      <c r="G2" s="14"/>
      <c r="H2" s="14"/>
      <c r="I2" s="20"/>
      <c r="J2" s="15"/>
      <c r="K2" s="91"/>
      <c r="L2" s="22" t="s">
        <v>146</v>
      </c>
      <c r="M2" s="14"/>
      <c r="N2" s="14"/>
      <c r="O2" s="21"/>
      <c r="P2" s="19"/>
      <c r="Q2" s="22" t="s">
        <v>147</v>
      </c>
      <c r="R2" s="14"/>
      <c r="S2" s="14"/>
      <c r="T2" s="14"/>
      <c r="U2" s="20"/>
      <c r="V2" s="21"/>
      <c r="W2" s="19"/>
      <c r="X2" s="139" t="s">
        <v>148</v>
      </c>
      <c r="Y2" s="140"/>
      <c r="Z2" s="141"/>
      <c r="AA2" s="13" t="s">
        <v>11</v>
      </c>
      <c r="AB2" s="14"/>
      <c r="AC2" s="14"/>
      <c r="AD2" s="14"/>
      <c r="AE2" s="20"/>
      <c r="AF2" s="15"/>
      <c r="AG2" s="91"/>
      <c r="AH2" s="22" t="s">
        <v>149</v>
      </c>
      <c r="AI2" s="14"/>
      <c r="AJ2" s="14"/>
      <c r="AK2" s="21"/>
      <c r="AL2" s="19"/>
      <c r="AM2" s="22" t="s">
        <v>147</v>
      </c>
      <c r="AN2" s="14"/>
      <c r="AO2" s="14"/>
      <c r="AP2" s="14"/>
      <c r="AQ2" s="20"/>
      <c r="AR2" s="21"/>
      <c r="AS2" s="142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142"/>
      <c r="L3" s="18" t="s">
        <v>5</v>
      </c>
      <c r="M3" s="18" t="s">
        <v>6</v>
      </c>
      <c r="N3" s="18" t="s">
        <v>32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14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142"/>
      <c r="AH3" s="18" t="s">
        <v>5</v>
      </c>
      <c r="AI3" s="18" t="s">
        <v>6</v>
      </c>
      <c r="AJ3" s="18" t="s">
        <v>32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142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2"/>
      <c r="M4" s="18"/>
      <c r="N4" s="18"/>
      <c r="O4" s="18"/>
      <c r="P4" s="24"/>
      <c r="Q4" s="25"/>
      <c r="R4" s="25"/>
      <c r="S4" s="27"/>
      <c r="T4" s="25"/>
      <c r="U4" s="25"/>
      <c r="V4" s="143"/>
      <c r="W4" s="30"/>
      <c r="X4" s="25">
        <v>2009</v>
      </c>
      <c r="Y4" s="25" t="s">
        <v>67</v>
      </c>
      <c r="Z4" s="26" t="s">
        <v>80</v>
      </c>
      <c r="AA4" s="25">
        <v>16</v>
      </c>
      <c r="AB4" s="25">
        <v>0</v>
      </c>
      <c r="AC4" s="25">
        <v>21</v>
      </c>
      <c r="AD4" s="25">
        <v>14</v>
      </c>
      <c r="AE4" s="25">
        <v>69</v>
      </c>
      <c r="AF4" s="32">
        <v>0.53900000000000003</v>
      </c>
      <c r="AG4" s="160">
        <v>128</v>
      </c>
      <c r="AH4" s="18" t="s">
        <v>79</v>
      </c>
      <c r="AI4" s="18"/>
      <c r="AJ4" s="18" t="s">
        <v>55</v>
      </c>
      <c r="AK4" s="18"/>
      <c r="AL4" s="24"/>
      <c r="AM4" s="25">
        <v>3</v>
      </c>
      <c r="AN4" s="25">
        <v>0</v>
      </c>
      <c r="AO4" s="25">
        <v>3</v>
      </c>
      <c r="AP4" s="25">
        <v>0</v>
      </c>
      <c r="AQ4" s="25">
        <v>13</v>
      </c>
      <c r="AR4" s="144">
        <v>0.4642</v>
      </c>
      <c r="AS4" s="1">
        <v>28</v>
      </c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2"/>
      <c r="M5" s="18"/>
      <c r="N5" s="18"/>
      <c r="O5" s="18"/>
      <c r="P5" s="24"/>
      <c r="Q5" s="25"/>
      <c r="R5" s="25"/>
      <c r="S5" s="27"/>
      <c r="T5" s="25"/>
      <c r="U5" s="25"/>
      <c r="V5" s="143"/>
      <c r="W5" s="30"/>
      <c r="X5" s="25">
        <v>2010</v>
      </c>
      <c r="Y5" s="25" t="s">
        <v>59</v>
      </c>
      <c r="Z5" s="26" t="s">
        <v>80</v>
      </c>
      <c r="AA5" s="25">
        <v>18</v>
      </c>
      <c r="AB5" s="25">
        <v>2</v>
      </c>
      <c r="AC5" s="25">
        <v>28</v>
      </c>
      <c r="AD5" s="25">
        <v>18</v>
      </c>
      <c r="AE5" s="25">
        <v>84</v>
      </c>
      <c r="AF5" s="32">
        <v>0.58740000000000003</v>
      </c>
      <c r="AG5" s="160">
        <v>143</v>
      </c>
      <c r="AH5" s="18" t="s">
        <v>63</v>
      </c>
      <c r="AI5" s="18"/>
      <c r="AJ5" s="18" t="s">
        <v>63</v>
      </c>
      <c r="AK5" s="18" t="s">
        <v>137</v>
      </c>
      <c r="AL5" s="24"/>
      <c r="AM5" s="25">
        <v>6</v>
      </c>
      <c r="AN5" s="25">
        <v>0</v>
      </c>
      <c r="AO5" s="25">
        <v>11</v>
      </c>
      <c r="AP5" s="25">
        <v>4</v>
      </c>
      <c r="AQ5" s="25">
        <v>47</v>
      </c>
      <c r="AR5" s="144">
        <v>0.68110000000000004</v>
      </c>
      <c r="AS5" s="1">
        <v>69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72"/>
      <c r="M6" s="18"/>
      <c r="N6" s="18"/>
      <c r="O6" s="18"/>
      <c r="P6" s="24"/>
      <c r="Q6" s="25"/>
      <c r="R6" s="25"/>
      <c r="S6" s="27"/>
      <c r="T6" s="25"/>
      <c r="U6" s="25"/>
      <c r="V6" s="143"/>
      <c r="W6" s="30"/>
      <c r="X6" s="25">
        <v>2011</v>
      </c>
      <c r="Y6" s="25" t="s">
        <v>84</v>
      </c>
      <c r="Z6" s="26" t="s">
        <v>96</v>
      </c>
      <c r="AA6" s="25">
        <v>15</v>
      </c>
      <c r="AB6" s="25">
        <v>4</v>
      </c>
      <c r="AC6" s="25">
        <v>39</v>
      </c>
      <c r="AD6" s="25">
        <v>22</v>
      </c>
      <c r="AE6" s="25">
        <v>102</v>
      </c>
      <c r="AF6" s="32">
        <v>0.72850000000000004</v>
      </c>
      <c r="AG6" s="160">
        <v>140</v>
      </c>
      <c r="AH6" s="25" t="s">
        <v>67</v>
      </c>
      <c r="AI6" s="18"/>
      <c r="AJ6" s="25" t="s">
        <v>59</v>
      </c>
      <c r="AK6" s="18" t="s">
        <v>79</v>
      </c>
      <c r="AL6" s="24"/>
      <c r="AM6" s="25">
        <v>7</v>
      </c>
      <c r="AN6" s="25">
        <v>3</v>
      </c>
      <c r="AO6" s="25">
        <v>15</v>
      </c>
      <c r="AP6" s="25">
        <v>17</v>
      </c>
      <c r="AQ6" s="25">
        <v>52</v>
      </c>
      <c r="AR6" s="144">
        <v>0.78779999999999994</v>
      </c>
      <c r="AS6" s="1">
        <v>66</v>
      </c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2012</v>
      </c>
      <c r="C7" s="29" t="s">
        <v>64</v>
      </c>
      <c r="D7" s="26" t="s">
        <v>96</v>
      </c>
      <c r="E7" s="25">
        <v>21</v>
      </c>
      <c r="F7" s="25">
        <v>1</v>
      </c>
      <c r="G7" s="25">
        <v>31</v>
      </c>
      <c r="H7" s="27">
        <v>13</v>
      </c>
      <c r="I7" s="25">
        <v>137</v>
      </c>
      <c r="J7" s="28">
        <v>0.69499999999999995</v>
      </c>
      <c r="K7" s="30">
        <v>197</v>
      </c>
      <c r="L7" s="72"/>
      <c r="M7" s="18"/>
      <c r="N7" s="18"/>
      <c r="O7" s="25" t="s">
        <v>67</v>
      </c>
      <c r="P7" s="24"/>
      <c r="Q7" s="25"/>
      <c r="R7" s="25"/>
      <c r="S7" s="27"/>
      <c r="T7" s="25"/>
      <c r="U7" s="25"/>
      <c r="V7" s="143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44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ht="14.25" x14ac:dyDescent="0.2">
      <c r="A8" s="35"/>
      <c r="B8" s="67" t="s">
        <v>150</v>
      </c>
      <c r="C8" s="71"/>
      <c r="D8" s="70"/>
      <c r="E8" s="69">
        <f>SUM(E4:E7)</f>
        <v>21</v>
      </c>
      <c r="F8" s="69">
        <f>SUM(F4:F7)</f>
        <v>1</v>
      </c>
      <c r="G8" s="69">
        <f>SUM(G4:G7)</f>
        <v>31</v>
      </c>
      <c r="H8" s="69">
        <f>SUM(H4:H7)</f>
        <v>13</v>
      </c>
      <c r="I8" s="69">
        <f>SUM(I4:I7)</f>
        <v>137</v>
      </c>
      <c r="J8" s="145">
        <f>PRODUCT(I8/K8)</f>
        <v>0.69543147208121825</v>
      </c>
      <c r="K8" s="91">
        <f>SUM(K4:K7)</f>
        <v>197</v>
      </c>
      <c r="L8" s="22"/>
      <c r="M8" s="20"/>
      <c r="N8" s="76"/>
      <c r="O8" s="77"/>
      <c r="P8" s="24"/>
      <c r="Q8" s="69">
        <f>SUM(Q4:Q7)</f>
        <v>0</v>
      </c>
      <c r="R8" s="69">
        <f>SUM(R4:R7)</f>
        <v>0</v>
      </c>
      <c r="S8" s="69">
        <f>SUM(S4:S7)</f>
        <v>0</v>
      </c>
      <c r="T8" s="69">
        <f>SUM(T4:T7)</f>
        <v>0</v>
      </c>
      <c r="U8" s="69">
        <f>SUM(U4:U7)</f>
        <v>0</v>
      </c>
      <c r="V8" s="33">
        <v>0</v>
      </c>
      <c r="W8" s="91">
        <f>SUM(W4:W7)</f>
        <v>0</v>
      </c>
      <c r="X8" s="16" t="s">
        <v>150</v>
      </c>
      <c r="Y8" s="17"/>
      <c r="Z8" s="15"/>
      <c r="AA8" s="69">
        <f>SUM(AA4:AA7)</f>
        <v>49</v>
      </c>
      <c r="AB8" s="69">
        <f>SUM(AB4:AB7)</f>
        <v>6</v>
      </c>
      <c r="AC8" s="69">
        <f>SUM(AC4:AC7)</f>
        <v>88</v>
      </c>
      <c r="AD8" s="69">
        <f>SUM(AD4:AD7)</f>
        <v>54</v>
      </c>
      <c r="AE8" s="69">
        <f>SUM(AE4:AE7)</f>
        <v>255</v>
      </c>
      <c r="AF8" s="145">
        <f>PRODUCT(AE8/AG8)</f>
        <v>0.62043795620437958</v>
      </c>
      <c r="AG8" s="91">
        <f>SUM(AG4:AG7)</f>
        <v>411</v>
      </c>
      <c r="AH8" s="22"/>
      <c r="AI8" s="20"/>
      <c r="AJ8" s="76"/>
      <c r="AK8" s="77"/>
      <c r="AL8" s="24"/>
      <c r="AM8" s="69">
        <f>SUM(AM4:AM7)</f>
        <v>16</v>
      </c>
      <c r="AN8" s="69">
        <f>SUM(AN4:AN7)</f>
        <v>3</v>
      </c>
      <c r="AO8" s="69">
        <f>SUM(AO4:AO7)</f>
        <v>29</v>
      </c>
      <c r="AP8" s="69">
        <f>SUM(AP4:AP7)</f>
        <v>21</v>
      </c>
      <c r="AQ8" s="69">
        <f>SUM(AQ4:AQ7)</f>
        <v>112</v>
      </c>
      <c r="AR8" s="145">
        <f>PRODUCT(AQ8/AS8)</f>
        <v>0.68711656441717794</v>
      </c>
      <c r="AS8" s="142">
        <f>SUM(AS4:AS7)</f>
        <v>163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30"/>
      <c r="L9" s="24"/>
      <c r="M9" s="24"/>
      <c r="N9" s="24"/>
      <c r="O9" s="24"/>
      <c r="P9" s="35"/>
      <c r="Q9" s="35"/>
      <c r="R9" s="38"/>
      <c r="S9" s="35"/>
      <c r="T9" s="35"/>
      <c r="U9" s="24"/>
      <c r="V9" s="24"/>
      <c r="W9" s="30"/>
      <c r="X9" s="35"/>
      <c r="Y9" s="35"/>
      <c r="Z9" s="35"/>
      <c r="AA9" s="35"/>
      <c r="AB9" s="35"/>
      <c r="AC9" s="35"/>
      <c r="AD9" s="35"/>
      <c r="AE9" s="35"/>
      <c r="AF9" s="36"/>
      <c r="AG9" s="30"/>
      <c r="AH9" s="24"/>
      <c r="AI9" s="24"/>
      <c r="AJ9" s="24"/>
      <c r="AK9" s="24"/>
      <c r="AL9" s="35"/>
      <c r="AM9" s="35"/>
      <c r="AN9" s="38"/>
      <c r="AO9" s="35"/>
      <c r="AP9" s="35"/>
      <c r="AQ9" s="24"/>
      <c r="AR9" s="24"/>
      <c r="AS9" s="30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46" t="s">
        <v>151</v>
      </c>
      <c r="C10" s="147"/>
      <c r="D10" s="148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15</v>
      </c>
      <c r="J10" s="18" t="s">
        <v>20</v>
      </c>
      <c r="K10" s="24"/>
      <c r="L10" s="18" t="s">
        <v>25</v>
      </c>
      <c r="M10" s="18" t="s">
        <v>26</v>
      </c>
      <c r="N10" s="18" t="s">
        <v>152</v>
      </c>
      <c r="O10" s="18" t="s">
        <v>153</v>
      </c>
      <c r="Q10" s="38"/>
      <c r="R10" s="38" t="s">
        <v>61</v>
      </c>
      <c r="S10" s="38"/>
      <c r="T10" s="35" t="s">
        <v>97</v>
      </c>
      <c r="U10" s="24"/>
      <c r="V10" s="30"/>
      <c r="W10" s="30"/>
      <c r="X10" s="149"/>
      <c r="Y10" s="149"/>
      <c r="Z10" s="149"/>
      <c r="AA10" s="149"/>
      <c r="AB10" s="149"/>
      <c r="AC10" s="38"/>
      <c r="AD10" s="38"/>
      <c r="AE10" s="38"/>
      <c r="AF10" s="35"/>
      <c r="AG10" s="35"/>
      <c r="AH10" s="35"/>
      <c r="AI10" s="35"/>
      <c r="AJ10" s="35"/>
      <c r="AK10" s="35"/>
      <c r="AM10" s="30"/>
      <c r="AN10" s="149"/>
      <c r="AO10" s="149"/>
      <c r="AP10" s="149"/>
      <c r="AQ10" s="149"/>
      <c r="AR10" s="149"/>
      <c r="AS10" s="149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41" t="s">
        <v>154</v>
      </c>
      <c r="C11" s="12"/>
      <c r="D11" s="43"/>
      <c r="E11" s="150">
        <v>273</v>
      </c>
      <c r="F11" s="150">
        <v>20</v>
      </c>
      <c r="G11" s="150">
        <v>343</v>
      </c>
      <c r="H11" s="150">
        <v>200</v>
      </c>
      <c r="I11" s="150">
        <v>1188</v>
      </c>
      <c r="J11" s="151">
        <v>0.58499999999999996</v>
      </c>
      <c r="K11" s="35">
        <f>PRODUCT(I11/J11)</f>
        <v>2030.7692307692309</v>
      </c>
      <c r="L11" s="152">
        <f>PRODUCT((F11+G11)/E11)</f>
        <v>1.3296703296703296</v>
      </c>
      <c r="M11" s="152">
        <f>PRODUCT(H11/E11)</f>
        <v>0.73260073260073255</v>
      </c>
      <c r="N11" s="152">
        <f>PRODUCT((F11+G11+H11)/E11)</f>
        <v>2.062271062271062</v>
      </c>
      <c r="O11" s="152">
        <f>PRODUCT(I11/E11)</f>
        <v>4.3516483516483513</v>
      </c>
      <c r="Q11" s="38"/>
      <c r="R11" s="38"/>
      <c r="S11" s="38"/>
      <c r="T11" s="35" t="s">
        <v>86</v>
      </c>
      <c r="U11" s="35"/>
      <c r="V11" s="35"/>
      <c r="W11" s="35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8"/>
      <c r="AO11" s="38"/>
      <c r="AP11" s="38"/>
      <c r="AQ11" s="38"/>
      <c r="AR11" s="38"/>
      <c r="AS11" s="3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53" t="s">
        <v>89</v>
      </c>
      <c r="C12" s="154"/>
      <c r="D12" s="155"/>
      <c r="E12" s="150">
        <f>PRODUCT(E8+Q8)</f>
        <v>21</v>
      </c>
      <c r="F12" s="150">
        <f>PRODUCT(F8+R8)</f>
        <v>1</v>
      </c>
      <c r="G12" s="150">
        <f>PRODUCT(G8+S8)</f>
        <v>31</v>
      </c>
      <c r="H12" s="150">
        <f>PRODUCT(H8+T8)</f>
        <v>13</v>
      </c>
      <c r="I12" s="150">
        <f>PRODUCT(I8+U8)</f>
        <v>137</v>
      </c>
      <c r="J12" s="151">
        <f>PRODUCT(I12/K12)</f>
        <v>0.69543147208121825</v>
      </c>
      <c r="K12" s="35">
        <f>PRODUCT(K8+W8)</f>
        <v>197</v>
      </c>
      <c r="L12" s="152">
        <f>PRODUCT((F12+G12)/E12)</f>
        <v>1.5238095238095237</v>
      </c>
      <c r="M12" s="152">
        <f>PRODUCT(H12/E12)</f>
        <v>0.61904761904761907</v>
      </c>
      <c r="N12" s="152">
        <f>PRODUCT((F12+G12+H12)/E12)</f>
        <v>2.1428571428571428</v>
      </c>
      <c r="O12" s="152">
        <f>PRODUCT(I12/E12)</f>
        <v>6.5238095238095237</v>
      </c>
      <c r="Q12" s="38"/>
      <c r="R12" s="38"/>
      <c r="S12" s="38"/>
      <c r="T12" s="35" t="s">
        <v>98</v>
      </c>
      <c r="U12" s="35"/>
      <c r="V12" s="35"/>
      <c r="W12" s="35"/>
      <c r="X12" s="35"/>
      <c r="Y12" s="35"/>
      <c r="Z12" s="35"/>
      <c r="AA12" s="35"/>
      <c r="AB12" s="35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02" t="s">
        <v>148</v>
      </c>
      <c r="C13" s="156"/>
      <c r="D13" s="157"/>
      <c r="E13" s="150">
        <f>PRODUCT(AA8+AM8)</f>
        <v>65</v>
      </c>
      <c r="F13" s="150">
        <f>PRODUCT(AB8+AN8)</f>
        <v>9</v>
      </c>
      <c r="G13" s="150">
        <f>PRODUCT(AC8+AO8)</f>
        <v>117</v>
      </c>
      <c r="H13" s="150">
        <f>PRODUCT(AD8+AP8)</f>
        <v>75</v>
      </c>
      <c r="I13" s="150">
        <f>PRODUCT(AE8+AQ8)</f>
        <v>367</v>
      </c>
      <c r="J13" s="151">
        <f>PRODUCT(I13/K13)</f>
        <v>0.63937282229965153</v>
      </c>
      <c r="K13" s="24">
        <f>PRODUCT(AG8+AS8)</f>
        <v>574</v>
      </c>
      <c r="L13" s="152">
        <f>PRODUCT((F13+G13)/E13)</f>
        <v>1.9384615384615385</v>
      </c>
      <c r="M13" s="152">
        <f>PRODUCT(H13/E13)</f>
        <v>1.1538461538461537</v>
      </c>
      <c r="N13" s="152">
        <f>PRODUCT((F13+G13+H13)/E13)</f>
        <v>3.0923076923076924</v>
      </c>
      <c r="O13" s="152">
        <f>PRODUCT(I13/E13)</f>
        <v>5.6461538461538465</v>
      </c>
      <c r="Q13" s="38"/>
      <c r="R13" s="38"/>
      <c r="S13" s="35"/>
      <c r="T13" s="35" t="s">
        <v>85</v>
      </c>
      <c r="U13" s="24"/>
      <c r="V13" s="24"/>
      <c r="W13" s="35"/>
      <c r="X13" s="35"/>
      <c r="Y13" s="35"/>
      <c r="Z13" s="35"/>
      <c r="AA13" s="35"/>
      <c r="AB13" s="35"/>
      <c r="AC13" s="38"/>
      <c r="AD13" s="38"/>
      <c r="AE13" s="38"/>
      <c r="AF13" s="38"/>
      <c r="AG13" s="38"/>
      <c r="AH13" s="38"/>
      <c r="AI13" s="38"/>
      <c r="AJ13" s="38"/>
      <c r="AK13" s="35"/>
      <c r="AL13" s="24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58" t="s">
        <v>150</v>
      </c>
      <c r="C14" s="99"/>
      <c r="D14" s="159"/>
      <c r="E14" s="150">
        <f>SUM(E11:E13)</f>
        <v>359</v>
      </c>
      <c r="F14" s="150">
        <f t="shared" ref="F14:I14" si="0">SUM(F11:F13)</f>
        <v>30</v>
      </c>
      <c r="G14" s="150">
        <f t="shared" si="0"/>
        <v>491</v>
      </c>
      <c r="H14" s="150">
        <f t="shared" si="0"/>
        <v>288</v>
      </c>
      <c r="I14" s="150">
        <f t="shared" si="0"/>
        <v>1692</v>
      </c>
      <c r="J14" s="151">
        <f>PRODUCT(I14/K14)</f>
        <v>0.6039041265134667</v>
      </c>
      <c r="K14" s="35">
        <f>SUM(K11:K13)</f>
        <v>2801.7692307692309</v>
      </c>
      <c r="L14" s="152">
        <f>PRODUCT((F14+G14)/E14)</f>
        <v>1.4512534818941505</v>
      </c>
      <c r="M14" s="152">
        <f>PRODUCT(H14/E14)</f>
        <v>0.8022284122562674</v>
      </c>
      <c r="N14" s="152">
        <f>PRODUCT((F14+G14+H14)/E14)</f>
        <v>2.253481894150418</v>
      </c>
      <c r="O14" s="152">
        <f>PRODUCT(I14/E14)</f>
        <v>4.7130919220055709</v>
      </c>
      <c r="Q14" s="24"/>
      <c r="R14" s="24"/>
      <c r="S14" s="24"/>
      <c r="T14" s="35" t="s">
        <v>87</v>
      </c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24"/>
      <c r="F15" s="24"/>
      <c r="G15" s="24"/>
      <c r="H15" s="24"/>
      <c r="I15" s="24"/>
      <c r="J15" s="35"/>
      <c r="K15" s="35"/>
      <c r="L15" s="24"/>
      <c r="M15" s="24"/>
      <c r="N15" s="24"/>
      <c r="O15" s="24"/>
      <c r="P15" s="35"/>
      <c r="Q15" s="35"/>
      <c r="R15" s="35"/>
      <c r="S15" s="35"/>
      <c r="T15" s="35" t="s">
        <v>141</v>
      </c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8"/>
      <c r="AJ173" s="38"/>
      <c r="AK173" s="3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8"/>
      <c r="AJ174" s="38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8"/>
      <c r="AJ179" s="38"/>
      <c r="AK179" s="24"/>
      <c r="AL179" s="24"/>
    </row>
    <row r="180" spans="12:38" x14ac:dyDescent="0.25"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9" customWidth="1"/>
    <col min="3" max="3" width="21.5703125" style="60" customWidth="1"/>
    <col min="4" max="4" width="10.5703125" style="73" customWidth="1"/>
    <col min="5" max="5" width="9.28515625" style="73" customWidth="1"/>
    <col min="6" max="6" width="0.7109375" style="30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123" customWidth="1"/>
    <col min="22" max="22" width="9.85546875" style="60" customWidth="1"/>
    <col min="23" max="23" width="19.7109375" style="73" customWidth="1"/>
    <col min="24" max="24" width="9.7109375" style="60" customWidth="1"/>
    <col min="25" max="30" width="9.140625" style="3"/>
  </cols>
  <sheetData>
    <row r="1" spans="1:30" ht="18.75" x14ac:dyDescent="0.3">
      <c r="A1" s="8"/>
      <c r="B1" s="74" t="s">
        <v>45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20"/>
      <c r="R1" s="120"/>
      <c r="S1" s="120"/>
      <c r="T1" s="120"/>
      <c r="U1" s="120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23"/>
      <c r="B2" s="10" t="s">
        <v>94</v>
      </c>
      <c r="C2" s="127" t="s">
        <v>95</v>
      </c>
      <c r="D2" s="65"/>
      <c r="E2" s="6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1"/>
      <c r="R2" s="121"/>
      <c r="S2" s="121"/>
      <c r="T2" s="121"/>
      <c r="U2" s="121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66" t="s">
        <v>155</v>
      </c>
      <c r="C3" s="22" t="s">
        <v>33</v>
      </c>
      <c r="D3" s="67" t="s">
        <v>34</v>
      </c>
      <c r="E3" s="68" t="s">
        <v>1</v>
      </c>
      <c r="F3" s="24"/>
      <c r="G3" s="69" t="s">
        <v>35</v>
      </c>
      <c r="H3" s="70" t="s">
        <v>36</v>
      </c>
      <c r="I3" s="70" t="s">
        <v>30</v>
      </c>
      <c r="J3" s="17" t="s">
        <v>37</v>
      </c>
      <c r="K3" s="71" t="s">
        <v>38</v>
      </c>
      <c r="L3" s="71" t="s">
        <v>39</v>
      </c>
      <c r="M3" s="69" t="s">
        <v>40</v>
      </c>
      <c r="N3" s="69" t="s">
        <v>29</v>
      </c>
      <c r="O3" s="70" t="s">
        <v>41</v>
      </c>
      <c r="P3" s="69" t="s">
        <v>36</v>
      </c>
      <c r="Q3" s="69" t="s">
        <v>15</v>
      </c>
      <c r="R3" s="69">
        <v>1</v>
      </c>
      <c r="S3" s="69">
        <v>2</v>
      </c>
      <c r="T3" s="69">
        <v>3</v>
      </c>
      <c r="U3" s="69" t="s">
        <v>42</v>
      </c>
      <c r="V3" s="17" t="s">
        <v>20</v>
      </c>
      <c r="W3" s="16" t="s">
        <v>43</v>
      </c>
      <c r="X3" s="16" t="s">
        <v>44</v>
      </c>
      <c r="Y3" s="64"/>
      <c r="Z3" s="64"/>
      <c r="AA3" s="64"/>
      <c r="AB3" s="64"/>
      <c r="AC3" s="64"/>
      <c r="AD3" s="64"/>
    </row>
    <row r="4" spans="1:30" x14ac:dyDescent="0.25">
      <c r="A4" s="8"/>
      <c r="B4" s="162" t="s">
        <v>156</v>
      </c>
      <c r="C4" s="181" t="s">
        <v>157</v>
      </c>
      <c r="D4" s="162" t="s">
        <v>158</v>
      </c>
      <c r="E4" s="182" t="s">
        <v>140</v>
      </c>
      <c r="F4" s="35"/>
      <c r="G4" s="163"/>
      <c r="H4" s="163"/>
      <c r="I4" s="163">
        <v>1</v>
      </c>
      <c r="J4" s="163"/>
      <c r="K4" s="163" t="s">
        <v>66</v>
      </c>
      <c r="L4" s="163"/>
      <c r="M4" s="163">
        <v>1</v>
      </c>
      <c r="N4" s="163"/>
      <c r="O4" s="163">
        <v>1</v>
      </c>
      <c r="P4" s="163"/>
      <c r="Q4" s="164" t="s">
        <v>162</v>
      </c>
      <c r="R4" s="164"/>
      <c r="S4" s="164"/>
      <c r="T4" s="164" t="s">
        <v>163</v>
      </c>
      <c r="U4" s="164" t="s">
        <v>76</v>
      </c>
      <c r="V4" s="183">
        <v>1</v>
      </c>
      <c r="W4" s="161" t="s">
        <v>159</v>
      </c>
      <c r="X4" s="164" t="s">
        <v>160</v>
      </c>
      <c r="Y4" s="64"/>
      <c r="Z4" s="64"/>
      <c r="AA4" s="64"/>
      <c r="AB4" s="64"/>
      <c r="AC4" s="64"/>
      <c r="AD4" s="64"/>
    </row>
    <row r="5" spans="1:30" x14ac:dyDescent="0.25">
      <c r="A5" s="23"/>
      <c r="B5" s="165" t="s">
        <v>161</v>
      </c>
      <c r="C5" s="166" t="s">
        <v>164</v>
      </c>
      <c r="D5" s="167"/>
      <c r="E5" s="168"/>
      <c r="F5" s="169"/>
      <c r="G5" s="170"/>
      <c r="H5" s="171"/>
      <c r="I5" s="172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3"/>
      <c r="W5" s="171"/>
      <c r="X5" s="174"/>
      <c r="Y5" s="64"/>
      <c r="Z5" s="64"/>
      <c r="AA5" s="64"/>
      <c r="AB5" s="64"/>
      <c r="AC5" s="64"/>
      <c r="AD5" s="64"/>
    </row>
    <row r="6" spans="1:30" x14ac:dyDescent="0.25">
      <c r="A6" s="23"/>
      <c r="B6" s="175"/>
      <c r="C6" s="176"/>
      <c r="D6" s="177"/>
      <c r="E6" s="178"/>
      <c r="F6" s="179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80"/>
      <c r="Y6" s="64"/>
      <c r="Z6" s="64"/>
      <c r="AA6" s="64"/>
      <c r="AB6" s="64"/>
      <c r="AC6" s="64"/>
      <c r="AD6" s="64"/>
    </row>
    <row r="7" spans="1:30" x14ac:dyDescent="0.25">
      <c r="A7" s="23"/>
      <c r="B7" s="66" t="s">
        <v>68</v>
      </c>
      <c r="C7" s="22" t="s">
        <v>33</v>
      </c>
      <c r="D7" s="67" t="s">
        <v>34</v>
      </c>
      <c r="E7" s="68" t="s">
        <v>1</v>
      </c>
      <c r="F7" s="24"/>
      <c r="G7" s="69" t="s">
        <v>35</v>
      </c>
      <c r="H7" s="70" t="s">
        <v>36</v>
      </c>
      <c r="I7" s="70" t="s">
        <v>30</v>
      </c>
      <c r="J7" s="17" t="s">
        <v>37</v>
      </c>
      <c r="K7" s="71" t="s">
        <v>38</v>
      </c>
      <c r="L7" s="71" t="s">
        <v>39</v>
      </c>
      <c r="M7" s="69" t="s">
        <v>40</v>
      </c>
      <c r="N7" s="69" t="s">
        <v>29</v>
      </c>
      <c r="O7" s="70" t="s">
        <v>41</v>
      </c>
      <c r="P7" s="69" t="s">
        <v>36</v>
      </c>
      <c r="Q7" s="89" t="s">
        <v>15</v>
      </c>
      <c r="R7" s="89">
        <v>1</v>
      </c>
      <c r="S7" s="89">
        <v>2</v>
      </c>
      <c r="T7" s="89">
        <v>3</v>
      </c>
      <c r="U7" s="89" t="s">
        <v>42</v>
      </c>
      <c r="V7" s="17" t="s">
        <v>20</v>
      </c>
      <c r="W7" s="16" t="s">
        <v>43</v>
      </c>
      <c r="X7" s="16" t="s">
        <v>44</v>
      </c>
      <c r="Y7" s="64"/>
      <c r="Z7" s="64"/>
      <c r="AA7" s="64"/>
      <c r="AB7" s="64"/>
      <c r="AC7" s="64"/>
      <c r="AD7" s="64"/>
    </row>
    <row r="8" spans="1:30" x14ac:dyDescent="0.25">
      <c r="A8" s="23"/>
      <c r="B8" s="110" t="s">
        <v>109</v>
      </c>
      <c r="C8" s="111" t="s">
        <v>110</v>
      </c>
      <c r="D8" s="112" t="s">
        <v>88</v>
      </c>
      <c r="E8" s="113" t="s">
        <v>80</v>
      </c>
      <c r="F8" s="101"/>
      <c r="G8" s="114"/>
      <c r="H8" s="115"/>
      <c r="I8" s="114">
        <v>1</v>
      </c>
      <c r="J8" s="109"/>
      <c r="K8" s="109" t="s">
        <v>66</v>
      </c>
      <c r="L8" s="109"/>
      <c r="M8" s="109">
        <v>1</v>
      </c>
      <c r="N8" s="114"/>
      <c r="O8" s="115"/>
      <c r="P8" s="114"/>
      <c r="Q8" s="122" t="s">
        <v>120</v>
      </c>
      <c r="R8" s="122"/>
      <c r="S8" s="122"/>
      <c r="T8" s="122" t="s">
        <v>119</v>
      </c>
      <c r="U8" s="122" t="s">
        <v>118</v>
      </c>
      <c r="V8" s="116">
        <v>0.33300000000000002</v>
      </c>
      <c r="W8" s="110" t="s">
        <v>111</v>
      </c>
      <c r="X8" s="114" t="s">
        <v>112</v>
      </c>
      <c r="Y8" s="64"/>
      <c r="Z8" s="64"/>
      <c r="AA8" s="64"/>
      <c r="AB8" s="64"/>
      <c r="AC8" s="64"/>
      <c r="AD8" s="64"/>
    </row>
    <row r="9" spans="1:30" x14ac:dyDescent="0.25">
      <c r="A9" s="23"/>
      <c r="B9" s="95"/>
      <c r="C9" s="97"/>
      <c r="D9" s="97"/>
      <c r="E9" s="98"/>
      <c r="F9" s="99"/>
      <c r="G9" s="117"/>
      <c r="H9" s="98"/>
      <c r="I9" s="96"/>
      <c r="J9" s="98"/>
      <c r="K9" s="96"/>
      <c r="L9" s="98"/>
      <c r="M9" s="98"/>
      <c r="N9" s="98"/>
      <c r="O9" s="98"/>
      <c r="P9" s="98"/>
      <c r="Q9" s="118"/>
      <c r="R9" s="118"/>
      <c r="S9" s="118"/>
      <c r="T9" s="118"/>
      <c r="U9" s="118"/>
      <c r="V9" s="98"/>
      <c r="W9" s="98"/>
      <c r="X9" s="100"/>
      <c r="Y9" s="64"/>
      <c r="Z9" s="64"/>
      <c r="AA9" s="64"/>
      <c r="AB9" s="64"/>
      <c r="AC9" s="64"/>
      <c r="AD9" s="64"/>
    </row>
    <row r="10" spans="1:30" x14ac:dyDescent="0.25">
      <c r="A10" s="23"/>
      <c r="B10" s="66" t="s">
        <v>69</v>
      </c>
      <c r="C10" s="22"/>
      <c r="D10" s="67"/>
      <c r="E10" s="68"/>
      <c r="F10" s="24"/>
      <c r="G10" s="69"/>
      <c r="H10" s="70"/>
      <c r="I10" s="70"/>
      <c r="J10" s="17"/>
      <c r="K10" s="71"/>
      <c r="L10" s="71"/>
      <c r="M10" s="69"/>
      <c r="N10" s="69"/>
      <c r="O10" s="70"/>
      <c r="P10" s="69"/>
      <c r="Q10" s="89"/>
      <c r="R10" s="89"/>
      <c r="S10" s="89"/>
      <c r="T10" s="89"/>
      <c r="U10" s="89"/>
      <c r="V10" s="17"/>
      <c r="W10" s="16"/>
      <c r="X10" s="16"/>
      <c r="Y10" s="64"/>
      <c r="Z10" s="64"/>
      <c r="AA10" s="64"/>
      <c r="AB10" s="64"/>
      <c r="AC10" s="64"/>
      <c r="AD10" s="64"/>
    </row>
    <row r="11" spans="1:30" x14ac:dyDescent="0.25">
      <c r="A11" s="23"/>
      <c r="B11" s="110" t="s">
        <v>113</v>
      </c>
      <c r="C11" s="111" t="s">
        <v>114</v>
      </c>
      <c r="D11" s="112" t="s">
        <v>88</v>
      </c>
      <c r="E11" s="113" t="s">
        <v>81</v>
      </c>
      <c r="F11" s="24"/>
      <c r="G11" s="114">
        <v>1</v>
      </c>
      <c r="H11" s="115"/>
      <c r="I11" s="114"/>
      <c r="J11" s="109" t="s">
        <v>115</v>
      </c>
      <c r="K11" s="109">
        <v>5</v>
      </c>
      <c r="L11" s="109" t="s">
        <v>116</v>
      </c>
      <c r="M11" s="109">
        <v>1</v>
      </c>
      <c r="N11" s="114"/>
      <c r="O11" s="115">
        <v>1</v>
      </c>
      <c r="P11" s="114"/>
      <c r="Q11" s="122" t="s">
        <v>90</v>
      </c>
      <c r="R11" s="122" t="s">
        <v>122</v>
      </c>
      <c r="S11" s="122" t="s">
        <v>76</v>
      </c>
      <c r="T11" s="122" t="s">
        <v>76</v>
      </c>
      <c r="U11" s="122" t="s">
        <v>74</v>
      </c>
      <c r="V11" s="116">
        <v>0.625</v>
      </c>
      <c r="W11" s="110" t="s">
        <v>111</v>
      </c>
      <c r="X11" s="114">
        <v>1052</v>
      </c>
      <c r="Y11" s="64"/>
      <c r="Z11" s="64"/>
      <c r="AA11" s="64"/>
      <c r="AB11" s="64"/>
      <c r="AC11" s="64"/>
      <c r="AD11" s="64"/>
    </row>
    <row r="12" spans="1:30" x14ac:dyDescent="0.25">
      <c r="A12" s="23"/>
      <c r="B12" s="110" t="s">
        <v>70</v>
      </c>
      <c r="C12" s="111" t="s">
        <v>71</v>
      </c>
      <c r="D12" s="112" t="s">
        <v>88</v>
      </c>
      <c r="E12" s="113" t="s">
        <v>81</v>
      </c>
      <c r="F12" s="91"/>
      <c r="G12" s="114"/>
      <c r="H12" s="115"/>
      <c r="I12" s="114">
        <v>1</v>
      </c>
      <c r="J12" s="109" t="s">
        <v>115</v>
      </c>
      <c r="K12" s="109">
        <v>4</v>
      </c>
      <c r="L12" s="109" t="s">
        <v>116</v>
      </c>
      <c r="M12" s="109">
        <v>1</v>
      </c>
      <c r="N12" s="114"/>
      <c r="O12" s="115">
        <v>1</v>
      </c>
      <c r="P12" s="114"/>
      <c r="Q12" s="122" t="s">
        <v>65</v>
      </c>
      <c r="R12" s="122" t="s">
        <v>76</v>
      </c>
      <c r="S12" s="122" t="s">
        <v>74</v>
      </c>
      <c r="T12" s="122"/>
      <c r="U12" s="122" t="s">
        <v>76</v>
      </c>
      <c r="V12" s="116">
        <v>0.6</v>
      </c>
      <c r="W12" s="110" t="s">
        <v>117</v>
      </c>
      <c r="X12" s="114">
        <v>1614</v>
      </c>
      <c r="Y12" s="64"/>
      <c r="Z12" s="64"/>
      <c r="AA12" s="64"/>
      <c r="AB12" s="64"/>
      <c r="AC12" s="64"/>
      <c r="AD12" s="64"/>
    </row>
    <row r="13" spans="1:30" x14ac:dyDescent="0.25">
      <c r="A13" s="23"/>
      <c r="B13" s="22" t="s">
        <v>7</v>
      </c>
      <c r="C13" s="17"/>
      <c r="D13" s="16"/>
      <c r="E13" s="93"/>
      <c r="F13" s="119"/>
      <c r="G13" s="18">
        <v>1</v>
      </c>
      <c r="H13" s="18"/>
      <c r="I13" s="18">
        <f>SUM(I10:I12)</f>
        <v>1</v>
      </c>
      <c r="J13" s="17"/>
      <c r="K13" s="17"/>
      <c r="L13" s="17"/>
      <c r="M13" s="18">
        <f t="shared" ref="M13" si="0">SUM(M10:M12)</f>
        <v>2</v>
      </c>
      <c r="N13" s="18"/>
      <c r="O13" s="18">
        <v>2</v>
      </c>
      <c r="P13" s="18"/>
      <c r="Q13" s="72" t="s">
        <v>121</v>
      </c>
      <c r="R13" s="72" t="s">
        <v>123</v>
      </c>
      <c r="S13" s="72" t="s">
        <v>75</v>
      </c>
      <c r="T13" s="72" t="s">
        <v>76</v>
      </c>
      <c r="U13" s="72" t="s">
        <v>75</v>
      </c>
      <c r="V13" s="33">
        <v>0.61499999999999999</v>
      </c>
      <c r="W13" s="94"/>
      <c r="X13" s="72"/>
      <c r="Y13" s="64"/>
      <c r="Z13" s="64"/>
      <c r="AA13" s="64"/>
      <c r="AB13" s="64"/>
      <c r="AC13" s="64"/>
      <c r="AD13" s="64"/>
    </row>
    <row r="14" spans="1:30" x14ac:dyDescent="0.25">
      <c r="A14" s="23"/>
      <c r="B14" s="95"/>
      <c r="C14" s="97"/>
      <c r="D14" s="97"/>
      <c r="E14" s="98"/>
      <c r="F14" s="99"/>
      <c r="G14" s="117"/>
      <c r="H14" s="98"/>
      <c r="I14" s="96"/>
      <c r="J14" s="98"/>
      <c r="K14" s="96"/>
      <c r="L14" s="98"/>
      <c r="M14" s="98"/>
      <c r="N14" s="98"/>
      <c r="O14" s="98"/>
      <c r="P14" s="98"/>
      <c r="Q14" s="118"/>
      <c r="R14" s="118"/>
      <c r="S14" s="118"/>
      <c r="T14" s="118"/>
      <c r="U14" s="118"/>
      <c r="V14" s="98"/>
      <c r="W14" s="98"/>
      <c r="X14" s="100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84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90"/>
      <c r="R15" s="90"/>
      <c r="S15" s="90"/>
      <c r="T15" s="90"/>
      <c r="U15" s="90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84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90"/>
      <c r="R16" s="90"/>
      <c r="S16" s="90"/>
      <c r="T16" s="90"/>
      <c r="U16" s="90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84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90"/>
      <c r="R17" s="90"/>
      <c r="S17" s="90"/>
      <c r="T17" s="90"/>
      <c r="U17" s="90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84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90"/>
      <c r="R18" s="90"/>
      <c r="S18" s="90"/>
      <c r="T18" s="90"/>
      <c r="U18" s="90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84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90"/>
      <c r="R19" s="90"/>
      <c r="S19" s="90"/>
      <c r="T19" s="90"/>
      <c r="U19" s="9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84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90"/>
      <c r="R20" s="90"/>
      <c r="S20" s="90"/>
      <c r="T20" s="90"/>
      <c r="U20" s="9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84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90"/>
      <c r="R21" s="90"/>
      <c r="S21" s="90"/>
      <c r="T21" s="90"/>
      <c r="U21" s="90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84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90"/>
      <c r="R22" s="90"/>
      <c r="S22" s="90"/>
      <c r="T22" s="90"/>
      <c r="U22" s="9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84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90"/>
      <c r="R23" s="90"/>
      <c r="S23" s="90"/>
      <c r="T23" s="90"/>
      <c r="U23" s="9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84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90"/>
      <c r="R24" s="90"/>
      <c r="S24" s="90"/>
      <c r="T24" s="90"/>
      <c r="U24" s="9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84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90"/>
      <c r="R25" s="90"/>
      <c r="S25" s="90"/>
      <c r="T25" s="90"/>
      <c r="U25" s="9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84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90"/>
      <c r="R26" s="90"/>
      <c r="S26" s="90"/>
      <c r="T26" s="90"/>
      <c r="U26" s="9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84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90"/>
      <c r="R27" s="90"/>
      <c r="S27" s="90"/>
      <c r="T27" s="90"/>
      <c r="U27" s="9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84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90"/>
      <c r="R28" s="90"/>
      <c r="S28" s="90"/>
      <c r="T28" s="90"/>
      <c r="U28" s="9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84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90"/>
      <c r="R29" s="90"/>
      <c r="S29" s="90"/>
      <c r="T29" s="90"/>
      <c r="U29" s="9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84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90"/>
      <c r="R30" s="90"/>
      <c r="S30" s="90"/>
      <c r="T30" s="90"/>
      <c r="U30" s="9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84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90"/>
      <c r="R31" s="90"/>
      <c r="S31" s="90"/>
      <c r="T31" s="90"/>
      <c r="U31" s="9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84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90"/>
      <c r="R32" s="90"/>
      <c r="S32" s="90"/>
      <c r="T32" s="90"/>
      <c r="U32" s="9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84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90"/>
      <c r="R33" s="90"/>
      <c r="S33" s="90"/>
      <c r="T33" s="90"/>
      <c r="U33" s="9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84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90"/>
      <c r="R34" s="90"/>
      <c r="S34" s="90"/>
      <c r="T34" s="90"/>
      <c r="U34" s="9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84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90"/>
      <c r="R35" s="90"/>
      <c r="S35" s="90"/>
      <c r="T35" s="90"/>
      <c r="U35" s="9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84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90"/>
      <c r="R36" s="90"/>
      <c r="S36" s="90"/>
      <c r="T36" s="90"/>
      <c r="U36" s="9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84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90"/>
      <c r="R37" s="90"/>
      <c r="S37" s="90"/>
      <c r="T37" s="90"/>
      <c r="U37" s="9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84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90"/>
      <c r="R38" s="90"/>
      <c r="S38" s="90"/>
      <c r="T38" s="90"/>
      <c r="U38" s="9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84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90"/>
      <c r="R39" s="90"/>
      <c r="S39" s="90"/>
      <c r="T39" s="90"/>
      <c r="U39" s="9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84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90"/>
      <c r="R40" s="90"/>
      <c r="S40" s="90"/>
      <c r="T40" s="90"/>
      <c r="U40" s="9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84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90"/>
      <c r="R41" s="90"/>
      <c r="S41" s="90"/>
      <c r="T41" s="90"/>
      <c r="U41" s="90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84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90"/>
      <c r="R42" s="90"/>
      <c r="S42" s="90"/>
      <c r="T42" s="90"/>
      <c r="U42" s="90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84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90"/>
      <c r="R43" s="90"/>
      <c r="S43" s="90"/>
      <c r="T43" s="90"/>
      <c r="U43" s="90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84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90"/>
      <c r="R44" s="90"/>
      <c r="S44" s="90"/>
      <c r="T44" s="90"/>
      <c r="U44" s="90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84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90"/>
      <c r="R45" s="90"/>
      <c r="S45" s="90"/>
      <c r="T45" s="90"/>
      <c r="U45" s="90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84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90"/>
      <c r="R46" s="90"/>
      <c r="S46" s="90"/>
      <c r="T46" s="90"/>
      <c r="U46" s="90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84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90"/>
      <c r="R47" s="90"/>
      <c r="S47" s="90"/>
      <c r="T47" s="90"/>
      <c r="U47" s="90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84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90"/>
      <c r="R48" s="90"/>
      <c r="S48" s="90"/>
      <c r="T48" s="90"/>
      <c r="U48" s="90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84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90"/>
      <c r="R49" s="90"/>
      <c r="S49" s="90"/>
      <c r="T49" s="90"/>
      <c r="U49" s="90"/>
      <c r="V49" s="35"/>
      <c r="W49" s="58"/>
      <c r="X49" s="35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84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90"/>
      <c r="R50" s="90"/>
      <c r="S50" s="90"/>
      <c r="T50" s="90"/>
      <c r="U50" s="90"/>
      <c r="V50" s="35"/>
      <c r="W50" s="58"/>
      <c r="X50" s="35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84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90"/>
      <c r="R51" s="90"/>
      <c r="S51" s="90"/>
      <c r="T51" s="90"/>
      <c r="U51" s="90"/>
      <c r="V51" s="35"/>
      <c r="W51" s="58"/>
      <c r="X51" s="35"/>
      <c r="Y51" s="64"/>
      <c r="Z51" s="64"/>
      <c r="AA51" s="64"/>
      <c r="AB51" s="64"/>
      <c r="AC51" s="64"/>
      <c r="AD51" s="64"/>
    </row>
    <row r="52" spans="1:30" x14ac:dyDescent="0.25">
      <c r="A52" s="23"/>
      <c r="B52" s="58"/>
      <c r="C52" s="35"/>
      <c r="D52" s="58"/>
      <c r="E52" s="84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90"/>
      <c r="R52" s="90"/>
      <c r="S52" s="90"/>
      <c r="T52" s="90"/>
      <c r="U52" s="90"/>
      <c r="V52" s="35"/>
      <c r="W52" s="58"/>
      <c r="X52" s="35"/>
      <c r="Y52" s="64"/>
      <c r="Z52" s="64"/>
      <c r="AA52" s="64"/>
      <c r="AB52" s="64"/>
      <c r="AC52" s="64"/>
      <c r="AD52" s="64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24"/>
      <c r="R56" s="124"/>
      <c r="S56" s="124"/>
      <c r="T56" s="124"/>
      <c r="U56" s="124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124"/>
      <c r="R57" s="124"/>
      <c r="S57" s="124"/>
      <c r="T57" s="124"/>
      <c r="U57" s="124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124"/>
      <c r="R58" s="124"/>
      <c r="S58" s="124"/>
      <c r="T58" s="124"/>
      <c r="U58" s="124"/>
      <c r="V58"/>
      <c r="W58"/>
      <c r="X58"/>
      <c r="Y58"/>
      <c r="Z58"/>
      <c r="AA58"/>
      <c r="AB58"/>
      <c r="AC58"/>
      <c r="AD58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24"/>
      <c r="R72" s="124"/>
      <c r="S72" s="124"/>
      <c r="T72" s="124"/>
      <c r="U72" s="124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24"/>
      <c r="R73" s="124"/>
      <c r="S73" s="124"/>
      <c r="T73" s="124"/>
      <c r="U73" s="124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24"/>
      <c r="R74" s="124"/>
      <c r="S74" s="124"/>
      <c r="T74" s="124"/>
      <c r="U74" s="12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24"/>
      <c r="R75" s="124"/>
      <c r="S75" s="124"/>
      <c r="T75" s="124"/>
      <c r="U75" s="124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24"/>
      <c r="R76" s="124"/>
      <c r="S76" s="124"/>
      <c r="T76" s="124"/>
      <c r="U76" s="124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24"/>
      <c r="R77" s="124"/>
      <c r="S77" s="124"/>
      <c r="T77" s="124"/>
      <c r="U77" s="124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24"/>
      <c r="R78" s="124"/>
      <c r="S78" s="124"/>
      <c r="T78" s="124"/>
      <c r="U78" s="124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24"/>
      <c r="R79" s="124"/>
      <c r="S79" s="124"/>
      <c r="T79" s="124"/>
      <c r="U79" s="124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24"/>
      <c r="R80" s="124"/>
      <c r="S80" s="124"/>
      <c r="T80" s="124"/>
      <c r="U80" s="124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24"/>
      <c r="R81" s="124"/>
      <c r="S81" s="124"/>
      <c r="T81" s="124"/>
      <c r="U81" s="124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24"/>
      <c r="R82" s="124"/>
      <c r="S82" s="124"/>
      <c r="T82" s="124"/>
      <c r="U82" s="124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24"/>
      <c r="R83" s="124"/>
      <c r="S83" s="124"/>
      <c r="T83" s="124"/>
      <c r="U83" s="124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24"/>
      <c r="R84" s="124"/>
      <c r="S84" s="124"/>
      <c r="T84" s="124"/>
      <c r="U84" s="12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24"/>
      <c r="R85" s="124"/>
      <c r="S85" s="124"/>
      <c r="T85" s="124"/>
      <c r="U85" s="124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24"/>
      <c r="R86" s="124"/>
      <c r="S86" s="124"/>
      <c r="T86" s="124"/>
      <c r="U86" s="124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24"/>
      <c r="R87" s="124"/>
      <c r="S87" s="124"/>
      <c r="T87" s="124"/>
      <c r="U87" s="124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24"/>
      <c r="R88" s="124"/>
      <c r="S88" s="124"/>
      <c r="T88" s="124"/>
      <c r="U88" s="124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24"/>
      <c r="R89" s="124"/>
      <c r="S89" s="124"/>
      <c r="T89" s="124"/>
      <c r="U89" s="12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24"/>
      <c r="R90" s="124"/>
      <c r="S90" s="124"/>
      <c r="T90" s="124"/>
      <c r="U90" s="12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24"/>
      <c r="R91" s="124"/>
      <c r="S91" s="124"/>
      <c r="T91" s="124"/>
      <c r="U91" s="12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24"/>
      <c r="R92" s="124"/>
      <c r="S92" s="124"/>
      <c r="T92" s="124"/>
      <c r="U92" s="12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24"/>
      <c r="R93" s="124"/>
      <c r="S93" s="124"/>
      <c r="T93" s="124"/>
      <c r="U93" s="12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24"/>
      <c r="R94" s="124"/>
      <c r="S94" s="124"/>
      <c r="T94" s="124"/>
      <c r="U94" s="12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24"/>
      <c r="R95" s="124"/>
      <c r="S95" s="124"/>
      <c r="T95" s="124"/>
      <c r="U95" s="12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24"/>
      <c r="R96" s="124"/>
      <c r="S96" s="124"/>
      <c r="T96" s="124"/>
      <c r="U96" s="12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24"/>
      <c r="R97" s="124"/>
      <c r="S97" s="124"/>
      <c r="T97" s="124"/>
      <c r="U97" s="12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24"/>
      <c r="R98" s="124"/>
      <c r="S98" s="124"/>
      <c r="T98" s="124"/>
      <c r="U98" s="12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24"/>
      <c r="R99" s="124"/>
      <c r="S99" s="124"/>
      <c r="T99" s="124"/>
      <c r="U99" s="12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24"/>
      <c r="R100" s="124"/>
      <c r="S100" s="124"/>
      <c r="T100" s="124"/>
      <c r="U100" s="12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24"/>
      <c r="R101" s="124"/>
      <c r="S101" s="124"/>
      <c r="T101" s="124"/>
      <c r="U101" s="12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24"/>
      <c r="R102" s="124"/>
      <c r="S102" s="124"/>
      <c r="T102" s="124"/>
      <c r="U102" s="12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24"/>
      <c r="R103" s="124"/>
      <c r="S103" s="124"/>
      <c r="T103" s="124"/>
      <c r="U103" s="12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24"/>
      <c r="R104" s="124"/>
      <c r="S104" s="124"/>
      <c r="T104" s="124"/>
      <c r="U104" s="12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24"/>
      <c r="R105" s="124"/>
      <c r="S105" s="124"/>
      <c r="T105" s="124"/>
      <c r="U105" s="12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24"/>
      <c r="R106" s="124"/>
      <c r="S106" s="124"/>
      <c r="T106" s="124"/>
      <c r="U106" s="12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24"/>
      <c r="R107" s="124"/>
      <c r="S107" s="124"/>
      <c r="T107" s="124"/>
      <c r="U107" s="12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24"/>
      <c r="R108" s="124"/>
      <c r="S108" s="124"/>
      <c r="T108" s="124"/>
      <c r="U108" s="12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24"/>
      <c r="R109" s="124"/>
      <c r="S109" s="124"/>
      <c r="T109" s="124"/>
      <c r="U109" s="12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24"/>
      <c r="R110" s="124"/>
      <c r="S110" s="124"/>
      <c r="T110" s="124"/>
      <c r="U110" s="12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24"/>
      <c r="R111" s="124"/>
      <c r="S111" s="124"/>
      <c r="T111" s="124"/>
      <c r="U111" s="12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24"/>
      <c r="R112" s="124"/>
      <c r="S112" s="124"/>
      <c r="T112" s="124"/>
      <c r="U112" s="12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24"/>
      <c r="R113" s="124"/>
      <c r="S113" s="124"/>
      <c r="T113" s="124"/>
      <c r="U113" s="12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24"/>
      <c r="R114" s="124"/>
      <c r="S114" s="124"/>
      <c r="T114" s="124"/>
      <c r="U114" s="12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24"/>
      <c r="R115" s="124"/>
      <c r="S115" s="124"/>
      <c r="T115" s="124"/>
      <c r="U115" s="12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24"/>
      <c r="R116" s="124"/>
      <c r="S116" s="124"/>
      <c r="T116" s="124"/>
      <c r="U116" s="12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24"/>
      <c r="R117" s="124"/>
      <c r="S117" s="124"/>
      <c r="T117" s="124"/>
      <c r="U117" s="12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24"/>
      <c r="R118" s="124"/>
      <c r="S118" s="124"/>
      <c r="T118" s="124"/>
      <c r="U118" s="12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24"/>
      <c r="R119" s="124"/>
      <c r="S119" s="124"/>
      <c r="T119" s="124"/>
      <c r="U119" s="12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24"/>
      <c r="R120" s="124"/>
      <c r="S120" s="124"/>
      <c r="T120" s="124"/>
      <c r="U120" s="12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24"/>
      <c r="R121" s="124"/>
      <c r="S121" s="124"/>
      <c r="T121" s="124"/>
      <c r="U121" s="12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24"/>
      <c r="R122" s="124"/>
      <c r="S122" s="124"/>
      <c r="T122" s="124"/>
      <c r="U122" s="12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24"/>
      <c r="R123" s="124"/>
      <c r="S123" s="124"/>
      <c r="T123" s="124"/>
      <c r="U123" s="12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24"/>
      <c r="R124" s="124"/>
      <c r="S124" s="124"/>
      <c r="T124" s="124"/>
      <c r="U124" s="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24"/>
      <c r="R125" s="124"/>
      <c r="S125" s="124"/>
      <c r="T125" s="124"/>
      <c r="U125" s="12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24"/>
      <c r="R126" s="124"/>
      <c r="S126" s="124"/>
      <c r="T126" s="124"/>
      <c r="U126" s="12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24"/>
      <c r="R127" s="124"/>
      <c r="S127" s="124"/>
      <c r="T127" s="124"/>
      <c r="U127" s="12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24"/>
      <c r="R128" s="124"/>
      <c r="S128" s="124"/>
      <c r="T128" s="124"/>
      <c r="U128" s="12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24"/>
      <c r="R129" s="124"/>
      <c r="S129" s="124"/>
      <c r="T129" s="124"/>
      <c r="U129" s="12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24"/>
      <c r="R130" s="124"/>
      <c r="S130" s="124"/>
      <c r="T130" s="124"/>
      <c r="U130" s="12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24"/>
      <c r="R131" s="124"/>
      <c r="S131" s="124"/>
      <c r="T131" s="124"/>
      <c r="U131" s="12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24"/>
      <c r="R132" s="124"/>
      <c r="S132" s="124"/>
      <c r="T132" s="124"/>
      <c r="U132" s="12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24"/>
      <c r="R133" s="124"/>
      <c r="S133" s="124"/>
      <c r="T133" s="124"/>
      <c r="U133" s="12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24"/>
      <c r="R134" s="124"/>
      <c r="S134" s="124"/>
      <c r="T134" s="124"/>
      <c r="U134" s="12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24"/>
      <c r="R135" s="124"/>
      <c r="S135" s="124"/>
      <c r="T135" s="124"/>
      <c r="U135" s="12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24"/>
      <c r="R136" s="124"/>
      <c r="S136" s="124"/>
      <c r="T136" s="124"/>
      <c r="U136" s="12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24"/>
      <c r="R137" s="124"/>
      <c r="S137" s="124"/>
      <c r="T137" s="124"/>
      <c r="U137" s="12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24"/>
      <c r="R138" s="124"/>
      <c r="S138" s="124"/>
      <c r="T138" s="124"/>
      <c r="U138" s="12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24"/>
      <c r="R139" s="124"/>
      <c r="S139" s="124"/>
      <c r="T139" s="124"/>
      <c r="U139" s="124"/>
      <c r="V139"/>
      <c r="W139"/>
      <c r="X139"/>
      <c r="Y139"/>
      <c r="Z139"/>
      <c r="AA139"/>
      <c r="AB139"/>
      <c r="AC139"/>
      <c r="AD139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24"/>
      <c r="R151" s="124"/>
      <c r="S151" s="124"/>
      <c r="T151" s="124"/>
      <c r="U151" s="124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24"/>
      <c r="R152" s="124"/>
      <c r="S152" s="124"/>
      <c r="T152" s="124"/>
      <c r="U152" s="124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24"/>
      <c r="R153" s="124"/>
      <c r="S153" s="124"/>
      <c r="T153" s="124"/>
      <c r="U153" s="124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24"/>
      <c r="R154" s="124"/>
      <c r="S154" s="124"/>
      <c r="T154" s="124"/>
      <c r="U154" s="12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24"/>
      <c r="R155" s="124"/>
      <c r="S155" s="124"/>
      <c r="T155" s="124"/>
      <c r="U155" s="124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24"/>
      <c r="R156" s="124"/>
      <c r="S156" s="124"/>
      <c r="T156" s="124"/>
      <c r="U156" s="124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24"/>
      <c r="R157" s="124"/>
      <c r="S157" s="124"/>
      <c r="T157" s="124"/>
      <c r="U157" s="124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24"/>
      <c r="R158" s="124"/>
      <c r="S158" s="124"/>
      <c r="T158" s="124"/>
      <c r="U158" s="124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24"/>
      <c r="R159" s="124"/>
      <c r="S159" s="124"/>
      <c r="T159" s="124"/>
      <c r="U159" s="124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24"/>
      <c r="R160" s="124"/>
      <c r="S160" s="124"/>
      <c r="T160" s="124"/>
      <c r="U160" s="124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24"/>
      <c r="R161" s="124"/>
      <c r="S161" s="124"/>
      <c r="T161" s="124"/>
      <c r="U161" s="124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24"/>
      <c r="R162" s="124"/>
      <c r="S162" s="124"/>
      <c r="T162" s="124"/>
      <c r="U162" s="124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24"/>
      <c r="R163" s="124"/>
      <c r="S163" s="124"/>
      <c r="T163" s="124"/>
      <c r="U163" s="124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24"/>
      <c r="R164" s="124"/>
      <c r="S164" s="124"/>
      <c r="T164" s="124"/>
      <c r="U164" s="12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24"/>
      <c r="R165" s="124"/>
      <c r="S165" s="124"/>
      <c r="T165" s="124"/>
      <c r="U165" s="124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24"/>
      <c r="R166" s="124"/>
      <c r="S166" s="124"/>
      <c r="T166" s="124"/>
      <c r="U166" s="124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24"/>
      <c r="R167" s="124"/>
      <c r="S167" s="124"/>
      <c r="T167" s="124"/>
      <c r="U167" s="124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24"/>
      <c r="R168" s="124"/>
      <c r="S168" s="124"/>
      <c r="T168" s="124"/>
      <c r="U168" s="124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24"/>
      <c r="R169" s="124"/>
      <c r="S169" s="124"/>
      <c r="T169" s="124"/>
      <c r="U169" s="124"/>
      <c r="V169"/>
      <c r="W169"/>
      <c r="X169"/>
      <c r="Y169"/>
      <c r="Z169"/>
      <c r="AA169"/>
      <c r="AB169"/>
      <c r="AC169"/>
      <c r="AD16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2020-09-28T15:09:50Z</dcterms:modified>
</cp:coreProperties>
</file>