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P16" i="2"/>
  <c r="AO16" i="2"/>
  <c r="AN16" i="2"/>
  <c r="AM16" i="2"/>
  <c r="AG16" i="2"/>
  <c r="AE16" i="2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O20" i="2" l="1"/>
  <c r="I21" i="2"/>
  <c r="O21" i="2" s="1"/>
  <c r="M20" i="2"/>
  <c r="N20" i="2"/>
  <c r="L20" i="2"/>
  <c r="AR16" i="2"/>
  <c r="K21" i="2"/>
  <c r="K22" i="2" s="1"/>
  <c r="F21" i="2"/>
  <c r="L21" i="2" s="1"/>
  <c r="H21" i="2"/>
  <c r="AF16" i="2"/>
  <c r="I22" i="2" l="1"/>
  <c r="O22" i="2" s="1"/>
  <c r="N21" i="2"/>
  <c r="M21" i="2"/>
  <c r="J21" i="2"/>
  <c r="H22" i="2"/>
  <c r="M22" i="2" s="1"/>
  <c r="F22" i="2"/>
  <c r="L22" i="2" l="1"/>
  <c r="N22" i="2"/>
  <c r="AB17" i="1" l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<sst xmlns="http://schemas.openxmlformats.org/spreadsheetml/2006/main" count="203" uniqueCount="82">
  <si>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</si>
  <si>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</si>
  <si>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</si>
  <si>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</si>
  <si>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</si>
  <si>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</si>
  <si>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</si>
  <si>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</si>
  <si>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</si>
  <si>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</si>
  <si>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</si>
  <si>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</si>
  <si>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</si>
  <si>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</si>
  <si>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</si>
  <si>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</si>
  <si>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</si>
  <si>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</si>
  <si>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</si>
  <si>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</si>
  <si>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</si>
  <si>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</si>
  <si>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</si>
  <si>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</si>
  <si>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</si>
  <si>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</si>
  <si>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</si>
  <si>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</si>
  <si>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</si>
  <si>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</si>
  <si>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</si>
  <si>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</si>
  <si>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</si>
  <si>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</si>
  <si>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</si>
  <si>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Auvo Kettunen</t>
  </si>
  <si>
    <t>1.</t>
  </si>
  <si>
    <t>IPV</t>
  </si>
  <si>
    <t>12.05. 1991  IPV - ViVe  16-3</t>
  </si>
  <si>
    <t>2.  ottelu</t>
  </si>
  <si>
    <t>19.05. 1991  IPV - AA  7-5</t>
  </si>
  <si>
    <t>02.06. 1991  IPV - Kiri  6-5</t>
  </si>
  <si>
    <t>2.</t>
  </si>
  <si>
    <t>HaKi</t>
  </si>
  <si>
    <t>ykköspesis</t>
  </si>
  <si>
    <t>6.</t>
  </si>
  <si>
    <t>Seurat</t>
  </si>
  <si>
    <t>HaKi = Hakunilan Kisa  (1978)</t>
  </si>
  <si>
    <t>IPV = Imatran Pallo-Veikot  (1955)</t>
  </si>
  <si>
    <t>19.1.1967</t>
  </si>
  <si>
    <t xml:space="preserve">  24 v   3 kk 23 pv</t>
  </si>
  <si>
    <t xml:space="preserve">  24 v   4 kk   0 pv</t>
  </si>
  <si>
    <t xml:space="preserve">  24 v   4 kk 14 pv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</si>
  <si>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</si>
  <si>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</si>
  <si>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</si>
  <si>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</si>
  <si>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</si>
  <si>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</si>
  <si>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</si>
  <si>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</si>
  <si>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</si>
  <si>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</si>
  <si>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</si>
  <si>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</si>
  <si>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</si>
  <si>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</si>
  <si>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</si>
  <si>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HaPe = Hamina Pesis  (2003)</t>
  </si>
  <si>
    <t>SuPo = Summan Ponnistus  (1906)</t>
  </si>
  <si>
    <t>SuPo</t>
  </si>
  <si>
    <t>9.</t>
  </si>
  <si>
    <t>HaPe  2</t>
  </si>
  <si>
    <t>****</t>
  </si>
  <si>
    <t>suomensarja</t>
  </si>
  <si>
    <t>SaarU</t>
  </si>
  <si>
    <t>3.</t>
  </si>
  <si>
    <t>Ykköset</t>
  </si>
  <si>
    <t>4.</t>
  </si>
  <si>
    <t>7.</t>
  </si>
  <si>
    <t>SaarU = Saaren Urheilijat  (1950)</t>
  </si>
  <si>
    <t>Ykköset, Helsinki  (1988)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</si>
</sst>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1"/>
      <c r="W2" s="22" t="s">
        <v>16</v>
      </c>
      <c r="X2" s="14"/>
      <c r="Y2" s="14"/>
      <c r="Z2" s="14"/>
      <c r="AA2" s="14"/>
      <c r="AB2" s="14"/>
      <c r="AC2" s="81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120">
        <v>1986</v>
      </c>
      <c r="C4" s="120" t="s">
        <v>45</v>
      </c>
      <c r="D4" s="113" t="s">
        <v>75</v>
      </c>
      <c r="E4" s="120"/>
      <c r="F4" s="113" t="s">
        <v>74</v>
      </c>
      <c r="G4" s="120"/>
      <c r="H4" s="120"/>
      <c r="I4" s="120"/>
      <c r="J4" s="120"/>
      <c r="K4" s="120"/>
      <c r="L4" s="120"/>
      <c r="M4" s="120"/>
      <c r="N4" s="122"/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63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20">
        <v>1987</v>
      </c>
      <c r="C5" s="120" t="s">
        <v>36</v>
      </c>
      <c r="D5" s="113" t="s">
        <v>75</v>
      </c>
      <c r="E5" s="120"/>
      <c r="F5" s="113" t="s">
        <v>74</v>
      </c>
      <c r="G5" s="120"/>
      <c r="H5" s="120"/>
      <c r="I5" s="120"/>
      <c r="J5" s="120"/>
      <c r="K5" s="120"/>
      <c r="L5" s="120"/>
      <c r="M5" s="120"/>
      <c r="N5" s="122"/>
      <c r="O5" s="29"/>
      <c r="P5" s="25"/>
      <c r="Q5" s="25"/>
      <c r="R5" s="25"/>
      <c r="S5" s="25"/>
      <c r="T5" s="25"/>
      <c r="U5" s="25"/>
      <c r="V5" s="29"/>
      <c r="W5" s="30"/>
      <c r="X5" s="30"/>
      <c r="Y5" s="30"/>
      <c r="Z5" s="30"/>
      <c r="AA5" s="30"/>
      <c r="AB5" s="63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20">
        <v>1988</v>
      </c>
      <c r="C6" s="120" t="s">
        <v>76</v>
      </c>
      <c r="D6" s="113" t="s">
        <v>75</v>
      </c>
      <c r="E6" s="120"/>
      <c r="F6" s="113" t="s">
        <v>74</v>
      </c>
      <c r="G6" s="120"/>
      <c r="H6" s="120"/>
      <c r="I6" s="120"/>
      <c r="J6" s="120"/>
      <c r="K6" s="120"/>
      <c r="L6" s="120"/>
      <c r="M6" s="120"/>
      <c r="N6" s="122"/>
      <c r="O6" s="29"/>
      <c r="P6" s="25"/>
      <c r="Q6" s="25"/>
      <c r="R6" s="25"/>
      <c r="S6" s="25"/>
      <c r="T6" s="25"/>
      <c r="U6" s="25"/>
      <c r="V6" s="29"/>
      <c r="W6" s="30"/>
      <c r="X6" s="30"/>
      <c r="Y6" s="30"/>
      <c r="Z6" s="30"/>
      <c r="AA6" s="30"/>
      <c r="AB6" s="63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20">
        <v>1989</v>
      </c>
      <c r="C7" s="120" t="s">
        <v>42</v>
      </c>
      <c r="D7" s="113" t="s">
        <v>75</v>
      </c>
      <c r="E7" s="120"/>
      <c r="F7" s="113" t="s">
        <v>74</v>
      </c>
      <c r="G7" s="120"/>
      <c r="H7" s="120"/>
      <c r="I7" s="120"/>
      <c r="J7" s="120"/>
      <c r="K7" s="120"/>
      <c r="L7" s="120"/>
      <c r="M7" s="120"/>
      <c r="N7" s="122"/>
      <c r="O7" s="29"/>
      <c r="P7" s="25"/>
      <c r="Q7" s="25"/>
      <c r="R7" s="25"/>
      <c r="S7" s="25"/>
      <c r="T7" s="25"/>
      <c r="U7" s="25"/>
      <c r="V7" s="29"/>
      <c r="W7" s="30"/>
      <c r="X7" s="30"/>
      <c r="Y7" s="30"/>
      <c r="Z7" s="30"/>
      <c r="AA7" s="30"/>
      <c r="AB7" s="63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20">
        <v>1990</v>
      </c>
      <c r="C8" s="120" t="s">
        <v>42</v>
      </c>
      <c r="D8" s="124" t="s">
        <v>77</v>
      </c>
      <c r="E8" s="120"/>
      <c r="F8" s="113" t="s">
        <v>74</v>
      </c>
      <c r="G8" s="120"/>
      <c r="H8" s="120"/>
      <c r="I8" s="120"/>
      <c r="J8" s="120"/>
      <c r="K8" s="120"/>
      <c r="L8" s="120"/>
      <c r="M8" s="120"/>
      <c r="N8" s="122"/>
      <c r="O8" s="29"/>
      <c r="P8" s="25"/>
      <c r="Q8" s="25"/>
      <c r="R8" s="25"/>
      <c r="S8" s="25"/>
      <c r="T8" s="25"/>
      <c r="U8" s="25"/>
      <c r="V8" s="29"/>
      <c r="W8" s="30"/>
      <c r="X8" s="30"/>
      <c r="Y8" s="30"/>
      <c r="Z8" s="30"/>
      <c r="AA8" s="30"/>
      <c r="AB8" s="63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120">
        <v>1991</v>
      </c>
      <c r="C9" s="120" t="s">
        <v>79</v>
      </c>
      <c r="D9" s="124" t="s">
        <v>75</v>
      </c>
      <c r="E9" s="120"/>
      <c r="F9" s="113" t="s">
        <v>74</v>
      </c>
      <c r="G9" s="120"/>
      <c r="H9" s="120"/>
      <c r="I9" s="120"/>
      <c r="J9" s="120"/>
      <c r="K9" s="120"/>
      <c r="L9" s="120"/>
      <c r="M9" s="120"/>
      <c r="N9" s="122"/>
      <c r="O9" s="29"/>
      <c r="P9" s="25"/>
      <c r="Q9" s="25"/>
      <c r="R9" s="25"/>
      <c r="S9" s="25"/>
      <c r="T9" s="25"/>
      <c r="U9" s="25"/>
      <c r="V9" s="29"/>
      <c r="W9" s="30"/>
      <c r="X9" s="30"/>
      <c r="Y9" s="30"/>
      <c r="Z9" s="30"/>
      <c r="AA9" s="30"/>
      <c r="AB9" s="63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1991</v>
      </c>
      <c r="C10" s="25" t="s">
        <v>36</v>
      </c>
      <c r="D10" s="26" t="s">
        <v>37</v>
      </c>
      <c r="E10" s="25">
        <v>9</v>
      </c>
      <c r="F10" s="25">
        <v>0</v>
      </c>
      <c r="G10" s="27">
        <v>1</v>
      </c>
      <c r="H10" s="25">
        <v>1</v>
      </c>
      <c r="I10" s="25">
        <v>12</v>
      </c>
      <c r="J10" s="25">
        <v>10</v>
      </c>
      <c r="K10" s="25">
        <v>1</v>
      </c>
      <c r="L10" s="25">
        <v>0</v>
      </c>
      <c r="M10" s="25">
        <v>1</v>
      </c>
      <c r="N10" s="28">
        <v>0.66700000000000004</v>
      </c>
      <c r="O10" s="29"/>
      <c r="P10" s="25"/>
      <c r="Q10" s="25"/>
      <c r="R10" s="25"/>
      <c r="S10" s="25"/>
      <c r="T10" s="25"/>
      <c r="U10" s="25"/>
      <c r="V10" s="29"/>
      <c r="W10" s="30"/>
      <c r="X10" s="30"/>
      <c r="Y10" s="30"/>
      <c r="Z10" s="30"/>
      <c r="AA10" s="30"/>
      <c r="AB10" s="63"/>
      <c r="AC10" s="29"/>
      <c r="AD10" s="25"/>
      <c r="AE10" s="25"/>
      <c r="AF10" s="25"/>
      <c r="AG10" s="25">
        <v>1</v>
      </c>
      <c r="AH10" s="25"/>
      <c r="AI10" s="25"/>
      <c r="AJ10" s="9"/>
    </row>
    <row r="11" spans="1:36" s="23" customFormat="1" ht="15" customHeight="1" x14ac:dyDescent="0.2">
      <c r="A11" s="9"/>
      <c r="B11" s="31">
        <v>1992</v>
      </c>
      <c r="C11" s="31" t="s">
        <v>45</v>
      </c>
      <c r="D11" s="32" t="s">
        <v>43</v>
      </c>
      <c r="E11" s="31"/>
      <c r="F11" s="33" t="s">
        <v>44</v>
      </c>
      <c r="G11" s="77"/>
      <c r="H11" s="76"/>
      <c r="I11" s="31"/>
      <c r="J11" s="31"/>
      <c r="K11" s="31"/>
      <c r="L11" s="31"/>
      <c r="M11" s="31"/>
      <c r="N11" s="34"/>
      <c r="O11" s="24"/>
      <c r="P11" s="25"/>
      <c r="Q11" s="25"/>
      <c r="R11" s="25"/>
      <c r="S11" s="25"/>
      <c r="T11" s="25"/>
      <c r="U11" s="25"/>
      <c r="V11" s="24"/>
      <c r="W11" s="30"/>
      <c r="X11" s="30"/>
      <c r="Y11" s="30"/>
      <c r="Z11" s="30"/>
      <c r="AA11" s="30"/>
      <c r="AB11" s="63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">
      <c r="A12" s="9"/>
      <c r="B12" s="31">
        <v>1993</v>
      </c>
      <c r="C12" s="31" t="s">
        <v>42</v>
      </c>
      <c r="D12" s="32" t="s">
        <v>43</v>
      </c>
      <c r="E12" s="31"/>
      <c r="F12" s="33" t="s">
        <v>44</v>
      </c>
      <c r="G12" s="77"/>
      <c r="H12" s="76"/>
      <c r="I12" s="31"/>
      <c r="J12" s="31"/>
      <c r="K12" s="31"/>
      <c r="L12" s="31"/>
      <c r="M12" s="31"/>
      <c r="N12" s="34"/>
      <c r="O12" s="24"/>
      <c r="P12" s="25"/>
      <c r="Q12" s="25"/>
      <c r="R12" s="25"/>
      <c r="S12" s="25"/>
      <c r="T12" s="25"/>
      <c r="U12" s="25"/>
      <c r="V12" s="24"/>
      <c r="W12" s="30">
        <v>2</v>
      </c>
      <c r="X12" s="30">
        <v>0</v>
      </c>
      <c r="Y12" s="30">
        <v>0</v>
      </c>
      <c r="Z12" s="30">
        <v>0</v>
      </c>
      <c r="AA12" s="30">
        <v>3</v>
      </c>
      <c r="AB12" s="63">
        <v>0.187</v>
      </c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25" t="s">
        <v>73</v>
      </c>
      <c r="C13" s="25"/>
      <c r="D13" s="26"/>
      <c r="E13" s="25"/>
      <c r="F13" s="2"/>
      <c r="G13" s="35"/>
      <c r="H13" s="27"/>
      <c r="I13" s="25"/>
      <c r="J13" s="25"/>
      <c r="K13" s="25"/>
      <c r="L13" s="25"/>
      <c r="M13" s="25"/>
      <c r="N13" s="28"/>
      <c r="O13" s="24"/>
      <c r="P13" s="25"/>
      <c r="Q13" s="25"/>
      <c r="R13" s="25"/>
      <c r="S13" s="25"/>
      <c r="T13" s="25"/>
      <c r="U13" s="25"/>
      <c r="V13" s="24"/>
      <c r="W13" s="30"/>
      <c r="X13" s="30"/>
      <c r="Y13" s="30"/>
      <c r="Z13" s="30"/>
      <c r="AA13" s="30"/>
      <c r="AB13" s="63"/>
      <c r="AC13" s="24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">
      <c r="A14" s="9"/>
      <c r="B14" s="120">
        <v>2001</v>
      </c>
      <c r="C14" s="120" t="s">
        <v>36</v>
      </c>
      <c r="D14" s="121" t="s">
        <v>70</v>
      </c>
      <c r="E14" s="120"/>
      <c r="F14" s="113" t="s">
        <v>74</v>
      </c>
      <c r="G14" s="114"/>
      <c r="H14" s="115"/>
      <c r="I14" s="120"/>
      <c r="J14" s="120"/>
      <c r="K14" s="120"/>
      <c r="L14" s="120"/>
      <c r="M14" s="120"/>
      <c r="N14" s="122"/>
      <c r="O14" s="24"/>
      <c r="P14" s="25"/>
      <c r="Q14" s="25"/>
      <c r="R14" s="25"/>
      <c r="S14" s="25"/>
      <c r="T14" s="25"/>
      <c r="U14" s="25"/>
      <c r="V14" s="24"/>
      <c r="W14" s="30"/>
      <c r="X14" s="30"/>
      <c r="Y14" s="30"/>
      <c r="Z14" s="30"/>
      <c r="AA14" s="30"/>
      <c r="AB14" s="63"/>
      <c r="AC14" s="24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">
      <c r="A15" s="9"/>
      <c r="B15" s="25"/>
      <c r="C15" s="25"/>
      <c r="D15" s="37"/>
      <c r="E15" s="25"/>
      <c r="F15" s="2"/>
      <c r="G15" s="35"/>
      <c r="H15" s="27"/>
      <c r="I15" s="25"/>
      <c r="J15" s="25"/>
      <c r="K15" s="25"/>
      <c r="L15" s="25"/>
      <c r="M15" s="25"/>
      <c r="N15" s="28"/>
      <c r="O15" s="24"/>
      <c r="P15" s="25"/>
      <c r="Q15" s="25"/>
      <c r="R15" s="25"/>
      <c r="S15" s="25"/>
      <c r="T15" s="25"/>
      <c r="U15" s="25"/>
      <c r="V15" s="24"/>
      <c r="W15" s="30"/>
      <c r="X15" s="30"/>
      <c r="Y15" s="30"/>
      <c r="Z15" s="30"/>
      <c r="AA15" s="30"/>
      <c r="AB15" s="63"/>
      <c r="AC15" s="24"/>
      <c r="AD15" s="25"/>
      <c r="AE15" s="2"/>
      <c r="AF15" s="2"/>
      <c r="AG15" s="25"/>
      <c r="AH15" s="25"/>
      <c r="AI15" s="25"/>
      <c r="AJ15" s="9"/>
    </row>
    <row r="16" spans="1:36" s="23" customFormat="1" ht="15" customHeight="1" x14ac:dyDescent="0.2">
      <c r="A16" s="9"/>
      <c r="B16" s="120">
        <v>2004</v>
      </c>
      <c r="C16" s="120" t="s">
        <v>71</v>
      </c>
      <c r="D16" s="121" t="s">
        <v>72</v>
      </c>
      <c r="E16" s="120"/>
      <c r="F16" s="113" t="s">
        <v>74</v>
      </c>
      <c r="G16" s="114"/>
      <c r="H16" s="115"/>
      <c r="I16" s="120"/>
      <c r="J16" s="120"/>
      <c r="K16" s="120"/>
      <c r="L16" s="120"/>
      <c r="M16" s="120"/>
      <c r="N16" s="122"/>
      <c r="O16" s="24"/>
      <c r="P16" s="25"/>
      <c r="Q16" s="25"/>
      <c r="R16" s="25"/>
      <c r="S16" s="25"/>
      <c r="T16" s="25"/>
      <c r="U16" s="25"/>
      <c r="V16" s="24"/>
      <c r="W16" s="30">
        <v>2</v>
      </c>
      <c r="X16" s="30">
        <v>0</v>
      </c>
      <c r="Y16" s="30">
        <v>0</v>
      </c>
      <c r="Z16" s="30">
        <v>0</v>
      </c>
      <c r="AA16" s="30">
        <v>3</v>
      </c>
      <c r="AB16" s="63">
        <v>0.187</v>
      </c>
      <c r="AC16" s="24"/>
      <c r="AD16" s="25"/>
      <c r="AE16" s="2"/>
      <c r="AF16" s="2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9</v>
      </c>
      <c r="F17" s="18">
        <v>0</v>
      </c>
      <c r="G17" s="18">
        <v>1</v>
      </c>
      <c r="H17" s="18">
        <v>1</v>
      </c>
      <c r="I17" s="18">
        <v>12</v>
      </c>
      <c r="J17" s="18">
        <v>10</v>
      </c>
      <c r="K17" s="18">
        <v>1</v>
      </c>
      <c r="L17" s="18">
        <v>0</v>
      </c>
      <c r="M17" s="18">
        <v>1</v>
      </c>
      <c r="N17" s="36">
        <v>0.66700000000000004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6">
        <v>0</v>
      </c>
      <c r="V17" s="24"/>
      <c r="W17" s="18">
        <f>PRODUCT(E23)</f>
        <v>2</v>
      </c>
      <c r="X17" s="18">
        <f t="shared" ref="X17:AA17" si="0">PRODUCT(F23)</f>
        <v>0</v>
      </c>
      <c r="Y17" s="18">
        <f t="shared" si="0"/>
        <v>0</v>
      </c>
      <c r="Z17" s="18">
        <f t="shared" si="0"/>
        <v>0</v>
      </c>
      <c r="AA17" s="18">
        <f t="shared" si="0"/>
        <v>3</v>
      </c>
      <c r="AB17" s="36">
        <f>PRODUCT(N23)</f>
        <v>0.187</v>
      </c>
      <c r="AC17" s="24"/>
      <c r="AD17" s="18">
        <v>0</v>
      </c>
      <c r="AE17" s="18">
        <v>0</v>
      </c>
      <c r="AF17" s="18">
        <v>0</v>
      </c>
      <c r="AG17" s="18">
        <v>1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7" t="s">
        <v>2</v>
      </c>
      <c r="C18" s="35"/>
      <c r="D18" s="38">
        <v>8.6666666666666643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1"/>
      <c r="AI18" s="39"/>
      <c r="AJ18" s="9"/>
    </row>
    <row r="19" spans="1:36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P19" s="39"/>
      <c r="Q19" s="42"/>
      <c r="R19" s="39"/>
      <c r="S19" s="39"/>
      <c r="T19" s="39"/>
      <c r="U19" s="39"/>
      <c r="W19" s="39"/>
      <c r="X19" s="39"/>
      <c r="Y19" s="39"/>
      <c r="Z19" s="39"/>
      <c r="AA19" s="39"/>
      <c r="AB19" s="39"/>
      <c r="AD19" s="39"/>
      <c r="AE19" s="39"/>
      <c r="AF19" s="39"/>
      <c r="AG19" s="39"/>
      <c r="AH19" s="39"/>
      <c r="AI19" s="39"/>
      <c r="AJ19" s="9"/>
    </row>
    <row r="20" spans="1:36" ht="15" customHeight="1" x14ac:dyDescent="0.25">
      <c r="A20" s="9"/>
      <c r="B20" s="22" t="s">
        <v>25</v>
      </c>
      <c r="C20" s="43"/>
      <c r="D20" s="43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9"/>
      <c r="K20" s="18" t="s">
        <v>28</v>
      </c>
      <c r="L20" s="18" t="s">
        <v>29</v>
      </c>
      <c r="M20" s="18" t="s">
        <v>30</v>
      </c>
      <c r="N20" s="18" t="s">
        <v>22</v>
      </c>
      <c r="O20" s="24"/>
      <c r="P20" s="44" t="s">
        <v>31</v>
      </c>
      <c r="Q20" s="12"/>
      <c r="R20" s="12"/>
      <c r="S20" s="12"/>
      <c r="T20" s="45"/>
      <c r="U20" s="45"/>
      <c r="V20" s="45"/>
      <c r="W20" s="45"/>
      <c r="X20" s="45"/>
      <c r="Y20" s="45"/>
      <c r="Z20" s="45"/>
      <c r="AA20" s="12"/>
      <c r="AB20" s="12"/>
      <c r="AC20" s="45"/>
      <c r="AD20" s="12"/>
      <c r="AE20" s="12"/>
      <c r="AF20" s="12"/>
      <c r="AG20" s="12"/>
      <c r="AH20" s="12"/>
      <c r="AI20" s="46"/>
      <c r="AJ20" s="9"/>
    </row>
    <row r="21" spans="1:36" ht="15" customHeight="1" x14ac:dyDescent="0.2">
      <c r="A21" s="9"/>
      <c r="B21" s="44" t="s">
        <v>13</v>
      </c>
      <c r="C21" s="12"/>
      <c r="D21" s="46"/>
      <c r="E21" s="25">
        <v>9</v>
      </c>
      <c r="F21" s="25">
        <v>0</v>
      </c>
      <c r="G21" s="25">
        <v>1</v>
      </c>
      <c r="H21" s="25">
        <v>1</v>
      </c>
      <c r="I21" s="25">
        <v>12</v>
      </c>
      <c r="J21" s="39"/>
      <c r="K21" s="47">
        <v>0.1111111111111111</v>
      </c>
      <c r="L21" s="47">
        <v>0.1111111111111111</v>
      </c>
      <c r="M21" s="47">
        <v>1.3333333333333333</v>
      </c>
      <c r="N21" s="28">
        <v>0.66700000000000004</v>
      </c>
      <c r="O21" s="24"/>
      <c r="P21" s="48" t="s">
        <v>9</v>
      </c>
      <c r="Q21" s="49"/>
      <c r="R21" s="50" t="s">
        <v>38</v>
      </c>
      <c r="S21" s="50"/>
      <c r="T21" s="50"/>
      <c r="U21" s="50"/>
      <c r="V21" s="50"/>
      <c r="W21" s="50"/>
      <c r="X21" s="50"/>
      <c r="Y21" s="51" t="s">
        <v>11</v>
      </c>
      <c r="Z21" s="50"/>
      <c r="AA21" s="50" t="s">
        <v>50</v>
      </c>
      <c r="AB21" s="50"/>
      <c r="AC21" s="50"/>
      <c r="AD21" s="50"/>
      <c r="AE21" s="50"/>
      <c r="AF21" s="50"/>
      <c r="AG21" s="50"/>
      <c r="AH21" s="51"/>
      <c r="AI21" s="82"/>
      <c r="AJ21" s="9"/>
    </row>
    <row r="22" spans="1:36" ht="15" customHeight="1" x14ac:dyDescent="0.2">
      <c r="A22" s="9"/>
      <c r="B22" s="52" t="s">
        <v>15</v>
      </c>
      <c r="C22" s="53"/>
      <c r="D22" s="54"/>
      <c r="E22" s="25"/>
      <c r="F22" s="25"/>
      <c r="G22" s="25"/>
      <c r="H22" s="25"/>
      <c r="I22" s="25"/>
      <c r="J22" s="39"/>
      <c r="K22" s="47"/>
      <c r="L22" s="47"/>
      <c r="M22" s="47"/>
      <c r="N22" s="28"/>
      <c r="O22" s="24"/>
      <c r="P22" s="55" t="s">
        <v>57</v>
      </c>
      <c r="Q22" s="56"/>
      <c r="R22" s="57" t="s">
        <v>40</v>
      </c>
      <c r="S22" s="57"/>
      <c r="T22" s="57"/>
      <c r="U22" s="57"/>
      <c r="V22" s="57"/>
      <c r="W22" s="57"/>
      <c r="X22" s="57"/>
      <c r="Y22" s="58" t="s">
        <v>39</v>
      </c>
      <c r="Z22" s="57"/>
      <c r="AA22" s="57" t="s">
        <v>51</v>
      </c>
      <c r="AB22" s="57"/>
      <c r="AC22" s="57"/>
      <c r="AD22" s="57"/>
      <c r="AE22" s="57"/>
      <c r="AF22" s="57"/>
      <c r="AG22" s="57"/>
      <c r="AH22" s="58"/>
      <c r="AI22" s="83"/>
      <c r="AJ22" s="9"/>
    </row>
    <row r="23" spans="1:36" ht="15" customHeight="1" x14ac:dyDescent="0.2">
      <c r="A23" s="9"/>
      <c r="B23" s="59" t="s">
        <v>16</v>
      </c>
      <c r="C23" s="60"/>
      <c r="D23" s="61"/>
      <c r="E23" s="30">
        <v>2</v>
      </c>
      <c r="F23" s="30">
        <v>0</v>
      </c>
      <c r="G23" s="30">
        <v>0</v>
      </c>
      <c r="H23" s="30">
        <v>0</v>
      </c>
      <c r="I23" s="30">
        <v>3</v>
      </c>
      <c r="J23" s="39"/>
      <c r="K23" s="62">
        <v>0</v>
      </c>
      <c r="L23" s="62">
        <v>0</v>
      </c>
      <c r="M23" s="62">
        <v>1.5</v>
      </c>
      <c r="N23" s="63">
        <v>0.187</v>
      </c>
      <c r="O23" s="24"/>
      <c r="P23" s="55" t="s">
        <v>58</v>
      </c>
      <c r="Q23" s="56"/>
      <c r="R23" s="57" t="s">
        <v>41</v>
      </c>
      <c r="S23" s="57"/>
      <c r="T23" s="57"/>
      <c r="U23" s="57"/>
      <c r="V23" s="57"/>
      <c r="W23" s="57"/>
      <c r="X23" s="57"/>
      <c r="Y23" s="58" t="s">
        <v>27</v>
      </c>
      <c r="Z23" s="57"/>
      <c r="AA23" s="57" t="s">
        <v>52</v>
      </c>
      <c r="AB23" s="57"/>
      <c r="AC23" s="57"/>
      <c r="AD23" s="57"/>
      <c r="AE23" s="57"/>
      <c r="AF23" s="57"/>
      <c r="AG23" s="57"/>
      <c r="AH23" s="58"/>
      <c r="AI23" s="83"/>
    </row>
    <row r="24" spans="1:36" ht="15" customHeight="1" x14ac:dyDescent="0.2">
      <c r="A24" s="9"/>
      <c r="B24" s="64" t="s">
        <v>26</v>
      </c>
      <c r="C24" s="65"/>
      <c r="D24" s="66"/>
      <c r="E24" s="18">
        <v>11</v>
      </c>
      <c r="F24" s="18">
        <v>0</v>
      </c>
      <c r="G24" s="18">
        <v>1</v>
      </c>
      <c r="H24" s="18">
        <v>1</v>
      </c>
      <c r="I24" s="18">
        <v>15</v>
      </c>
      <c r="J24" s="39"/>
      <c r="K24" s="67">
        <v>9.0909090909090912E-2</v>
      </c>
      <c r="L24" s="67">
        <v>9.0909090909090912E-2</v>
      </c>
      <c r="M24" s="67">
        <v>1.3636363636363635</v>
      </c>
      <c r="N24" s="36">
        <v>0.41699999999999998</v>
      </c>
      <c r="O24" s="24"/>
      <c r="P24" s="68" t="s">
        <v>10</v>
      </c>
      <c r="Q24" s="69"/>
      <c r="R24" s="70"/>
      <c r="S24" s="70"/>
      <c r="T24" s="70"/>
      <c r="U24" s="70"/>
      <c r="V24" s="70"/>
      <c r="W24" s="70"/>
      <c r="X24" s="70"/>
      <c r="Y24" s="71"/>
      <c r="Z24" s="70"/>
      <c r="AA24" s="70"/>
      <c r="AB24" s="70"/>
      <c r="AC24" s="70"/>
      <c r="AD24" s="70"/>
      <c r="AE24" s="70"/>
      <c r="AF24" s="70"/>
      <c r="AG24" s="70"/>
      <c r="AH24" s="71"/>
      <c r="AI24" s="84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4"/>
      <c r="P25" s="39"/>
      <c r="Q25" s="42"/>
      <c r="R25" s="39"/>
      <c r="S25" s="39"/>
      <c r="T25" s="24"/>
      <c r="U25" s="24"/>
      <c r="V25" s="24"/>
      <c r="W25" s="24"/>
      <c r="X25" s="72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</row>
    <row r="26" spans="1:36" ht="15" customHeight="1" x14ac:dyDescent="0.25">
      <c r="A26" s="9"/>
      <c r="B26" s="39" t="s">
        <v>46</v>
      </c>
      <c r="C26" s="39"/>
      <c r="D26" s="73" t="s">
        <v>80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4"/>
      <c r="P26" s="39"/>
      <c r="Q26" s="42"/>
      <c r="R26" s="39"/>
      <c r="S26" s="39"/>
      <c r="T26" s="24"/>
      <c r="U26" s="24"/>
      <c r="V26" s="24"/>
      <c r="W26" s="24"/>
      <c r="X26" s="72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6" ht="15" customHeight="1" x14ac:dyDescent="0.25">
      <c r="A27" s="9"/>
      <c r="B27" s="73"/>
      <c r="C27" s="39"/>
      <c r="D27" s="73" t="s">
        <v>81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4"/>
      <c r="P27" s="39"/>
      <c r="Q27" s="42"/>
      <c r="R27" s="39"/>
      <c r="S27" s="39"/>
      <c r="T27" s="24"/>
      <c r="U27" s="24"/>
      <c r="V27" s="24"/>
      <c r="W27" s="24"/>
      <c r="X27" s="72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6" ht="15" customHeight="1" x14ac:dyDescent="0.25">
      <c r="A28" s="9"/>
      <c r="B28" s="39"/>
      <c r="C28" s="39"/>
      <c r="D28" s="39" t="s">
        <v>48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9"/>
      <c r="C29" s="39"/>
      <c r="D29" s="73" t="s">
        <v>47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 t="s">
        <v>69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 t="s">
        <v>68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24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24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49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8" t="s">
        <v>53</v>
      </c>
      <c r="C2" s="79"/>
      <c r="D2" s="80"/>
      <c r="E2" s="13" t="s">
        <v>13</v>
      </c>
      <c r="F2" s="14"/>
      <c r="G2" s="14"/>
      <c r="H2" s="14"/>
      <c r="I2" s="20"/>
      <c r="J2" s="15"/>
      <c r="K2" s="81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87" t="s">
        <v>61</v>
      </c>
      <c r="Y2" s="88"/>
      <c r="Z2" s="89"/>
      <c r="AA2" s="13" t="s">
        <v>13</v>
      </c>
      <c r="AB2" s="14"/>
      <c r="AC2" s="14"/>
      <c r="AD2" s="14"/>
      <c r="AE2" s="20"/>
      <c r="AF2" s="15"/>
      <c r="AG2" s="81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0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0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5"/>
      <c r="D4" s="37"/>
      <c r="E4" s="25"/>
      <c r="F4" s="25"/>
      <c r="G4" s="25"/>
      <c r="H4" s="27"/>
      <c r="I4" s="25"/>
      <c r="J4" s="91"/>
      <c r="K4" s="29"/>
      <c r="L4" s="92"/>
      <c r="M4" s="18"/>
      <c r="N4" s="18"/>
      <c r="O4" s="18"/>
      <c r="P4" s="24"/>
      <c r="Q4" s="25"/>
      <c r="R4" s="25"/>
      <c r="S4" s="27"/>
      <c r="T4" s="25"/>
      <c r="U4" s="25"/>
      <c r="V4" s="93"/>
      <c r="W4" s="29"/>
      <c r="X4" s="25">
        <v>1986</v>
      </c>
      <c r="Y4" s="25" t="s">
        <v>45</v>
      </c>
      <c r="Z4" s="2" t="s">
        <v>75</v>
      </c>
      <c r="AA4" s="25">
        <v>21</v>
      </c>
      <c r="AB4" s="25">
        <v>0</v>
      </c>
      <c r="AC4" s="25">
        <v>15</v>
      </c>
      <c r="AD4" s="25">
        <v>19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4"/>
      <c r="AS4" s="9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5"/>
      <c r="D5" s="37"/>
      <c r="E5" s="25"/>
      <c r="F5" s="25"/>
      <c r="G5" s="25"/>
      <c r="H5" s="27"/>
      <c r="I5" s="25"/>
      <c r="J5" s="91"/>
      <c r="K5" s="29"/>
      <c r="L5" s="92"/>
      <c r="M5" s="18"/>
      <c r="N5" s="18"/>
      <c r="O5" s="18"/>
      <c r="P5" s="24"/>
      <c r="Q5" s="25"/>
      <c r="R5" s="25"/>
      <c r="S5" s="27"/>
      <c r="T5" s="25"/>
      <c r="U5" s="25"/>
      <c r="V5" s="93"/>
      <c r="W5" s="29"/>
      <c r="X5" s="25">
        <v>1987</v>
      </c>
      <c r="Y5" s="25" t="s">
        <v>36</v>
      </c>
      <c r="Z5" s="2" t="s">
        <v>75</v>
      </c>
      <c r="AA5" s="25">
        <v>12</v>
      </c>
      <c r="AB5" s="25">
        <v>0</v>
      </c>
      <c r="AC5" s="25">
        <v>1</v>
      </c>
      <c r="AD5" s="25">
        <v>4</v>
      </c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4"/>
      <c r="AS5" s="9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5"/>
      <c r="D6" s="37"/>
      <c r="E6" s="25"/>
      <c r="F6" s="25"/>
      <c r="G6" s="25"/>
      <c r="H6" s="27"/>
      <c r="I6" s="25"/>
      <c r="J6" s="91"/>
      <c r="K6" s="29"/>
      <c r="L6" s="92"/>
      <c r="M6" s="18"/>
      <c r="N6" s="18"/>
      <c r="O6" s="18"/>
      <c r="P6" s="24"/>
      <c r="Q6" s="25"/>
      <c r="R6" s="25"/>
      <c r="S6" s="27"/>
      <c r="T6" s="25"/>
      <c r="U6" s="25"/>
      <c r="V6" s="93"/>
      <c r="W6" s="29"/>
      <c r="X6" s="25">
        <v>1988</v>
      </c>
      <c r="Y6" s="25" t="s">
        <v>76</v>
      </c>
      <c r="Z6" s="2" t="s">
        <v>75</v>
      </c>
      <c r="AA6" s="25">
        <v>22</v>
      </c>
      <c r="AB6" s="25">
        <v>0</v>
      </c>
      <c r="AC6" s="25">
        <v>14</v>
      </c>
      <c r="AD6" s="25">
        <v>24</v>
      </c>
      <c r="AE6" s="25"/>
      <c r="AF6" s="28"/>
      <c r="AG6" s="12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4"/>
      <c r="AS6" s="9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5"/>
      <c r="D7" s="37"/>
      <c r="E7" s="25"/>
      <c r="F7" s="25"/>
      <c r="G7" s="25"/>
      <c r="H7" s="27"/>
      <c r="I7" s="25"/>
      <c r="J7" s="91"/>
      <c r="K7" s="29"/>
      <c r="L7" s="92"/>
      <c r="M7" s="18"/>
      <c r="N7" s="18"/>
      <c r="O7" s="18"/>
      <c r="P7" s="24"/>
      <c r="Q7" s="25"/>
      <c r="R7" s="25"/>
      <c r="S7" s="27"/>
      <c r="T7" s="25"/>
      <c r="U7" s="25"/>
      <c r="V7" s="93"/>
      <c r="W7" s="29"/>
      <c r="X7" s="25">
        <v>1989</v>
      </c>
      <c r="Y7" s="25" t="s">
        <v>42</v>
      </c>
      <c r="Z7" s="2" t="s">
        <v>75</v>
      </c>
      <c r="AA7" s="25"/>
      <c r="AB7" s="25"/>
      <c r="AC7" s="25"/>
      <c r="AD7" s="25"/>
      <c r="AE7" s="25"/>
      <c r="AF7" s="28"/>
      <c r="AG7" s="123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4"/>
      <c r="AS7" s="9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5"/>
      <c r="D8" s="37"/>
      <c r="E8" s="25"/>
      <c r="F8" s="25"/>
      <c r="G8" s="25"/>
      <c r="H8" s="27"/>
      <c r="I8" s="25"/>
      <c r="J8" s="91"/>
      <c r="K8" s="29"/>
      <c r="L8" s="92"/>
      <c r="M8" s="18"/>
      <c r="N8" s="18"/>
      <c r="O8" s="18"/>
      <c r="P8" s="24"/>
      <c r="Q8" s="25"/>
      <c r="R8" s="25"/>
      <c r="S8" s="27"/>
      <c r="T8" s="25"/>
      <c r="U8" s="25"/>
      <c r="V8" s="93"/>
      <c r="W8" s="29"/>
      <c r="X8" s="25">
        <v>1990</v>
      </c>
      <c r="Y8" s="25" t="s">
        <v>42</v>
      </c>
      <c r="Z8" s="26" t="s">
        <v>77</v>
      </c>
      <c r="AA8" s="25">
        <v>22</v>
      </c>
      <c r="AB8" s="25">
        <v>2</v>
      </c>
      <c r="AC8" s="25">
        <v>8</v>
      </c>
      <c r="AD8" s="25">
        <v>37</v>
      </c>
      <c r="AE8" s="25"/>
      <c r="AF8" s="28"/>
      <c r="AG8" s="24"/>
      <c r="AH8" s="16"/>
      <c r="AI8" s="18" t="s">
        <v>78</v>
      </c>
      <c r="AJ8" s="16"/>
      <c r="AK8" s="18"/>
      <c r="AL8" s="24"/>
      <c r="AM8" s="25"/>
      <c r="AN8" s="25"/>
      <c r="AO8" s="25"/>
      <c r="AP8" s="25"/>
      <c r="AQ8" s="25"/>
      <c r="AR8" s="94"/>
      <c r="AS8" s="9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5"/>
      <c r="D9" s="37"/>
      <c r="E9" s="25"/>
      <c r="F9" s="25"/>
      <c r="G9" s="25"/>
      <c r="H9" s="27"/>
      <c r="I9" s="25"/>
      <c r="J9" s="91"/>
      <c r="K9" s="29"/>
      <c r="L9" s="92"/>
      <c r="M9" s="18"/>
      <c r="N9" s="18"/>
      <c r="O9" s="18"/>
      <c r="P9" s="24"/>
      <c r="Q9" s="25"/>
      <c r="R9" s="25"/>
      <c r="S9" s="27"/>
      <c r="T9" s="25"/>
      <c r="U9" s="25"/>
      <c r="V9" s="93"/>
      <c r="W9" s="29"/>
      <c r="X9" s="25">
        <v>1991</v>
      </c>
      <c r="Y9" s="25" t="s">
        <v>79</v>
      </c>
      <c r="Z9" s="26" t="s">
        <v>75</v>
      </c>
      <c r="AA9" s="25">
        <v>10</v>
      </c>
      <c r="AB9" s="25">
        <v>2</v>
      </c>
      <c r="AC9" s="25">
        <v>7</v>
      </c>
      <c r="AD9" s="25">
        <v>21</v>
      </c>
      <c r="AE9" s="25"/>
      <c r="AF9" s="28"/>
      <c r="AG9" s="24"/>
      <c r="AH9" s="16"/>
      <c r="AI9" s="16"/>
      <c r="AJ9" s="16"/>
      <c r="AK9" s="18"/>
      <c r="AL9" s="24"/>
      <c r="AM9" s="25"/>
      <c r="AN9" s="25"/>
      <c r="AO9" s="25"/>
      <c r="AP9" s="25"/>
      <c r="AQ9" s="25"/>
      <c r="AR9" s="94"/>
      <c r="AS9" s="95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>
        <v>1992</v>
      </c>
      <c r="C10" s="35" t="s">
        <v>45</v>
      </c>
      <c r="D10" s="37" t="s">
        <v>43</v>
      </c>
      <c r="E10" s="25">
        <v>25</v>
      </c>
      <c r="F10" s="25">
        <v>0</v>
      </c>
      <c r="G10" s="25">
        <v>6</v>
      </c>
      <c r="H10" s="27">
        <v>14</v>
      </c>
      <c r="I10" s="25">
        <v>68</v>
      </c>
      <c r="J10" s="91"/>
      <c r="K10" s="29"/>
      <c r="L10" s="92"/>
      <c r="M10" s="18"/>
      <c r="N10" s="18"/>
      <c r="O10" s="18"/>
      <c r="P10" s="24"/>
      <c r="Q10" s="25"/>
      <c r="R10" s="25"/>
      <c r="S10" s="27"/>
      <c r="T10" s="25"/>
      <c r="U10" s="25"/>
      <c r="V10" s="93"/>
      <c r="W10" s="29"/>
      <c r="X10" s="25"/>
      <c r="Y10" s="35"/>
      <c r="Z10" s="37"/>
      <c r="AA10" s="25"/>
      <c r="AB10" s="25"/>
      <c r="AC10" s="25"/>
      <c r="AD10" s="27"/>
      <c r="AE10" s="25"/>
      <c r="AF10" s="91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4"/>
      <c r="AS10" s="9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>
        <v>1993</v>
      </c>
      <c r="C11" s="35" t="s">
        <v>42</v>
      </c>
      <c r="D11" s="37" t="s">
        <v>43</v>
      </c>
      <c r="E11" s="25">
        <v>26</v>
      </c>
      <c r="F11" s="25">
        <v>0</v>
      </c>
      <c r="G11" s="25">
        <v>11</v>
      </c>
      <c r="H11" s="27">
        <v>17</v>
      </c>
      <c r="I11" s="25">
        <v>94</v>
      </c>
      <c r="J11" s="91"/>
      <c r="K11" s="29"/>
      <c r="L11" s="92"/>
      <c r="M11" s="18"/>
      <c r="N11" s="18"/>
      <c r="O11" s="18"/>
      <c r="P11" s="24"/>
      <c r="Q11" s="25"/>
      <c r="R11" s="25"/>
      <c r="S11" s="27"/>
      <c r="T11" s="25"/>
      <c r="U11" s="25"/>
      <c r="V11" s="93"/>
      <c r="W11" s="29"/>
      <c r="X11" s="25"/>
      <c r="Y11" s="35"/>
      <c r="Z11" s="37"/>
      <c r="AA11" s="25"/>
      <c r="AB11" s="25"/>
      <c r="AC11" s="25"/>
      <c r="AD11" s="27"/>
      <c r="AE11" s="25"/>
      <c r="AF11" s="91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94"/>
      <c r="AS11" s="95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/>
      <c r="C12" s="35"/>
      <c r="D12" s="37"/>
      <c r="E12" s="25"/>
      <c r="F12" s="25"/>
      <c r="G12" s="25"/>
      <c r="H12" s="27"/>
      <c r="I12" s="25"/>
      <c r="J12" s="91"/>
      <c r="K12" s="29"/>
      <c r="L12" s="92"/>
      <c r="M12" s="18"/>
      <c r="N12" s="18"/>
      <c r="O12" s="18"/>
      <c r="P12" s="24"/>
      <c r="Q12" s="25"/>
      <c r="R12" s="25"/>
      <c r="S12" s="27"/>
      <c r="T12" s="25"/>
      <c r="U12" s="25"/>
      <c r="V12" s="93"/>
      <c r="W12" s="29"/>
      <c r="X12" s="25"/>
      <c r="Y12" s="35"/>
      <c r="Z12" s="37"/>
      <c r="AA12" s="25"/>
      <c r="AB12" s="25"/>
      <c r="AC12" s="25"/>
      <c r="AD12" s="27"/>
      <c r="AE12" s="25"/>
      <c r="AF12" s="91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94"/>
      <c r="AS12" s="95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5"/>
      <c r="C13" s="35"/>
      <c r="D13" s="37"/>
      <c r="E13" s="25"/>
      <c r="F13" s="25"/>
      <c r="G13" s="25"/>
      <c r="H13" s="27"/>
      <c r="I13" s="25"/>
      <c r="J13" s="91"/>
      <c r="K13" s="29"/>
      <c r="L13" s="92"/>
      <c r="M13" s="18"/>
      <c r="N13" s="18"/>
      <c r="O13" s="18"/>
      <c r="P13" s="24"/>
      <c r="Q13" s="25"/>
      <c r="R13" s="25"/>
      <c r="S13" s="27"/>
      <c r="T13" s="25"/>
      <c r="U13" s="25"/>
      <c r="V13" s="93"/>
      <c r="W13" s="29"/>
      <c r="X13" s="25">
        <v>2001</v>
      </c>
      <c r="Y13" s="25" t="s">
        <v>36</v>
      </c>
      <c r="Z13" s="37" t="s">
        <v>70</v>
      </c>
      <c r="AA13" s="25">
        <v>3</v>
      </c>
      <c r="AB13" s="25">
        <v>0</v>
      </c>
      <c r="AC13" s="25">
        <v>1</v>
      </c>
      <c r="AD13" s="25">
        <v>0</v>
      </c>
      <c r="AE13" s="25">
        <v>2</v>
      </c>
      <c r="AF13" s="28">
        <v>0.66659999999999997</v>
      </c>
      <c r="AG13" s="119">
        <v>3</v>
      </c>
      <c r="AH13" s="18"/>
      <c r="AI13" s="18"/>
      <c r="AJ13" s="18"/>
      <c r="AK13" s="18"/>
      <c r="AL13" s="24"/>
      <c r="AM13" s="25">
        <v>3</v>
      </c>
      <c r="AN13" s="25">
        <v>0</v>
      </c>
      <c r="AO13" s="25">
        <v>0</v>
      </c>
      <c r="AP13" s="25">
        <v>0</v>
      </c>
      <c r="AQ13" s="25">
        <v>1</v>
      </c>
      <c r="AR13" s="94">
        <v>0.5</v>
      </c>
      <c r="AS13" s="95">
        <v>2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5"/>
      <c r="C14" s="35"/>
      <c r="D14" s="37"/>
      <c r="E14" s="25"/>
      <c r="F14" s="25"/>
      <c r="G14" s="25"/>
      <c r="H14" s="27"/>
      <c r="I14" s="25"/>
      <c r="J14" s="91"/>
      <c r="K14" s="29"/>
      <c r="L14" s="92"/>
      <c r="M14" s="18"/>
      <c r="N14" s="18"/>
      <c r="O14" s="18"/>
      <c r="P14" s="24"/>
      <c r="Q14" s="25"/>
      <c r="R14" s="25"/>
      <c r="S14" s="27"/>
      <c r="T14" s="25"/>
      <c r="U14" s="25"/>
      <c r="V14" s="93"/>
      <c r="W14" s="29"/>
      <c r="X14" s="25"/>
      <c r="Y14" s="25"/>
      <c r="Z14" s="37"/>
      <c r="AA14" s="25"/>
      <c r="AB14" s="25"/>
      <c r="AC14" s="25"/>
      <c r="AD14" s="25"/>
      <c r="AE14" s="25"/>
      <c r="AF14" s="28"/>
      <c r="AG14" s="11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94"/>
      <c r="AS14" s="95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5"/>
      <c r="C15" s="35"/>
      <c r="D15" s="37"/>
      <c r="E15" s="25"/>
      <c r="F15" s="25"/>
      <c r="G15" s="25"/>
      <c r="H15" s="27"/>
      <c r="I15" s="25"/>
      <c r="J15" s="91"/>
      <c r="K15" s="29"/>
      <c r="L15" s="92"/>
      <c r="M15" s="18"/>
      <c r="N15" s="18"/>
      <c r="O15" s="18"/>
      <c r="P15" s="24"/>
      <c r="Q15" s="25"/>
      <c r="R15" s="25"/>
      <c r="S15" s="27"/>
      <c r="T15" s="25"/>
      <c r="U15" s="25"/>
      <c r="V15" s="93"/>
      <c r="W15" s="29"/>
      <c r="X15" s="25">
        <v>2004</v>
      </c>
      <c r="Y15" s="25" t="s">
        <v>71</v>
      </c>
      <c r="Z15" s="37" t="s">
        <v>72</v>
      </c>
      <c r="AA15" s="25">
        <v>13</v>
      </c>
      <c r="AB15" s="25">
        <v>1</v>
      </c>
      <c r="AC15" s="25">
        <v>10</v>
      </c>
      <c r="AD15" s="25">
        <v>3</v>
      </c>
      <c r="AE15" s="25">
        <v>50</v>
      </c>
      <c r="AF15" s="28">
        <v>0.63290000000000002</v>
      </c>
      <c r="AG15" s="119">
        <v>79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94"/>
      <c r="AS15" s="95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96" t="s">
        <v>64</v>
      </c>
      <c r="C16" s="97"/>
      <c r="D16" s="98"/>
      <c r="E16" s="99">
        <f>SUM(E4:E15)</f>
        <v>51</v>
      </c>
      <c r="F16" s="99">
        <f>SUM(F4:F15)</f>
        <v>0</v>
      </c>
      <c r="G16" s="99">
        <f>SUM(G4:G15)</f>
        <v>17</v>
      </c>
      <c r="H16" s="99">
        <f>SUM(H4:H15)</f>
        <v>31</v>
      </c>
      <c r="I16" s="99">
        <f>SUM(I4:I15)</f>
        <v>162</v>
      </c>
      <c r="J16" s="100">
        <v>0</v>
      </c>
      <c r="K16" s="81">
        <f>SUM(K4:K15)</f>
        <v>0</v>
      </c>
      <c r="L16" s="22"/>
      <c r="M16" s="20"/>
      <c r="N16" s="101"/>
      <c r="O16" s="102"/>
      <c r="P16" s="24"/>
      <c r="Q16" s="99">
        <f>SUM(Q4:Q15)</f>
        <v>0</v>
      </c>
      <c r="R16" s="99">
        <f>SUM(R4:R15)</f>
        <v>0</v>
      </c>
      <c r="S16" s="99">
        <f>SUM(S4:S15)</f>
        <v>0</v>
      </c>
      <c r="T16" s="99">
        <f>SUM(T4:T15)</f>
        <v>0</v>
      </c>
      <c r="U16" s="99">
        <f>SUM(U4:U15)</f>
        <v>0</v>
      </c>
      <c r="V16" s="36">
        <v>0</v>
      </c>
      <c r="W16" s="81">
        <f>SUM(W4:W15)</f>
        <v>0</v>
      </c>
      <c r="X16" s="16" t="s">
        <v>64</v>
      </c>
      <c r="Y16" s="17"/>
      <c r="Z16" s="15"/>
      <c r="AA16" s="99">
        <f>SUM(AA4:AA15)</f>
        <v>103</v>
      </c>
      <c r="AB16" s="99">
        <f>SUM(AB4:AB15)</f>
        <v>5</v>
      </c>
      <c r="AC16" s="99">
        <f>SUM(AC4:AC15)</f>
        <v>56</v>
      </c>
      <c r="AD16" s="99">
        <f>SUM(AD4:AD15)</f>
        <v>108</v>
      </c>
      <c r="AE16" s="99">
        <f>SUM(AE4:AE15)</f>
        <v>52</v>
      </c>
      <c r="AF16" s="100">
        <f>PRODUCT(AE16/AG16)</f>
        <v>0.63414634146341464</v>
      </c>
      <c r="AG16" s="81">
        <f>SUM(AG4:AG15)</f>
        <v>82</v>
      </c>
      <c r="AH16" s="22"/>
      <c r="AI16" s="20"/>
      <c r="AJ16" s="101"/>
      <c r="AK16" s="102"/>
      <c r="AL16" s="24"/>
      <c r="AM16" s="99">
        <f>SUM(AM4:AM15)</f>
        <v>3</v>
      </c>
      <c r="AN16" s="99">
        <f>SUM(AN4:AN15)</f>
        <v>0</v>
      </c>
      <c r="AO16" s="99">
        <f>SUM(AO4:AO15)</f>
        <v>0</v>
      </c>
      <c r="AP16" s="99">
        <f>SUM(AP4:AP15)</f>
        <v>0</v>
      </c>
      <c r="AQ16" s="99">
        <f>SUM(AQ4:AQ15)</f>
        <v>1</v>
      </c>
      <c r="AR16" s="100">
        <f>PRODUCT(AQ16/AS16)</f>
        <v>0.5</v>
      </c>
      <c r="AS16" s="90">
        <f>SUM(AS4:AS15)</f>
        <v>2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40"/>
      <c r="K17" s="29"/>
      <c r="L17" s="24"/>
      <c r="M17" s="24"/>
      <c r="N17" s="24"/>
      <c r="O17" s="24"/>
      <c r="P17" s="39"/>
      <c r="Q17" s="39"/>
      <c r="R17" s="42"/>
      <c r="S17" s="39"/>
      <c r="T17" s="39"/>
      <c r="U17" s="24"/>
      <c r="V17" s="24"/>
      <c r="W17" s="29"/>
      <c r="X17" s="39"/>
      <c r="Y17" s="39"/>
      <c r="Z17" s="39"/>
      <c r="AA17" s="39"/>
      <c r="AB17" s="39"/>
      <c r="AC17" s="39"/>
      <c r="AD17" s="39"/>
      <c r="AE17" s="39"/>
      <c r="AF17" s="40"/>
      <c r="AG17" s="29"/>
      <c r="AH17" s="24"/>
      <c r="AI17" s="24"/>
      <c r="AJ17" s="24"/>
      <c r="AK17" s="24"/>
      <c r="AL17" s="39"/>
      <c r="AM17" s="39"/>
      <c r="AN17" s="42"/>
      <c r="AO17" s="39"/>
      <c r="AP17" s="39"/>
      <c r="AQ17" s="24"/>
      <c r="AR17" s="24"/>
      <c r="AS17" s="2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03" t="s">
        <v>65</v>
      </c>
      <c r="C18" s="104"/>
      <c r="D18" s="105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28</v>
      </c>
      <c r="M18" s="18" t="s">
        <v>29</v>
      </c>
      <c r="N18" s="18" t="s">
        <v>66</v>
      </c>
      <c r="O18" s="18" t="s">
        <v>67</v>
      </c>
      <c r="Q18" s="42"/>
      <c r="R18" s="42" t="s">
        <v>46</v>
      </c>
      <c r="S18" s="42"/>
      <c r="T18" s="73" t="s">
        <v>80</v>
      </c>
      <c r="U18" s="24"/>
      <c r="V18" s="29"/>
      <c r="W18" s="29"/>
      <c r="X18" s="106"/>
      <c r="Y18" s="106"/>
      <c r="Z18" s="106"/>
      <c r="AA18" s="106"/>
      <c r="AB18" s="106"/>
      <c r="AC18" s="42"/>
      <c r="AD18" s="42"/>
      <c r="AE18" s="42"/>
      <c r="AF18" s="39"/>
      <c r="AG18" s="39"/>
      <c r="AH18" s="39"/>
      <c r="AI18" s="39"/>
      <c r="AJ18" s="39"/>
      <c r="AK18" s="39"/>
      <c r="AM18" s="29"/>
      <c r="AN18" s="106"/>
      <c r="AO18" s="106"/>
      <c r="AP18" s="106"/>
      <c r="AQ18" s="106"/>
      <c r="AR18" s="106"/>
      <c r="AS18" s="106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44" t="s">
        <v>12</v>
      </c>
      <c r="C19" s="12"/>
      <c r="D19" s="46"/>
      <c r="E19" s="107">
        <v>11</v>
      </c>
      <c r="F19" s="107">
        <v>0</v>
      </c>
      <c r="G19" s="107">
        <v>1</v>
      </c>
      <c r="H19" s="107">
        <v>1</v>
      </c>
      <c r="I19" s="107">
        <v>15</v>
      </c>
      <c r="J19" s="108">
        <v>0.41699999999999998</v>
      </c>
      <c r="K19" s="39">
        <f>PRODUCT(I19/J19)</f>
        <v>35.971223021582738</v>
      </c>
      <c r="L19" s="109">
        <f>PRODUCT((F19+G19)/E19)</f>
        <v>9.0909090909090912E-2</v>
      </c>
      <c r="M19" s="109">
        <f>PRODUCT(H19/E19)</f>
        <v>9.0909090909090912E-2</v>
      </c>
      <c r="N19" s="109">
        <f>PRODUCT((F19+G19+H19)/E19)</f>
        <v>0.18181818181818182</v>
      </c>
      <c r="O19" s="109">
        <f>PRODUCT(I19/E19)</f>
        <v>1.3636363636363635</v>
      </c>
      <c r="Q19" s="42"/>
      <c r="R19" s="42"/>
      <c r="S19" s="42"/>
      <c r="T19" s="73" t="s">
        <v>81</v>
      </c>
      <c r="U19" s="39"/>
      <c r="V19" s="39"/>
      <c r="W19" s="39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42"/>
      <c r="AO19" s="42"/>
      <c r="AP19" s="42"/>
      <c r="AQ19" s="42"/>
      <c r="AR19" s="42"/>
      <c r="AS19" s="42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10" t="s">
        <v>53</v>
      </c>
      <c r="C20" s="111"/>
      <c r="D20" s="112"/>
      <c r="E20" s="107">
        <f>PRODUCT(E16+Q16)</f>
        <v>51</v>
      </c>
      <c r="F20" s="107">
        <f>PRODUCT(F16+R16)</f>
        <v>0</v>
      </c>
      <c r="G20" s="107">
        <f>PRODUCT(G16+S16)</f>
        <v>17</v>
      </c>
      <c r="H20" s="107">
        <f>PRODUCT(H16+T16)</f>
        <v>31</v>
      </c>
      <c r="I20" s="107">
        <f>PRODUCT(I16+U16)</f>
        <v>162</v>
      </c>
      <c r="J20" s="108"/>
      <c r="K20" s="39">
        <f>PRODUCT(K16+W16)</f>
        <v>0</v>
      </c>
      <c r="L20" s="109">
        <f>PRODUCT((F20+G20)/E20)</f>
        <v>0.33333333333333331</v>
      </c>
      <c r="M20" s="109">
        <f>PRODUCT(H20/E20)</f>
        <v>0.60784313725490191</v>
      </c>
      <c r="N20" s="109">
        <f>PRODUCT((F20+G20+H20)/E20)</f>
        <v>0.94117647058823528</v>
      </c>
      <c r="O20" s="109">
        <f>PRODUCT(I20/51)</f>
        <v>3.1764705882352939</v>
      </c>
      <c r="Q20" s="42"/>
      <c r="R20" s="42"/>
      <c r="S20" s="42"/>
      <c r="T20" s="39" t="s">
        <v>48</v>
      </c>
      <c r="U20" s="39"/>
      <c r="V20" s="39"/>
      <c r="W20" s="39"/>
      <c r="X20" s="39"/>
      <c r="Y20" s="39"/>
      <c r="Z20" s="39"/>
      <c r="AA20" s="39"/>
      <c r="AB20" s="39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113" t="s">
        <v>61</v>
      </c>
      <c r="C21" s="114"/>
      <c r="D21" s="115"/>
      <c r="E21" s="107">
        <f>PRODUCT(AA16+AM16)</f>
        <v>106</v>
      </c>
      <c r="F21" s="107">
        <f>PRODUCT(AB16+AN16)</f>
        <v>5</v>
      </c>
      <c r="G21" s="107">
        <f>PRODUCT(AC16+AO16)</f>
        <v>56</v>
      </c>
      <c r="H21" s="107">
        <f>PRODUCT(AD16+AP16)</f>
        <v>108</v>
      </c>
      <c r="I21" s="107">
        <f>PRODUCT(AE16+AQ16)</f>
        <v>53</v>
      </c>
      <c r="J21" s="108">
        <f>PRODUCT(I21/K21)</f>
        <v>0.63095238095238093</v>
      </c>
      <c r="K21" s="24">
        <f>PRODUCT(AG16+AS16)</f>
        <v>84</v>
      </c>
      <c r="L21" s="109">
        <f>PRODUCT((F21+G21)/E21)</f>
        <v>0.57547169811320753</v>
      </c>
      <c r="M21" s="109">
        <f>PRODUCT(H21/E21)</f>
        <v>1.0188679245283019</v>
      </c>
      <c r="N21" s="109">
        <f>PRODUCT((F21+G21+H21)/E21)</f>
        <v>1.5943396226415094</v>
      </c>
      <c r="O21" s="109">
        <f>PRODUCT(I21/19)</f>
        <v>2.7894736842105261</v>
      </c>
      <c r="Q21" s="42"/>
      <c r="R21" s="42"/>
      <c r="S21" s="39"/>
      <c r="T21" s="73" t="s">
        <v>47</v>
      </c>
      <c r="U21" s="24"/>
      <c r="V21" s="24"/>
      <c r="W21" s="39"/>
      <c r="X21" s="39"/>
      <c r="Y21" s="39"/>
      <c r="Z21" s="39"/>
      <c r="AA21" s="39"/>
      <c r="AB21" s="39"/>
      <c r="AC21" s="42"/>
      <c r="AD21" s="42"/>
      <c r="AE21" s="42"/>
      <c r="AF21" s="42"/>
      <c r="AG21" s="42"/>
      <c r="AH21" s="42"/>
      <c r="AI21" s="42"/>
      <c r="AJ21" s="42"/>
      <c r="AK21" s="39"/>
      <c r="AL21" s="24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116" t="s">
        <v>64</v>
      </c>
      <c r="C22" s="117"/>
      <c r="D22" s="118"/>
      <c r="E22" s="107">
        <f>SUM(E19:E21)</f>
        <v>168</v>
      </c>
      <c r="F22" s="107">
        <f t="shared" ref="F22:I22" si="0">SUM(F19:F21)</f>
        <v>5</v>
      </c>
      <c r="G22" s="107">
        <f t="shared" si="0"/>
        <v>74</v>
      </c>
      <c r="H22" s="107">
        <f t="shared" si="0"/>
        <v>140</v>
      </c>
      <c r="I22" s="107">
        <f t="shared" si="0"/>
        <v>230</v>
      </c>
      <c r="J22" s="108"/>
      <c r="K22" s="39">
        <f>SUM(K19:K21)</f>
        <v>119.97122302158274</v>
      </c>
      <c r="L22" s="109">
        <f>PRODUCT((F22+G22)/E22)</f>
        <v>0.47023809523809523</v>
      </c>
      <c r="M22" s="109">
        <f>PRODUCT(H22/E22)</f>
        <v>0.83333333333333337</v>
      </c>
      <c r="N22" s="109">
        <f>PRODUCT((F22+G22+H22)/E22)</f>
        <v>1.3035714285714286</v>
      </c>
      <c r="O22" s="109">
        <f>PRODUCT(I22/81)</f>
        <v>2.8395061728395063</v>
      </c>
      <c r="Q22" s="24"/>
      <c r="R22" s="24"/>
      <c r="S22" s="24"/>
      <c r="T22" s="39" t="s">
        <v>69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24"/>
      <c r="F23" s="24"/>
      <c r="G23" s="24"/>
      <c r="H23" s="24"/>
      <c r="I23" s="24"/>
      <c r="J23" s="39"/>
      <c r="K23" s="39"/>
      <c r="L23" s="24"/>
      <c r="M23" s="24"/>
      <c r="N23" s="24"/>
      <c r="O23" s="24"/>
      <c r="P23" s="39"/>
      <c r="Q23" s="39"/>
      <c r="R23" s="39"/>
      <c r="S23" s="39"/>
      <c r="T23" s="39" t="s">
        <v>68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42"/>
      <c r="AJ178" s="42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42"/>
      <c r="AJ179" s="42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4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9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9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9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24"/>
      <c r="AL187" s="24"/>
    </row>
    <row r="188" spans="1:57" x14ac:dyDescent="0.25"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</row>
    <row r="191" spans="1:57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2018-12-14T18:41:12Z</dcterms:modified>
</cp:coreProperties>
</file>