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6" r:id="rId2"/>
    <sheet name="Arvo-ottelut" sheetId="3" r:id="rId3"/>
    <sheet name="Taul1" sheetId="7" r:id="rId4"/>
  </sheets>
  <calcPr calcId="145621"/>
</workbook>
</file>

<file path=xl/calcChain.xml><?xml version="1.0" encoding="utf-8"?>
<calcChain xmlns="http://schemas.openxmlformats.org/spreadsheetml/2006/main">
  <c r="P24" i="7" l="1"/>
  <c r="E26" i="7"/>
  <c r="AM50" i="1"/>
  <c r="AM45" i="1"/>
  <c r="K73" i="1"/>
  <c r="J73" i="1"/>
  <c r="I73" i="1"/>
  <c r="H73" i="1"/>
  <c r="K48" i="1" l="1"/>
  <c r="J48" i="1"/>
  <c r="I48" i="1"/>
  <c r="H48" i="1"/>
  <c r="K47" i="1"/>
  <c r="J47" i="1"/>
  <c r="I47" i="1"/>
  <c r="H47" i="1"/>
  <c r="AN67" i="1" l="1"/>
  <c r="AM67" i="1"/>
  <c r="AL67" i="1"/>
  <c r="AP61" i="1" s="1"/>
  <c r="AN65" i="1"/>
  <c r="AM65" i="1"/>
  <c r="AN62" i="1"/>
  <c r="AM62" i="1"/>
  <c r="AN41" i="1"/>
  <c r="AM41" i="1"/>
  <c r="AL41" i="1"/>
  <c r="AN39" i="1"/>
  <c r="AL51" i="1" s="1"/>
  <c r="AN51" i="1" s="1"/>
  <c r="AM39" i="1"/>
  <c r="AL46" i="1" s="1"/>
  <c r="AN36" i="1"/>
  <c r="AL50" i="1" s="1"/>
  <c r="AN50" i="1" s="1"/>
  <c r="AM36" i="1"/>
  <c r="AL45" i="1" s="1"/>
  <c r="AN45" i="1" s="1"/>
  <c r="AP35" i="1"/>
  <c r="AM42" i="1" l="1"/>
  <c r="AL47" i="1" s="1"/>
  <c r="AN47" i="1" s="1"/>
  <c r="AN68" i="1"/>
  <c r="AN46" i="1"/>
  <c r="AM68" i="1"/>
  <c r="AN42" i="1"/>
  <c r="AL52" i="1" s="1"/>
  <c r="AN52" i="1" s="1"/>
  <c r="K46" i="1" l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6" i="1"/>
  <c r="J36" i="1"/>
  <c r="I36" i="1"/>
  <c r="H36" i="1"/>
  <c r="K72" i="1"/>
  <c r="J72" i="1"/>
  <c r="I72" i="1"/>
  <c r="H72" i="1"/>
  <c r="K71" i="1"/>
  <c r="J71" i="1"/>
  <c r="I71" i="1"/>
  <c r="H71" i="1"/>
  <c r="K70" i="1"/>
  <c r="J70" i="1"/>
  <c r="I70" i="1"/>
  <c r="H70" i="1"/>
  <c r="K69" i="1"/>
  <c r="J69" i="1"/>
  <c r="I69" i="1"/>
  <c r="H69" i="1"/>
  <c r="K68" i="1"/>
  <c r="J68" i="1"/>
  <c r="I68" i="1"/>
  <c r="H68" i="1"/>
  <c r="K67" i="1"/>
  <c r="J67" i="1"/>
  <c r="I67" i="1"/>
  <c r="H67" i="1"/>
  <c r="K66" i="1"/>
  <c r="J66" i="1"/>
  <c r="I66" i="1"/>
  <c r="H66" i="1"/>
  <c r="K65" i="1"/>
  <c r="J65" i="1"/>
  <c r="I65" i="1"/>
  <c r="H65" i="1"/>
  <c r="K64" i="1"/>
  <c r="J64" i="1"/>
  <c r="I64" i="1"/>
  <c r="H64" i="1"/>
  <c r="K61" i="1"/>
  <c r="J61" i="1"/>
  <c r="I61" i="1"/>
  <c r="H61" i="1"/>
  <c r="K63" i="1"/>
  <c r="J63" i="1"/>
  <c r="I63" i="1"/>
  <c r="H63" i="1"/>
  <c r="K35" i="1"/>
  <c r="J35" i="1"/>
  <c r="I35" i="1"/>
  <c r="H35" i="1"/>
  <c r="O12" i="6" l="1"/>
  <c r="O11" i="6"/>
  <c r="N11" i="6"/>
  <c r="M11" i="6"/>
  <c r="L11" i="6"/>
  <c r="K11" i="6"/>
  <c r="AS8" i="6"/>
  <c r="AQ8" i="6"/>
  <c r="AP8" i="6"/>
  <c r="AO8" i="6"/>
  <c r="AN8" i="6"/>
  <c r="AM8" i="6"/>
  <c r="AG8" i="6"/>
  <c r="K13" i="6" s="1"/>
  <c r="AE8" i="6"/>
  <c r="I13" i="6" s="1"/>
  <c r="AD8" i="6"/>
  <c r="H13" i="6" s="1"/>
  <c r="AC8" i="6"/>
  <c r="G13" i="6" s="1"/>
  <c r="AB8" i="6"/>
  <c r="F13" i="6" s="1"/>
  <c r="AA8" i="6"/>
  <c r="E13" i="6" s="1"/>
  <c r="W8" i="6"/>
  <c r="U8" i="6"/>
  <c r="T8" i="6"/>
  <c r="S8" i="6"/>
  <c r="R8" i="6"/>
  <c r="Q8" i="6"/>
  <c r="K8" i="6"/>
  <c r="K12" i="6" s="1"/>
  <c r="J12" i="6" s="1"/>
  <c r="I8" i="6"/>
  <c r="I12" i="6" s="1"/>
  <c r="I14" i="6" s="1"/>
  <c r="H8" i="6"/>
  <c r="H12" i="6" s="1"/>
  <c r="H14" i="6" s="1"/>
  <c r="G8" i="6"/>
  <c r="G12" i="6" s="1"/>
  <c r="G14" i="6" s="1"/>
  <c r="F8" i="6"/>
  <c r="F12" i="6" s="1"/>
  <c r="F14" i="6" s="1"/>
  <c r="E8" i="6"/>
  <c r="E12" i="6" s="1"/>
  <c r="E14" i="6" s="1"/>
  <c r="J8" i="6" l="1"/>
  <c r="AR8" i="6"/>
  <c r="M12" i="6"/>
  <c r="L12" i="6"/>
  <c r="N12" i="6"/>
  <c r="K14" i="6"/>
  <c r="O14" i="6"/>
  <c r="J14" i="6"/>
  <c r="J13" i="6"/>
  <c r="O13" i="6"/>
  <c r="N14" i="6"/>
  <c r="L14" i="6"/>
  <c r="M14" i="6"/>
  <c r="N13" i="6"/>
  <c r="L13" i="6"/>
  <c r="M13" i="6"/>
  <c r="AF8" i="6"/>
  <c r="Y22" i="1" l="1"/>
  <c r="I28" i="1" s="1"/>
  <c r="N28" i="1" s="1"/>
  <c r="Z22" i="1" s="1"/>
  <c r="O15" i="3"/>
  <c r="O15" i="1"/>
  <c r="O14" i="1"/>
  <c r="O13" i="1"/>
  <c r="O12" i="1"/>
  <c r="O11" i="1"/>
  <c r="O22" i="1" s="1"/>
  <c r="O27" i="1" s="1"/>
  <c r="O30" i="1" s="1"/>
  <c r="O9" i="1"/>
  <c r="X22" i="1"/>
  <c r="H28" i="1" s="1"/>
  <c r="W22" i="1"/>
  <c r="G28" i="1" s="1"/>
  <c r="V22" i="1"/>
  <c r="F28" i="1" s="1"/>
  <c r="U22" i="1"/>
  <c r="E28" i="1" s="1"/>
  <c r="M22" i="1"/>
  <c r="L22" i="1"/>
  <c r="K22" i="1"/>
  <c r="J22" i="1"/>
  <c r="I22" i="1"/>
  <c r="H22" i="1"/>
  <c r="H27" i="1" s="1"/>
  <c r="G22" i="1"/>
  <c r="G27" i="1" s="1"/>
  <c r="F22" i="1"/>
  <c r="F27" i="1" s="1"/>
  <c r="E22" i="1"/>
  <c r="E27" i="1" s="1"/>
  <c r="AQ22" i="1"/>
  <c r="AP22" i="1"/>
  <c r="AO22" i="1"/>
  <c r="AN22" i="1"/>
  <c r="AM22" i="1"/>
  <c r="AL22" i="1"/>
  <c r="E30" i="1" l="1"/>
  <c r="L28" i="1"/>
  <c r="N22" i="1"/>
  <c r="N27" i="1" s="1"/>
  <c r="K28" i="1"/>
  <c r="F30" i="1"/>
  <c r="G30" i="1"/>
  <c r="H30" i="1"/>
  <c r="L30" i="1" s="1"/>
  <c r="M28" i="1"/>
  <c r="I27" i="1"/>
  <c r="I30" i="1" s="1"/>
  <c r="M30" i="1" s="1"/>
  <c r="K27" i="1"/>
  <c r="L27" i="1"/>
  <c r="D24" i="1"/>
  <c r="O31" i="1"/>
  <c r="K30" i="1" l="1"/>
  <c r="N30" i="1"/>
  <c r="M27" i="1"/>
</calcChain>
</file>

<file path=xl/sharedStrings.xml><?xml version="1.0" encoding="utf-8"?>
<sst xmlns="http://schemas.openxmlformats.org/spreadsheetml/2006/main" count="800" uniqueCount="402">
  <si>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</si>
  <si>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</si>
  <si>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</si>
  <si>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</si>
  <si>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</si>
  <si>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</si>
  <si>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</si>
  <si>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</si>
  <si>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</si>
  <si>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</si>
  <si>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</si>
  <si>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</si>
  <si>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</si>
  <si>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</si>
  <si>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</si>
  <si>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</si>
  <si>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</si>
  <si>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</si>
  <si>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</si>
  <si>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</si>
  <si>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</si>
  <si>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</si>
  <si>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</si>
  <si>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</si>
  <si>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</si>
  <si>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</si>
  <si>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</si>
  <si>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</si>
  <si>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</si>
  <si>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</si>
  <si>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</si>
  <si>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</si>
  <si>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</si>
  <si>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</si>
  <si>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</si>
  <si>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</si>
  <si>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</si>
  <si>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</si>
  <si>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</si>
  <si>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</si>
  <si>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</si>
  <si>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</si>
  <si>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</si>
  <si>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</si>
  <si>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</si>
  <si>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</si>
  <si>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</si>
  <si>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 Mitalit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</si>
  <si>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</si>
  <si>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</si>
  <si>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</si>
  <si>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</si>
  <si>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</si>
  <si>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</si>
  <si>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</si>
  <si>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</si>
  <si>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</si>
  <si>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</si>
  <si>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1.  ottelu</t>
  </si>
  <si>
    <t>2.</t>
  </si>
  <si>
    <t>hSM</t>
  </si>
  <si>
    <t>Seurat</t>
  </si>
  <si>
    <t>MIEHET</t>
  </si>
  <si>
    <t>suomensarja</t>
  </si>
  <si>
    <t>4.</t>
  </si>
  <si>
    <t>9.</t>
  </si>
  <si>
    <t>Itä</t>
  </si>
  <si>
    <t>jok</t>
  </si>
  <si>
    <t>3.</t>
  </si>
  <si>
    <t>2.  ottelu</t>
  </si>
  <si>
    <t>1/2</t>
  </si>
  <si>
    <t>1/3</t>
  </si>
  <si>
    <t>1/1</t>
  </si>
  <si>
    <t>4/4</t>
  </si>
  <si>
    <t>Mikko Kemppainen</t>
  </si>
  <si>
    <t>25.8.1989   Kajaani</t>
  </si>
  <si>
    <t>SoJy  2</t>
  </si>
  <si>
    <t>1.</t>
  </si>
  <si>
    <t>SoJy</t>
  </si>
  <si>
    <t>Kiri</t>
  </si>
  <si>
    <t>ykköspesis</t>
  </si>
  <si>
    <t>7.</t>
  </si>
  <si>
    <t>Polte</t>
  </si>
  <si>
    <t>JoMa</t>
  </si>
  <si>
    <t>SoJy = Sotkamon Jymy  (1909)</t>
  </si>
  <si>
    <t>Kiri = Jyväskylän Kiri  (1930)</t>
  </si>
  <si>
    <t>Polte = Oulun Polte  (2007)</t>
  </si>
  <si>
    <t>JoMa = Joensuun Maila  (1957)</t>
  </si>
  <si>
    <t>Jatkosarja  1.</t>
  </si>
  <si>
    <t>2-3  PattU</t>
  </si>
  <si>
    <t>3-0  PattU</t>
  </si>
  <si>
    <t>1-3  ViVe</t>
  </si>
  <si>
    <t>2-1  Lippo</t>
  </si>
  <si>
    <t>4-1  KiPa</t>
  </si>
  <si>
    <t>3-0  KPL</t>
  </si>
  <si>
    <t>3-2  ViVe</t>
  </si>
  <si>
    <t>4-2  KoU</t>
  </si>
  <si>
    <t>0-3  SoJy</t>
  </si>
  <si>
    <t>3-2  Tahko</t>
  </si>
  <si>
    <t>2-0  PattU</t>
  </si>
  <si>
    <t>2-1  Tahko</t>
  </si>
  <si>
    <t>3-0  Tahko</t>
  </si>
  <si>
    <t>2-0  Kiri</t>
  </si>
  <si>
    <t>3-1  KoU</t>
  </si>
  <si>
    <t>2-0  KPL</t>
  </si>
  <si>
    <t>10.</t>
  </si>
  <si>
    <t>19.06. 2007  PuPe - SoJy  2-0  (4-3, 4-3)</t>
  </si>
  <si>
    <t>17.07. 2008  PuPe - SoJy  0-2  (3-9, 0-3)</t>
  </si>
  <si>
    <t>25.07. 2010  KoU - SoJy  2-1  (4-6, 5-1, 1-0)</t>
  </si>
  <si>
    <t>33.  ottelu</t>
  </si>
  <si>
    <t xml:space="preserve">  17 v   9 kk 25 pv</t>
  </si>
  <si>
    <t xml:space="preserve">  18 v 10 kk 22 pv</t>
  </si>
  <si>
    <t xml:space="preserve">  20 v 11 kk   0 pv</t>
  </si>
  <si>
    <t>YKKÖSPESIS</t>
  </si>
  <si>
    <t>20.07. 2014  Seinäjoki</t>
  </si>
  <si>
    <t xml:space="preserve">  1-2  (0-1, 2-1, 0-1)</t>
  </si>
  <si>
    <t>Mikko Hylkilä</t>
  </si>
  <si>
    <t>5277</t>
  </si>
  <si>
    <t>24 v  10 kk  25 pv</t>
  </si>
  <si>
    <t>B - POJAT</t>
  </si>
  <si>
    <t>30.06. 2007  Kouvola</t>
  </si>
  <si>
    <t xml:space="preserve">  0-1  (1-3, 3-3)</t>
  </si>
  <si>
    <t>2p</t>
  </si>
  <si>
    <t>Ilmo Litmanen</t>
  </si>
  <si>
    <t>1872</t>
  </si>
  <si>
    <t>A - POJAT</t>
  </si>
  <si>
    <t>27.06. 2008  Raahe</t>
  </si>
  <si>
    <t xml:space="preserve">  2-1  (0-3, 3-2, 1-1, 3-2)</t>
  </si>
  <si>
    <t>3p</t>
  </si>
  <si>
    <t>Vesa Toikka</t>
  </si>
  <si>
    <t>2147</t>
  </si>
  <si>
    <t>26.06. 2009  Kuopio</t>
  </si>
  <si>
    <t xml:space="preserve">  1-0  (3-2, 3-3)</t>
  </si>
  <si>
    <t>2v</t>
  </si>
  <si>
    <t>II p</t>
  </si>
  <si>
    <t>Petri Pulliainen</t>
  </si>
  <si>
    <t>2136</t>
  </si>
  <si>
    <t>3/7</t>
  </si>
  <si>
    <t>1/5</t>
  </si>
  <si>
    <t>5/6</t>
  </si>
  <si>
    <t>3/4</t>
  </si>
  <si>
    <t>8/10</t>
  </si>
  <si>
    <t>0/3</t>
  </si>
  <si>
    <t>2/8</t>
  </si>
  <si>
    <t>2/3</t>
  </si>
  <si>
    <t>0-2  PattU</t>
  </si>
  <si>
    <t>3-1  Tahko</t>
  </si>
  <si>
    <t>1-3  SoJy</t>
  </si>
  <si>
    <t>2-1  KPL</t>
  </si>
  <si>
    <t>15.</t>
  </si>
  <si>
    <t xml:space="preserve">     Runkosarja  TOP-30</t>
  </si>
  <si>
    <t>17.</t>
  </si>
  <si>
    <t>30.</t>
  </si>
  <si>
    <t>Ylempi loppusarja TOP-10</t>
  </si>
  <si>
    <t>SUOMENSARJA</t>
  </si>
  <si>
    <t>KAIKKI OTTELUT</t>
  </si>
  <si>
    <t>YHTEENSÄ</t>
  </si>
  <si>
    <t>01.07. 2018  Joensuu</t>
  </si>
  <si>
    <t>Matti Iivarinen</t>
  </si>
  <si>
    <t xml:space="preserve">  2-1  (4-1, 2-1)</t>
  </si>
  <si>
    <t>4500</t>
  </si>
  <si>
    <t>4/10</t>
  </si>
  <si>
    <t>3-0  JymyJussit</t>
  </si>
  <si>
    <t>3-0  ViVe</t>
  </si>
  <si>
    <t xml:space="preserve">    Runkosarja TOP-10</t>
  </si>
  <si>
    <t>Jatkosarjat</t>
  </si>
  <si>
    <t xml:space="preserve">  Runkosarja TOP-10</t>
  </si>
  <si>
    <t>ka/l+t</t>
  </si>
  <si>
    <t>ka/kl</t>
  </si>
  <si>
    <t>Sotkamon Jymy-Pesis  (1998),  kasvattajaseura</t>
  </si>
  <si>
    <t>3-1  SoJy</t>
  </si>
  <si>
    <t>43.</t>
  </si>
  <si>
    <t>60.</t>
  </si>
  <si>
    <t>76.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</si>
  <si>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</si>
  <si>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</si>
  <si>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</si>
  <si>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</si>
  <si>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</si>
  <si>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</si>
  <si>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1945 - 2007</t>
  </si>
  <si>
    <t>914.</t>
  </si>
  <si>
    <t xml:space="preserve"> 200</t>
  </si>
  <si>
    <t xml:space="preserve"> 1945 - 2008</t>
  </si>
  <si>
    <t>492.</t>
  </si>
  <si>
    <t xml:space="preserve"> 1945 - 2009</t>
  </si>
  <si>
    <t>391.</t>
  </si>
  <si>
    <t xml:space="preserve"> 1945 - 2010</t>
  </si>
  <si>
    <t>248.</t>
  </si>
  <si>
    <t xml:space="preserve"> 1945 - 2011</t>
  </si>
  <si>
    <t xml:space="preserve"> 1945 - 2012</t>
  </si>
  <si>
    <t>284.</t>
  </si>
  <si>
    <t xml:space="preserve"> 1945 - 2013</t>
  </si>
  <si>
    <t xml:space="preserve"> 1945 - 2014</t>
  </si>
  <si>
    <t xml:space="preserve"> 1945 - 2015</t>
  </si>
  <si>
    <t>115.</t>
  </si>
  <si>
    <t xml:space="preserve"> 1945 - 2016</t>
  </si>
  <si>
    <t>127.</t>
  </si>
  <si>
    <t xml:space="preserve"> Etenijätilasto</t>
  </si>
  <si>
    <t xml:space="preserve"> 1945 - 2017</t>
  </si>
  <si>
    <t>136.</t>
  </si>
  <si>
    <t>82.</t>
  </si>
  <si>
    <t xml:space="preserve"> 1945 - 2018</t>
  </si>
  <si>
    <t>94.</t>
  </si>
  <si>
    <t xml:space="preserve"> PLAY OFF,  KA / OTT</t>
  </si>
  <si>
    <t xml:space="preserve"> PLAY OFF, TASASATASET,  ka. / peli</t>
  </si>
  <si>
    <t xml:space="preserve"> 1979 - 2008</t>
  </si>
  <si>
    <t xml:space="preserve"> 1979 - 2009</t>
  </si>
  <si>
    <t xml:space="preserve"> 1979 - 2010</t>
  </si>
  <si>
    <t xml:space="preserve"> 1979 - 2011</t>
  </si>
  <si>
    <t>152.</t>
  </si>
  <si>
    <t xml:space="preserve"> 1979 - 2012</t>
  </si>
  <si>
    <t>138.</t>
  </si>
  <si>
    <t>74.</t>
  </si>
  <si>
    <t xml:space="preserve"> 1979 - 2013</t>
  </si>
  <si>
    <t>100.</t>
  </si>
  <si>
    <t xml:space="preserve"> 1979 - 2014</t>
  </si>
  <si>
    <t xml:space="preserve"> 1979 - 2015</t>
  </si>
  <si>
    <t>70.</t>
  </si>
  <si>
    <t xml:space="preserve"> 1979 - 2016</t>
  </si>
  <si>
    <t xml:space="preserve"> 1979 - 2017</t>
  </si>
  <si>
    <t>116.</t>
  </si>
  <si>
    <t>125.</t>
  </si>
  <si>
    <t xml:space="preserve"> 1979 - 2018</t>
  </si>
  <si>
    <t>131.</t>
  </si>
  <si>
    <t xml:space="preserve"> 1945 - 2019</t>
  </si>
  <si>
    <t xml:space="preserve"> 1979 - 2019</t>
  </si>
  <si>
    <t>160.   03.06. 2018  JoMa - ViVe  1-2</t>
  </si>
  <si>
    <t>233. ottelu</t>
  </si>
  <si>
    <t>308.   28.05. 2017  JoMa - KeKi  2-0</t>
  </si>
  <si>
    <t>27 v   9 kk   3 pv</t>
  </si>
  <si>
    <t>1849.</t>
  </si>
  <si>
    <t>1688.</t>
  </si>
  <si>
    <t>1696.</t>
  </si>
  <si>
    <t>1178.</t>
  </si>
  <si>
    <t>954.</t>
  </si>
  <si>
    <t>772.</t>
  </si>
  <si>
    <t>629.</t>
  </si>
  <si>
    <t>509.</t>
  </si>
  <si>
    <t>402.</t>
  </si>
  <si>
    <t>325.</t>
  </si>
  <si>
    <t>251.</t>
  </si>
  <si>
    <t>214.</t>
  </si>
  <si>
    <t>186.</t>
  </si>
  <si>
    <t>1013.</t>
  </si>
  <si>
    <t>1019.</t>
  </si>
  <si>
    <t>845.</t>
  </si>
  <si>
    <t>719.</t>
  </si>
  <si>
    <t>587.</t>
  </si>
  <si>
    <t>395.</t>
  </si>
  <si>
    <t>319.</t>
  </si>
  <si>
    <t>274.</t>
  </si>
  <si>
    <t>231.</t>
  </si>
  <si>
    <t>216.</t>
  </si>
  <si>
    <t>202.</t>
  </si>
  <si>
    <t>1613.</t>
  </si>
  <si>
    <t>1619.</t>
  </si>
  <si>
    <t>1250.</t>
  </si>
  <si>
    <t>863.</t>
  </si>
  <si>
    <t>852.</t>
  </si>
  <si>
    <t>743.</t>
  </si>
  <si>
    <t>716.</t>
  </si>
  <si>
    <t>656.</t>
  </si>
  <si>
    <t>562.</t>
  </si>
  <si>
    <t>430.</t>
  </si>
  <si>
    <t>400.</t>
  </si>
  <si>
    <t>1443.</t>
  </si>
  <si>
    <t>1453.</t>
  </si>
  <si>
    <t>1271.</t>
  </si>
  <si>
    <t>1123.</t>
  </si>
  <si>
    <t>897.</t>
  </si>
  <si>
    <t>643.</t>
  </si>
  <si>
    <t>425.</t>
  </si>
  <si>
    <t>289.</t>
  </si>
  <si>
    <t>210.</t>
  </si>
  <si>
    <t>172.</t>
  </si>
  <si>
    <t>1550.</t>
  </si>
  <si>
    <t>1558.</t>
  </si>
  <si>
    <t>1305.</t>
  </si>
  <si>
    <t>1035.</t>
  </si>
  <si>
    <t>730.</t>
  </si>
  <si>
    <t>546.</t>
  </si>
  <si>
    <t>442.</t>
  </si>
  <si>
    <t>357.</t>
  </si>
  <si>
    <t>282.</t>
  </si>
  <si>
    <t>239.</t>
  </si>
  <si>
    <t>314.</t>
  </si>
  <si>
    <t>240.</t>
  </si>
  <si>
    <t>230.</t>
  </si>
  <si>
    <t>157.</t>
  </si>
  <si>
    <t>219.</t>
  </si>
  <si>
    <t>67.</t>
  </si>
  <si>
    <t>418.</t>
  </si>
  <si>
    <t>358.</t>
  </si>
  <si>
    <t>249.</t>
  </si>
  <si>
    <t>209.</t>
  </si>
  <si>
    <t>139.</t>
  </si>
  <si>
    <t>98.</t>
  </si>
  <si>
    <t>92.</t>
  </si>
  <si>
    <t>440.</t>
  </si>
  <si>
    <t>448.</t>
  </si>
  <si>
    <t>356.</t>
  </si>
  <si>
    <t>177.</t>
  </si>
  <si>
    <t>166.</t>
  </si>
  <si>
    <t>133.</t>
  </si>
  <si>
    <t>112.</t>
  </si>
  <si>
    <t>97.</t>
  </si>
  <si>
    <t>462.</t>
  </si>
  <si>
    <t>475.</t>
  </si>
  <si>
    <t>222.</t>
  </si>
  <si>
    <t>174.</t>
  </si>
  <si>
    <t>106.</t>
  </si>
  <si>
    <t>89.</t>
  </si>
  <si>
    <t>57.</t>
  </si>
  <si>
    <t>51.</t>
  </si>
  <si>
    <t>33.   17.09. 2011  SoJy - ViVe  2-0,  fin 5/5</t>
  </si>
  <si>
    <t>58.   06.07. 2010  KPL - SoJy  2-0</t>
  </si>
  <si>
    <t>SEUROITTAIN</t>
  </si>
  <si>
    <t>OSUUS</t>
  </si>
  <si>
    <t>Sotkamon Jymy</t>
  </si>
  <si>
    <t>ka / ottelu</t>
  </si>
  <si>
    <t>Joensuun Maila</t>
  </si>
  <si>
    <t>LYÖDYT, KA/OTT</t>
  </si>
  <si>
    <t>RS</t>
  </si>
  <si>
    <t>YLS</t>
  </si>
  <si>
    <t>ERO</t>
  </si>
  <si>
    <t>TUODUT, KA/OTT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</si>
  <si>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</si>
  <si>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</si>
  <si>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</si>
  <si>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</si>
  <si>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</si>
  <si>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</si>
  <si>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</si>
  <si>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12/12</t>
  </si>
  <si>
    <t xml:space="preserve"> 1945 - 2020</t>
  </si>
  <si>
    <t>126.</t>
  </si>
  <si>
    <t>163.</t>
  </si>
  <si>
    <t>190.</t>
  </si>
  <si>
    <t>224.</t>
  </si>
  <si>
    <t>378.</t>
  </si>
  <si>
    <t>0-2  KPL</t>
  </si>
  <si>
    <t>1-2  ViVe</t>
  </si>
  <si>
    <t>6/8</t>
  </si>
  <si>
    <t>4/11</t>
  </si>
  <si>
    <t>TOP-100    1945-2020</t>
  </si>
  <si>
    <t>37.</t>
  </si>
  <si>
    <t xml:space="preserve"> 1979 - 2020</t>
  </si>
  <si>
    <t>111.</t>
  </si>
  <si>
    <t>90.</t>
  </si>
  <si>
    <t>73.</t>
  </si>
  <si>
    <t>Kempele - Joensuu</t>
  </si>
  <si>
    <t>0 - 1 (2-5, 7-7)</t>
  </si>
  <si>
    <t>Joensuu</t>
  </si>
  <si>
    <t>S</t>
  </si>
  <si>
    <t>0+0</t>
  </si>
  <si>
    <t>Raahe - Joensuu</t>
  </si>
  <si>
    <t>0 - 1 (5-5, 8-10)</t>
  </si>
  <si>
    <t>Joensuu - Kouvola</t>
  </si>
  <si>
    <t>2 - 0 (4-3, 7-4)</t>
  </si>
  <si>
    <t>Siilinjärvi - Joensuu</t>
  </si>
  <si>
    <t>0 - 2 (2-3, 3-4)</t>
  </si>
  <si>
    <t>2V</t>
  </si>
  <si>
    <t>0+1</t>
  </si>
  <si>
    <t>Joensuu - Hyvinkää</t>
  </si>
  <si>
    <t>1 - 0 (6-0, 2-2)</t>
  </si>
  <si>
    <t>Sotkamo - Joensuu</t>
  </si>
  <si>
    <t>0 - 2 (2-8, 5-6)</t>
  </si>
  <si>
    <t>Joensuu - Sotkamo</t>
  </si>
  <si>
    <t>1 - 0 (3-3, 5-1)</t>
  </si>
  <si>
    <t>Tampere - Joensuu</t>
  </si>
  <si>
    <t>0 - 2 (1-7, 0-2)</t>
  </si>
  <si>
    <t>Imatra - Joensuu</t>
  </si>
  <si>
    <t>0 - 2 (3-5, 0-2)</t>
  </si>
  <si>
    <t>Kouvola - Joensuu</t>
  </si>
  <si>
    <t>0 - 2 (7-9, 3-6)</t>
  </si>
  <si>
    <t>Joensuu - Kitee</t>
  </si>
  <si>
    <t>2 - 1k (4-2, 0-1, 1-1, 4-3)</t>
  </si>
  <si>
    <t>Joensuu - Tampere</t>
  </si>
  <si>
    <t>2 - 0 (6-2, 6-4)</t>
  </si>
  <si>
    <t>2P</t>
  </si>
  <si>
    <t>Hyvinkää - Joensuu</t>
  </si>
  <si>
    <t>1 - 2s (2-4, 4-3, 0-5)</t>
  </si>
  <si>
    <t>Joensuu - Raahe</t>
  </si>
  <si>
    <t>2 - 0 (3-0, 3-1)</t>
  </si>
  <si>
    <t>Joensuu - Kempele</t>
  </si>
  <si>
    <t>2 - 0 (9-6, 5-0)</t>
  </si>
  <si>
    <t>Kitee - Joensuu</t>
  </si>
  <si>
    <t>1 - 2s (2-3, 3-2, 1-2)</t>
  </si>
  <si>
    <t>Kankaanpää - Joensuu</t>
  </si>
  <si>
    <t>0 - 2 (1-8, 1-2)</t>
  </si>
  <si>
    <t>0 - 2 (0-1, 0-3)</t>
  </si>
  <si>
    <t>1 - 0 (4-1, 1-1)</t>
  </si>
  <si>
    <t>0 - 2 (1-2, 1-3)</t>
  </si>
  <si>
    <t>1 - 2k (2-0, 3-4, 0-0, 0-1)</t>
  </si>
  <si>
    <t>2 - 0 (3-1, 3-0)</t>
  </si>
  <si>
    <t>Joensuu - Vimpeli</t>
  </si>
  <si>
    <t>1 - 0 (2-2, 4-1)</t>
  </si>
  <si>
    <t>Vimpeli - Joensuu</t>
  </si>
  <si>
    <t>2 - 0 (8-0, 4-2)</t>
  </si>
  <si>
    <t>1 - 2k (3-5, 3-1, 0-0, 5-6)</t>
  </si>
  <si>
    <t>688 892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</si>
</sst>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sz val="9"/>
      <color rgb="FF333333"/>
      <name val="Arial"/>
      <family val="2"/>
    </font>
    <font>
      <u/>
      <sz val="10"/>
      <color theme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DDDDDD"/>
      </right>
      <top/>
      <bottom style="medium">
        <color rgb="FFDDDDDD"/>
      </bottom>
      <diagonal/>
    </border>
    <border>
      <left style="thick">
        <color rgb="FF000000"/>
      </left>
      <right style="medium">
        <color rgb="FFDDDDDD"/>
      </right>
      <top style="thick">
        <color rgb="FF000000"/>
      </top>
      <bottom style="medium">
        <color rgb="FFDDDDDD"/>
      </bottom>
      <diagonal/>
    </border>
    <border>
      <left/>
      <right style="medium">
        <color rgb="FFDDDDDD"/>
      </right>
      <top style="thick">
        <color rgb="FF000000"/>
      </top>
      <bottom style="medium">
        <color rgb="FFDDDDDD"/>
      </bottom>
      <diagonal/>
    </border>
    <border>
      <left/>
      <right style="thick">
        <color rgb="FF000000"/>
      </right>
      <top style="thick">
        <color rgb="FF000000"/>
      </top>
      <bottom style="medium">
        <color rgb="FFDDDDDD"/>
      </bottom>
      <diagonal/>
    </border>
    <border>
      <left style="thick">
        <color rgb="FF000000"/>
      </left>
      <right style="medium">
        <color rgb="FFDDDDDD"/>
      </right>
      <top/>
      <bottom style="medium">
        <color rgb="FFDDDDDD"/>
      </bottom>
      <diagonal/>
    </border>
    <border>
      <left/>
      <right style="thick">
        <color rgb="FF000000"/>
      </right>
      <top/>
      <bottom style="medium">
        <color rgb="FFDDDDDD"/>
      </bottom>
      <diagonal/>
    </border>
    <border>
      <left style="thick">
        <color rgb="FF000000"/>
      </left>
      <right style="medium">
        <color rgb="FFDDDDDD"/>
      </right>
      <top/>
      <bottom style="thick">
        <color rgb="FF000000"/>
      </bottom>
      <diagonal/>
    </border>
    <border>
      <left/>
      <right style="medium">
        <color rgb="FFDDDDDD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2" fillId="0" borderId="0" applyNumberFormat="0" applyFill="0" applyBorder="0" applyAlignment="0" applyProtection="0"/>
  </cellStyleXfs>
  <cellXfs count="263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6" xfId="0" applyFont="1" applyFill="1" applyBorder="1"/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3" borderId="0" xfId="0" applyFont="1" applyFill="1" applyBorder="1" applyAlignment="1"/>
    <xf numFmtId="165" fontId="4" fillId="2" borderId="0" xfId="0" applyNumberFormat="1" applyFont="1" applyFill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165" fontId="4" fillId="7" borderId="1" xfId="1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8" fillId="3" borderId="8" xfId="0" applyFont="1" applyFill="1" applyBorder="1" applyAlignment="1"/>
    <xf numFmtId="0" fontId="4" fillId="2" borderId="13" xfId="0" applyFont="1" applyFill="1" applyBorder="1" applyAlignment="1">
      <alignment horizontal="center"/>
    </xf>
    <xf numFmtId="0" fontId="4" fillId="3" borderId="7" xfId="0" applyFont="1" applyFill="1" applyBorder="1"/>
    <xf numFmtId="49" fontId="8" fillId="3" borderId="0" xfId="0" applyNumberFormat="1" applyFont="1" applyFill="1" applyBorder="1" applyAlignment="1"/>
    <xf numFmtId="49" fontId="4" fillId="2" borderId="10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2" xfId="0" applyFont="1" applyFill="1" applyBorder="1" applyAlignment="1">
      <alignment horizontal="left"/>
    </xf>
    <xf numFmtId="165" fontId="4" fillId="6" borderId="1" xfId="1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165" fontId="4" fillId="8" borderId="4" xfId="1" applyNumberFormat="1" applyFont="1" applyFill="1" applyBorder="1" applyAlignment="1">
      <alignment horizontal="left"/>
    </xf>
    <xf numFmtId="0" fontId="4" fillId="2" borderId="15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left"/>
    </xf>
    <xf numFmtId="49" fontId="4" fillId="8" borderId="9" xfId="0" applyNumberFormat="1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165" fontId="4" fillId="8" borderId="11" xfId="1" applyNumberFormat="1" applyFont="1" applyFill="1" applyBorder="1" applyAlignment="1"/>
    <xf numFmtId="0" fontId="4" fillId="8" borderId="13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165" fontId="4" fillId="8" borderId="10" xfId="0" applyNumberFormat="1" applyFont="1" applyFill="1" applyBorder="1" applyAlignment="1">
      <alignment horizontal="center"/>
    </xf>
    <xf numFmtId="49" fontId="4" fillId="8" borderId="13" xfId="0" applyNumberFormat="1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center"/>
    </xf>
    <xf numFmtId="0" fontId="8" fillId="2" borderId="0" xfId="0" applyFont="1" applyFill="1"/>
    <xf numFmtId="166" fontId="4" fillId="2" borderId="0" xfId="0" applyNumberFormat="1" applyFont="1" applyFill="1"/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3" borderId="0" xfId="0" applyNumberFormat="1" applyFont="1" applyFill="1" applyBorder="1" applyAlignment="1">
      <alignment horizontal="center"/>
    </xf>
    <xf numFmtId="49" fontId="4" fillId="8" borderId="11" xfId="0" applyNumberFormat="1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165" fontId="4" fillId="4" borderId="4" xfId="1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49" fontId="4" fillId="3" borderId="3" xfId="0" applyNumberFormat="1" applyFont="1" applyFill="1" applyBorder="1" applyAlignment="1">
      <alignment horizontal="left"/>
    </xf>
    <xf numFmtId="0" fontId="4" fillId="7" borderId="4" xfId="0" applyFont="1" applyFill="1" applyBorder="1"/>
    <xf numFmtId="0" fontId="4" fillId="2" borderId="12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65" fontId="4" fillId="3" borderId="4" xfId="1" applyNumberFormat="1" applyFont="1" applyFill="1" applyBorder="1" applyAlignment="1">
      <alignment horizontal="center"/>
    </xf>
    <xf numFmtId="0" fontId="4" fillId="6" borderId="4" xfId="0" applyFont="1" applyFill="1" applyBorder="1"/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12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3" borderId="0" xfId="0" applyNumberFormat="1" applyFont="1" applyFill="1" applyBorder="1" applyAlignment="1"/>
    <xf numFmtId="0" fontId="4" fillId="4" borderId="12" xfId="0" applyFont="1" applyFill="1" applyBorder="1" applyAlignment="1"/>
    <xf numFmtId="2" fontId="4" fillId="4" borderId="5" xfId="0" applyNumberFormat="1" applyFont="1" applyFill="1" applyBorder="1" applyAlignment="1"/>
    <xf numFmtId="0" fontId="4" fillId="3" borderId="8" xfId="0" applyFont="1" applyFill="1" applyBorder="1" applyAlignment="1"/>
    <xf numFmtId="0" fontId="4" fillId="3" borderId="7" xfId="0" applyFont="1" applyFill="1" applyBorder="1" applyAlignment="1">
      <alignment horizontal="right"/>
    </xf>
    <xf numFmtId="9" fontId="4" fillId="4" borderId="0" xfId="1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right"/>
    </xf>
    <xf numFmtId="9" fontId="4" fillId="4" borderId="0" xfId="0" applyNumberFormat="1" applyFont="1" applyFill="1" applyBorder="1" applyAlignment="1">
      <alignment horizontal="center"/>
    </xf>
    <xf numFmtId="49" fontId="4" fillId="4" borderId="12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left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0" fontId="11" fillId="9" borderId="16" xfId="0" applyFont="1" applyFill="1" applyBorder="1" applyAlignment="1">
      <alignment horizontal="left" vertical="center"/>
    </xf>
    <xf numFmtId="0" fontId="12" fillId="9" borderId="16" xfId="3" applyFill="1" applyBorder="1" applyAlignment="1">
      <alignment horizontal="left" vertical="center"/>
    </xf>
    <xf numFmtId="0" fontId="11" fillId="9" borderId="16" xfId="0" applyFont="1" applyFill="1" applyBorder="1" applyAlignment="1">
      <alignment horizontal="right" vertical="center"/>
    </xf>
    <xf numFmtId="0" fontId="11" fillId="10" borderId="16" xfId="0" applyFont="1" applyFill="1" applyBorder="1" applyAlignment="1">
      <alignment horizontal="left" vertical="center"/>
    </xf>
    <xf numFmtId="0" fontId="12" fillId="10" borderId="16" xfId="3" applyFill="1" applyBorder="1" applyAlignment="1">
      <alignment horizontal="left" vertical="center"/>
    </xf>
    <xf numFmtId="0" fontId="11" fillId="10" borderId="16" xfId="0" applyFont="1" applyFill="1" applyBorder="1" applyAlignment="1">
      <alignment horizontal="right" vertical="center"/>
    </xf>
    <xf numFmtId="14" fontId="11" fillId="9" borderId="17" xfId="0" applyNumberFormat="1" applyFont="1" applyFill="1" applyBorder="1" applyAlignment="1">
      <alignment horizontal="left" vertical="center"/>
    </xf>
    <xf numFmtId="0" fontId="11" fillId="9" borderId="18" xfId="0" applyFont="1" applyFill="1" applyBorder="1" applyAlignment="1">
      <alignment horizontal="left" vertical="center"/>
    </xf>
    <xf numFmtId="0" fontId="12" fillId="9" borderId="18" xfId="3" applyFill="1" applyBorder="1" applyAlignment="1">
      <alignment horizontal="left" vertical="center"/>
    </xf>
    <xf numFmtId="0" fontId="11" fillId="9" borderId="18" xfId="0" applyFont="1" applyFill="1" applyBorder="1" applyAlignment="1">
      <alignment horizontal="right" vertical="center"/>
    </xf>
    <xf numFmtId="0" fontId="11" fillId="9" borderId="19" xfId="0" applyFont="1" applyFill="1" applyBorder="1" applyAlignment="1">
      <alignment horizontal="right" vertical="center"/>
    </xf>
    <xf numFmtId="14" fontId="11" fillId="10" borderId="20" xfId="0" applyNumberFormat="1" applyFont="1" applyFill="1" applyBorder="1" applyAlignment="1">
      <alignment horizontal="left" vertical="center"/>
    </xf>
    <xf numFmtId="0" fontId="11" fillId="10" borderId="21" xfId="0" applyFont="1" applyFill="1" applyBorder="1" applyAlignment="1">
      <alignment horizontal="right" vertical="center"/>
    </xf>
    <xf numFmtId="14" fontId="11" fillId="9" borderId="20" xfId="0" applyNumberFormat="1" applyFont="1" applyFill="1" applyBorder="1" applyAlignment="1">
      <alignment horizontal="left" vertical="center"/>
    </xf>
    <xf numFmtId="0" fontId="11" fillId="9" borderId="21" xfId="0" applyFont="1" applyFill="1" applyBorder="1" applyAlignment="1">
      <alignment horizontal="right" vertical="center"/>
    </xf>
    <xf numFmtId="14" fontId="11" fillId="10" borderId="22" xfId="0" applyNumberFormat="1" applyFont="1" applyFill="1" applyBorder="1" applyAlignment="1">
      <alignment horizontal="left" vertical="center"/>
    </xf>
    <xf numFmtId="0" fontId="11" fillId="10" borderId="23" xfId="0" applyFont="1" applyFill="1" applyBorder="1" applyAlignment="1">
      <alignment horizontal="left" vertical="center"/>
    </xf>
    <xf numFmtId="0" fontId="12" fillId="10" borderId="23" xfId="3" applyFill="1" applyBorder="1" applyAlignment="1">
      <alignment horizontal="left" vertical="center"/>
    </xf>
    <xf numFmtId="0" fontId="11" fillId="10" borderId="23" xfId="0" applyFont="1" applyFill="1" applyBorder="1" applyAlignment="1">
      <alignment horizontal="right" vertical="center"/>
    </xf>
    <xf numFmtId="0" fontId="11" fillId="10" borderId="24" xfId="0" applyFont="1" applyFill="1" applyBorder="1" applyAlignment="1">
      <alignment horizontal="right" vertical="center"/>
    </xf>
    <xf numFmtId="14" fontId="11" fillId="9" borderId="22" xfId="0" applyNumberFormat="1" applyFont="1" applyFill="1" applyBorder="1" applyAlignment="1">
      <alignment horizontal="left" vertical="center"/>
    </xf>
    <xf numFmtId="0" fontId="11" fillId="9" borderId="23" xfId="0" applyFont="1" applyFill="1" applyBorder="1" applyAlignment="1">
      <alignment horizontal="left" vertical="center"/>
    </xf>
    <xf numFmtId="0" fontId="12" fillId="9" borderId="23" xfId="3" applyFill="1" applyBorder="1" applyAlignment="1">
      <alignment horizontal="left" vertical="center"/>
    </xf>
    <xf numFmtId="0" fontId="11" fillId="9" borderId="23" xfId="0" applyFont="1" applyFill="1" applyBorder="1" applyAlignment="1">
      <alignment horizontal="right" vertical="center"/>
    </xf>
    <xf numFmtId="0" fontId="11" fillId="9" borderId="24" xfId="0" applyFont="1" applyFill="1" applyBorder="1" applyAlignment="1">
      <alignment horizontal="right" vertical="center"/>
    </xf>
  </cellXfs>
  <cellStyles count="4">
    <cellStyle name="Hyperlinkki" xfId="3" builtinId="8"/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esiksenmaailma.fi/index.php/component/tilastot/?view=ottelu&amp;otteluid=35583" TargetMode="External"/><Relationship Id="rId13" Type="http://schemas.openxmlformats.org/officeDocument/2006/relationships/hyperlink" Target="http://www.pesiksenmaailma.fi/index.php/component/tilastot/?view=ottelu&amp;otteluid=35674" TargetMode="External"/><Relationship Id="rId18" Type="http://schemas.openxmlformats.org/officeDocument/2006/relationships/hyperlink" Target="http://www.pesiksenmaailma.fi/index.php/component/tilastot/?view=ottelu&amp;otteluid=35737" TargetMode="External"/><Relationship Id="rId3" Type="http://schemas.openxmlformats.org/officeDocument/2006/relationships/hyperlink" Target="http://www.pesiksenmaailma.fi/index.php/component/tilastot/?view=ottelu&amp;otteluid=35526" TargetMode="External"/><Relationship Id="rId7" Type="http://schemas.openxmlformats.org/officeDocument/2006/relationships/hyperlink" Target="http://www.pesiksenmaailma.fi/index.php/component/tilastot/?view=ottelu&amp;otteluid=35565" TargetMode="External"/><Relationship Id="rId12" Type="http://schemas.openxmlformats.org/officeDocument/2006/relationships/hyperlink" Target="http://www.pesiksenmaailma.fi/index.php/component/tilastot/?view=ottelu&amp;otteluid=35656" TargetMode="External"/><Relationship Id="rId17" Type="http://schemas.openxmlformats.org/officeDocument/2006/relationships/hyperlink" Target="http://www.pesiksenmaailma.fi/index.php/component/tilastot/?view=ottelu&amp;otteluid=35721" TargetMode="External"/><Relationship Id="rId2" Type="http://schemas.openxmlformats.org/officeDocument/2006/relationships/hyperlink" Target="http://www.pesiksenmaailma.fi/index.php/component/tilastot/?view=ottelu&amp;otteluid=35504" TargetMode="External"/><Relationship Id="rId16" Type="http://schemas.openxmlformats.org/officeDocument/2006/relationships/hyperlink" Target="http://www.pesiksenmaailma.fi/index.php/component/tilastot/?view=ottelu&amp;otteluid=35717" TargetMode="External"/><Relationship Id="rId1" Type="http://schemas.openxmlformats.org/officeDocument/2006/relationships/hyperlink" Target="http://www.pesiksenmaailma.fi/index.php/component/tilastot/?view=ottelu&amp;otteluid=35496" TargetMode="External"/><Relationship Id="rId6" Type="http://schemas.openxmlformats.org/officeDocument/2006/relationships/hyperlink" Target="http://www.pesiksenmaailma.fi/index.php/component/tilastot/?view=ottelu&amp;otteluid=35559" TargetMode="External"/><Relationship Id="rId11" Type="http://schemas.openxmlformats.org/officeDocument/2006/relationships/hyperlink" Target="http://www.pesiksenmaailma.fi/index.php/component/tilastot/?view=ottelu&amp;otteluid=35632" TargetMode="External"/><Relationship Id="rId5" Type="http://schemas.openxmlformats.org/officeDocument/2006/relationships/hyperlink" Target="http://www.pesiksenmaailma.fi/index.php/component/tilastot/?view=ottelu&amp;otteluid=35546" TargetMode="External"/><Relationship Id="rId15" Type="http://schemas.openxmlformats.org/officeDocument/2006/relationships/hyperlink" Target="http://www.pesiksenmaailma.fi/index.php/component/tilastot/?view=ottelu&amp;otteluid=35701" TargetMode="External"/><Relationship Id="rId10" Type="http://schemas.openxmlformats.org/officeDocument/2006/relationships/hyperlink" Target="http://www.pesiksenmaailma.fi/index.php/component/tilastot/?view=ottelu&amp;otteluid=35621" TargetMode="External"/><Relationship Id="rId4" Type="http://schemas.openxmlformats.org/officeDocument/2006/relationships/hyperlink" Target="http://www.pesiksenmaailma.fi/index.php/component/tilastot/?view=ottelu&amp;otteluid=35536" TargetMode="External"/><Relationship Id="rId9" Type="http://schemas.openxmlformats.org/officeDocument/2006/relationships/hyperlink" Target="http://www.pesiksenmaailma.fi/index.php/component/tilastot/?view=ottelu&amp;otteluid=35590" TargetMode="External"/><Relationship Id="rId14" Type="http://schemas.openxmlformats.org/officeDocument/2006/relationships/hyperlink" Target="http://www.pesiksenmaailma.fi/index.php/component/tilastot/?view=ottelu&amp;otteluid=35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9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10.140625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5.7109375" style="60" customWidth="1"/>
    <col min="34" max="36" width="11.7109375" style="60" customWidth="1"/>
    <col min="37" max="37" width="0.7109375" style="60" customWidth="1"/>
    <col min="38" max="40" width="6.7109375" style="60" customWidth="1"/>
    <col min="41" max="43" width="5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7" t="s">
        <v>74</v>
      </c>
      <c r="C1" s="6"/>
      <c r="D1" s="99"/>
      <c r="E1" s="110" t="s">
        <v>75</v>
      </c>
      <c r="F1" s="7"/>
      <c r="G1" s="6"/>
      <c r="H1" s="7"/>
      <c r="I1" s="6"/>
      <c r="J1" s="6"/>
      <c r="K1" s="6"/>
      <c r="L1" s="7"/>
      <c r="M1" s="6"/>
      <c r="N1" s="86"/>
      <c r="O1" s="86"/>
      <c r="P1" s="86"/>
      <c r="Q1" s="86"/>
      <c r="R1" s="86"/>
      <c r="S1" s="86"/>
      <c r="T1" s="86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150</v>
      </c>
      <c r="Q2" s="14"/>
      <c r="R2" s="14"/>
      <c r="S2" s="21"/>
      <c r="T2" s="19"/>
      <c r="U2" s="20" t="s">
        <v>14</v>
      </c>
      <c r="V2" s="14"/>
      <c r="W2" s="14"/>
      <c r="X2" s="14"/>
      <c r="Y2" s="20"/>
      <c r="Z2" s="15"/>
      <c r="AA2" s="19"/>
      <c r="AB2" s="22" t="s">
        <v>153</v>
      </c>
      <c r="AC2" s="20"/>
      <c r="AD2" s="14"/>
      <c r="AE2" s="21"/>
      <c r="AF2" s="19"/>
      <c r="AG2" s="22" t="s">
        <v>50</v>
      </c>
      <c r="AH2" s="14"/>
      <c r="AI2" s="14"/>
      <c r="AJ2" s="15"/>
      <c r="AK2" s="19"/>
      <c r="AL2" s="22" t="s">
        <v>51</v>
      </c>
      <c r="AM2" s="20"/>
      <c r="AN2" s="14"/>
      <c r="AO2" s="156" t="s">
        <v>47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54</v>
      </c>
      <c r="AH3" s="18" t="s">
        <v>55</v>
      </c>
      <c r="AI3" s="15" t="s">
        <v>56</v>
      </c>
      <c r="AJ3" s="18" t="s">
        <v>57</v>
      </c>
      <c r="AK3" s="24"/>
      <c r="AL3" s="18" t="s">
        <v>22</v>
      </c>
      <c r="AM3" s="18" t="s">
        <v>23</v>
      </c>
      <c r="AN3" s="15" t="s">
        <v>60</v>
      </c>
      <c r="AO3" s="15" t="s">
        <v>30</v>
      </c>
      <c r="AP3" s="17" t="s">
        <v>31</v>
      </c>
      <c r="AQ3" s="18" t="s">
        <v>32</v>
      </c>
      <c r="AR3" s="39"/>
    </row>
    <row r="4" spans="1:44" s="4" customFormat="1" ht="15" customHeight="1" x14ac:dyDescent="0.25">
      <c r="A4" s="2"/>
      <c r="B4" s="94">
        <v>2006</v>
      </c>
      <c r="C4" s="94" t="s">
        <v>65</v>
      </c>
      <c r="D4" s="95" t="s">
        <v>76</v>
      </c>
      <c r="E4" s="94"/>
      <c r="F4" s="116" t="s">
        <v>63</v>
      </c>
      <c r="G4" s="94"/>
      <c r="H4" s="94"/>
      <c r="I4" s="94"/>
      <c r="J4" s="94"/>
      <c r="K4" s="94"/>
      <c r="L4" s="94"/>
      <c r="M4" s="94"/>
      <c r="N4" s="96"/>
      <c r="O4" s="24"/>
      <c r="P4" s="18"/>
      <c r="Q4" s="18"/>
      <c r="R4" s="18"/>
      <c r="S4" s="18"/>
      <c r="T4" s="24"/>
      <c r="U4" s="84"/>
      <c r="V4" s="25"/>
      <c r="W4" s="27"/>
      <c r="X4" s="25"/>
      <c r="Y4" s="25"/>
      <c r="Z4" s="28"/>
      <c r="AA4" s="24"/>
      <c r="AB4" s="18"/>
      <c r="AC4" s="18"/>
      <c r="AD4" s="18"/>
      <c r="AE4" s="18"/>
      <c r="AF4" s="24"/>
      <c r="AG4" s="84"/>
      <c r="AH4" s="84"/>
      <c r="AI4" s="84"/>
      <c r="AJ4" s="84"/>
      <c r="AK4" s="24"/>
      <c r="AL4" s="25"/>
      <c r="AM4" s="84"/>
      <c r="AN4" s="101"/>
      <c r="AO4" s="27"/>
      <c r="AP4" s="29"/>
      <c r="AQ4" s="25"/>
      <c r="AR4" s="39"/>
    </row>
    <row r="5" spans="1:44" s="4" customFormat="1" ht="15" customHeight="1" x14ac:dyDescent="0.25">
      <c r="A5" s="2"/>
      <c r="B5" s="94">
        <v>2007</v>
      </c>
      <c r="C5" s="94" t="s">
        <v>77</v>
      </c>
      <c r="D5" s="95" t="s">
        <v>76</v>
      </c>
      <c r="E5" s="94"/>
      <c r="F5" s="116" t="s">
        <v>63</v>
      </c>
      <c r="G5" s="94"/>
      <c r="H5" s="94"/>
      <c r="I5" s="94"/>
      <c r="J5" s="94"/>
      <c r="K5" s="94"/>
      <c r="L5" s="94"/>
      <c r="M5" s="94"/>
      <c r="N5" s="96"/>
      <c r="O5" s="24"/>
      <c r="P5" s="18"/>
      <c r="Q5" s="18"/>
      <c r="R5" s="18"/>
      <c r="S5" s="18"/>
      <c r="T5" s="24"/>
      <c r="U5" s="84"/>
      <c r="V5" s="25"/>
      <c r="W5" s="27"/>
      <c r="X5" s="25"/>
      <c r="Y5" s="25"/>
      <c r="Z5" s="28"/>
      <c r="AA5" s="24"/>
      <c r="AB5" s="18"/>
      <c r="AC5" s="18"/>
      <c r="AD5" s="18"/>
      <c r="AE5" s="18"/>
      <c r="AF5" s="24"/>
      <c r="AG5" s="84"/>
      <c r="AH5" s="84"/>
      <c r="AI5" s="84"/>
      <c r="AJ5" s="84"/>
      <c r="AK5" s="24"/>
      <c r="AL5" s="25"/>
      <c r="AM5" s="84"/>
      <c r="AN5" s="101"/>
      <c r="AO5" s="27"/>
      <c r="AP5" s="29"/>
      <c r="AQ5" s="25"/>
      <c r="AR5" s="39"/>
    </row>
    <row r="6" spans="1:44" s="4" customFormat="1" ht="15" customHeight="1" x14ac:dyDescent="0.25">
      <c r="A6" s="2"/>
      <c r="B6" s="25">
        <v>2007</v>
      </c>
      <c r="C6" s="25" t="s">
        <v>59</v>
      </c>
      <c r="D6" s="26" t="s">
        <v>78</v>
      </c>
      <c r="E6" s="25">
        <v>1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28">
        <v>0</v>
      </c>
      <c r="O6" s="24">
        <v>1</v>
      </c>
      <c r="P6" s="18"/>
      <c r="Q6" s="18"/>
      <c r="R6" s="18"/>
      <c r="S6" s="18"/>
      <c r="T6" s="24"/>
      <c r="U6" s="84"/>
      <c r="V6" s="25"/>
      <c r="W6" s="27"/>
      <c r="X6" s="25"/>
      <c r="Y6" s="25"/>
      <c r="Z6" s="28"/>
      <c r="AA6" s="24"/>
      <c r="AB6" s="18"/>
      <c r="AC6" s="18"/>
      <c r="AD6" s="18"/>
      <c r="AE6" s="18"/>
      <c r="AF6" s="24"/>
      <c r="AG6" s="84"/>
      <c r="AH6" s="84"/>
      <c r="AI6" s="84"/>
      <c r="AJ6" s="84"/>
      <c r="AK6" s="24"/>
      <c r="AL6" s="25"/>
      <c r="AM6" s="84"/>
      <c r="AN6" s="101"/>
      <c r="AO6" s="27"/>
      <c r="AP6" s="29">
        <v>1</v>
      </c>
      <c r="AQ6" s="25"/>
      <c r="AR6" s="39"/>
    </row>
    <row r="7" spans="1:44" s="4" customFormat="1" ht="15" customHeight="1" x14ac:dyDescent="0.25">
      <c r="A7" s="2"/>
      <c r="B7" s="94">
        <v>2008</v>
      </c>
      <c r="C7" s="94" t="s">
        <v>59</v>
      </c>
      <c r="D7" s="95" t="s">
        <v>76</v>
      </c>
      <c r="E7" s="94"/>
      <c r="F7" s="116" t="s">
        <v>63</v>
      </c>
      <c r="G7" s="94"/>
      <c r="H7" s="94"/>
      <c r="I7" s="94"/>
      <c r="J7" s="94"/>
      <c r="K7" s="94"/>
      <c r="L7" s="94"/>
      <c r="M7" s="94"/>
      <c r="N7" s="96"/>
      <c r="O7" s="24">
        <v>0</v>
      </c>
      <c r="P7" s="18"/>
      <c r="Q7" s="18"/>
      <c r="R7" s="18"/>
      <c r="S7" s="18"/>
      <c r="T7" s="24"/>
      <c r="U7" s="84"/>
      <c r="V7" s="25"/>
      <c r="W7" s="27"/>
      <c r="X7" s="25"/>
      <c r="Y7" s="25"/>
      <c r="Z7" s="28"/>
      <c r="AA7" s="24"/>
      <c r="AB7" s="18"/>
      <c r="AC7" s="18"/>
      <c r="AD7" s="18"/>
      <c r="AE7" s="18"/>
      <c r="AF7" s="24"/>
      <c r="AG7" s="84"/>
      <c r="AH7" s="84"/>
      <c r="AI7" s="84"/>
      <c r="AJ7" s="84"/>
      <c r="AK7" s="24"/>
      <c r="AL7" s="25"/>
      <c r="AM7" s="84"/>
      <c r="AN7" s="101"/>
      <c r="AO7" s="27"/>
      <c r="AP7" s="29"/>
      <c r="AQ7" s="25"/>
      <c r="AR7" s="39"/>
    </row>
    <row r="8" spans="1:44" s="4" customFormat="1" ht="15" customHeight="1" x14ac:dyDescent="0.25">
      <c r="A8" s="2"/>
      <c r="B8" s="126">
        <v>2008</v>
      </c>
      <c r="C8" s="126" t="s">
        <v>59</v>
      </c>
      <c r="D8" s="127" t="s">
        <v>79</v>
      </c>
      <c r="E8" s="126"/>
      <c r="F8" s="128" t="s">
        <v>80</v>
      </c>
      <c r="G8" s="63"/>
      <c r="H8" s="61"/>
      <c r="I8" s="126"/>
      <c r="J8" s="126"/>
      <c r="K8" s="126"/>
      <c r="L8" s="126"/>
      <c r="M8" s="126"/>
      <c r="N8" s="129"/>
      <c r="O8" s="24">
        <v>0</v>
      </c>
      <c r="P8" s="18"/>
      <c r="Q8" s="18"/>
      <c r="R8" s="18"/>
      <c r="S8" s="18"/>
      <c r="T8" s="24"/>
      <c r="U8" s="84"/>
      <c r="V8" s="25"/>
      <c r="W8" s="27"/>
      <c r="X8" s="25"/>
      <c r="Y8" s="25"/>
      <c r="Z8" s="28"/>
      <c r="AA8" s="24"/>
      <c r="AB8" s="18"/>
      <c r="AC8" s="18"/>
      <c r="AD8" s="18"/>
      <c r="AE8" s="18"/>
      <c r="AF8" s="24"/>
      <c r="AG8" s="84"/>
      <c r="AH8" s="84"/>
      <c r="AI8" s="84"/>
      <c r="AJ8" s="84"/>
      <c r="AK8" s="24"/>
      <c r="AL8" s="25"/>
      <c r="AM8" s="84"/>
      <c r="AN8" s="101"/>
      <c r="AO8" s="27"/>
      <c r="AP8" s="29"/>
      <c r="AQ8" s="25"/>
      <c r="AR8" s="39"/>
    </row>
    <row r="9" spans="1:44" s="4" customFormat="1" ht="15" customHeight="1" x14ac:dyDescent="0.25">
      <c r="A9" s="2"/>
      <c r="B9" s="25">
        <v>2008</v>
      </c>
      <c r="C9" s="25" t="s">
        <v>59</v>
      </c>
      <c r="D9" s="26" t="s">
        <v>78</v>
      </c>
      <c r="E9" s="25">
        <v>5</v>
      </c>
      <c r="F9" s="25">
        <v>0</v>
      </c>
      <c r="G9" s="25">
        <v>1</v>
      </c>
      <c r="H9" s="25">
        <v>4</v>
      </c>
      <c r="I9" s="25">
        <v>12</v>
      </c>
      <c r="J9" s="25">
        <v>0</v>
      </c>
      <c r="K9" s="25">
        <v>3</v>
      </c>
      <c r="L9" s="25">
        <v>8</v>
      </c>
      <c r="M9" s="25">
        <v>1</v>
      </c>
      <c r="N9" s="28">
        <v>0.57099999999999995</v>
      </c>
      <c r="O9" s="24">
        <f t="shared" ref="O9:O12" si="0">PRODUCT(I9/N9)</f>
        <v>21.015761821366027</v>
      </c>
      <c r="P9" s="18"/>
      <c r="Q9" s="18"/>
      <c r="R9" s="18"/>
      <c r="S9" s="18"/>
      <c r="T9" s="24"/>
      <c r="U9" s="25">
        <v>5</v>
      </c>
      <c r="V9" s="25">
        <v>0</v>
      </c>
      <c r="W9" s="25">
        <v>0</v>
      </c>
      <c r="X9" s="25">
        <v>0</v>
      </c>
      <c r="Y9" s="25">
        <v>13</v>
      </c>
      <c r="Z9" s="28">
        <v>0.65</v>
      </c>
      <c r="AA9" s="24"/>
      <c r="AB9" s="18"/>
      <c r="AC9" s="18"/>
      <c r="AD9" s="18"/>
      <c r="AE9" s="18"/>
      <c r="AF9" s="24"/>
      <c r="AG9" s="84" t="s">
        <v>88</v>
      </c>
      <c r="AH9" s="84"/>
      <c r="AI9" s="84"/>
      <c r="AJ9" s="84" t="s">
        <v>89</v>
      </c>
      <c r="AK9" s="24"/>
      <c r="AL9" s="25"/>
      <c r="AM9" s="84"/>
      <c r="AN9" s="101"/>
      <c r="AO9" s="27"/>
      <c r="AP9" s="29">
        <v>1</v>
      </c>
      <c r="AQ9" s="25"/>
      <c r="AR9" s="39"/>
    </row>
    <row r="10" spans="1:44" s="4" customFormat="1" ht="15" customHeight="1" x14ac:dyDescent="0.25">
      <c r="A10" s="2"/>
      <c r="B10" s="126">
        <v>2009</v>
      </c>
      <c r="C10" s="126" t="s">
        <v>81</v>
      </c>
      <c r="D10" s="127" t="s">
        <v>82</v>
      </c>
      <c r="E10" s="126"/>
      <c r="F10" s="128" t="s">
        <v>80</v>
      </c>
      <c r="G10" s="63"/>
      <c r="H10" s="61"/>
      <c r="I10" s="126"/>
      <c r="J10" s="126"/>
      <c r="K10" s="126"/>
      <c r="L10" s="126"/>
      <c r="M10" s="130"/>
      <c r="N10" s="129"/>
      <c r="O10" s="24">
        <v>0</v>
      </c>
      <c r="P10" s="18"/>
      <c r="Q10" s="18"/>
      <c r="R10" s="18"/>
      <c r="S10" s="18"/>
      <c r="T10" s="24"/>
      <c r="U10" s="25"/>
      <c r="V10" s="25"/>
      <c r="W10" s="27"/>
      <c r="X10" s="25"/>
      <c r="Y10" s="25"/>
      <c r="Z10" s="28"/>
      <c r="AA10" s="24"/>
      <c r="AB10" s="18"/>
      <c r="AC10" s="18"/>
      <c r="AD10" s="18"/>
      <c r="AE10" s="18"/>
      <c r="AF10" s="24"/>
      <c r="AG10" s="84"/>
      <c r="AH10" s="84"/>
      <c r="AI10" s="84"/>
      <c r="AJ10" s="84"/>
      <c r="AK10" s="24"/>
      <c r="AL10" s="25"/>
      <c r="AM10" s="84"/>
      <c r="AN10" s="27">
        <v>1</v>
      </c>
      <c r="AO10" s="27"/>
      <c r="AP10" s="29"/>
      <c r="AQ10" s="25"/>
      <c r="AR10" s="39"/>
    </row>
    <row r="11" spans="1:44" s="4" customFormat="1" ht="15" customHeight="1" x14ac:dyDescent="0.25">
      <c r="A11" s="2"/>
      <c r="B11" s="25">
        <v>2010</v>
      </c>
      <c r="C11" s="25" t="s">
        <v>68</v>
      </c>
      <c r="D11" s="26" t="s">
        <v>78</v>
      </c>
      <c r="E11" s="25">
        <v>25</v>
      </c>
      <c r="F11" s="131">
        <v>1</v>
      </c>
      <c r="G11" s="131">
        <v>5</v>
      </c>
      <c r="H11" s="131">
        <v>4</v>
      </c>
      <c r="I11" s="131">
        <v>39</v>
      </c>
      <c r="J11" s="25">
        <v>8</v>
      </c>
      <c r="K11" s="25">
        <v>9</v>
      </c>
      <c r="L11" s="25">
        <v>16</v>
      </c>
      <c r="M11" s="29">
        <v>6</v>
      </c>
      <c r="N11" s="28">
        <v>0.44800000000000001</v>
      </c>
      <c r="O11" s="24">
        <f t="shared" si="0"/>
        <v>87.053571428571431</v>
      </c>
      <c r="P11" s="18"/>
      <c r="Q11" s="18"/>
      <c r="R11" s="18"/>
      <c r="S11" s="18"/>
      <c r="T11" s="24"/>
      <c r="U11" s="25">
        <v>10</v>
      </c>
      <c r="V11" s="27">
        <v>0</v>
      </c>
      <c r="W11" s="27">
        <v>4</v>
      </c>
      <c r="X11" s="25">
        <v>0</v>
      </c>
      <c r="Y11" s="25">
        <v>16</v>
      </c>
      <c r="Z11" s="28">
        <v>0.39</v>
      </c>
      <c r="AA11" s="24"/>
      <c r="AB11" s="18"/>
      <c r="AC11" s="18"/>
      <c r="AD11" s="18"/>
      <c r="AE11" s="18"/>
      <c r="AF11" s="24"/>
      <c r="AG11" s="84" t="s">
        <v>90</v>
      </c>
      <c r="AH11" s="84" t="s">
        <v>91</v>
      </c>
      <c r="AI11" s="84" t="s">
        <v>92</v>
      </c>
      <c r="AJ11" s="84"/>
      <c r="AK11" s="24"/>
      <c r="AL11" s="25"/>
      <c r="AM11" s="84"/>
      <c r="AN11" s="101"/>
      <c r="AO11" s="27"/>
      <c r="AP11" s="29"/>
      <c r="AQ11" s="25">
        <v>1</v>
      </c>
      <c r="AR11" s="39"/>
    </row>
    <row r="12" spans="1:44" s="4" customFormat="1" ht="15" customHeight="1" x14ac:dyDescent="0.25">
      <c r="A12" s="2"/>
      <c r="B12" s="25">
        <v>2011</v>
      </c>
      <c r="C12" s="25" t="s">
        <v>77</v>
      </c>
      <c r="D12" s="26" t="s">
        <v>78</v>
      </c>
      <c r="E12" s="25">
        <v>25</v>
      </c>
      <c r="F12" s="25">
        <v>1</v>
      </c>
      <c r="G12" s="25">
        <v>15</v>
      </c>
      <c r="H12" s="25">
        <v>6</v>
      </c>
      <c r="I12" s="25">
        <v>49</v>
      </c>
      <c r="J12" s="25">
        <v>9</v>
      </c>
      <c r="K12" s="25">
        <v>15</v>
      </c>
      <c r="L12" s="25">
        <v>9</v>
      </c>
      <c r="M12" s="29">
        <v>16</v>
      </c>
      <c r="N12" s="28">
        <v>0.41199999999999998</v>
      </c>
      <c r="O12" s="24">
        <f t="shared" si="0"/>
        <v>118.93203883495146</v>
      </c>
      <c r="P12" s="18"/>
      <c r="Q12" s="18"/>
      <c r="R12" s="18"/>
      <c r="S12" s="18"/>
      <c r="T12" s="24"/>
      <c r="U12" s="25">
        <v>13</v>
      </c>
      <c r="V12" s="27">
        <v>0</v>
      </c>
      <c r="W12" s="27">
        <v>2</v>
      </c>
      <c r="X12" s="25">
        <v>2</v>
      </c>
      <c r="Y12" s="25">
        <v>23</v>
      </c>
      <c r="Z12" s="28">
        <v>0.33300000000000002</v>
      </c>
      <c r="AA12" s="24"/>
      <c r="AB12" s="18"/>
      <c r="AC12" s="18"/>
      <c r="AD12" s="18"/>
      <c r="AE12" s="18"/>
      <c r="AF12" s="24"/>
      <c r="AG12" s="84" t="s">
        <v>93</v>
      </c>
      <c r="AH12" s="84" t="s">
        <v>94</v>
      </c>
      <c r="AI12" s="84"/>
      <c r="AJ12" s="84" t="s">
        <v>95</v>
      </c>
      <c r="AK12" s="24"/>
      <c r="AL12" s="25"/>
      <c r="AM12" s="84"/>
      <c r="AN12" s="27">
        <v>1</v>
      </c>
      <c r="AO12" s="27">
        <v>1</v>
      </c>
      <c r="AP12" s="29"/>
      <c r="AQ12" s="25"/>
      <c r="AR12" s="39"/>
    </row>
    <row r="13" spans="1:44" s="4" customFormat="1" ht="15" customHeight="1" x14ac:dyDescent="0.25">
      <c r="A13" s="2"/>
      <c r="B13" s="25">
        <v>2012</v>
      </c>
      <c r="C13" s="25" t="s">
        <v>64</v>
      </c>
      <c r="D13" s="26" t="s">
        <v>83</v>
      </c>
      <c r="E13" s="25">
        <v>23</v>
      </c>
      <c r="F13" s="131">
        <v>0</v>
      </c>
      <c r="G13" s="131">
        <v>1</v>
      </c>
      <c r="H13" s="131">
        <v>13</v>
      </c>
      <c r="I13" s="131">
        <v>72</v>
      </c>
      <c r="J13" s="25">
        <v>45</v>
      </c>
      <c r="K13" s="25">
        <v>22</v>
      </c>
      <c r="L13" s="25">
        <v>4</v>
      </c>
      <c r="M13" s="29">
        <v>1</v>
      </c>
      <c r="N13" s="28">
        <v>0.53700000000000003</v>
      </c>
      <c r="O13" s="24">
        <f>PRODUCT(I13/N13)</f>
        <v>134.07821229050279</v>
      </c>
      <c r="P13" s="18"/>
      <c r="Q13" s="18"/>
      <c r="R13" s="18"/>
      <c r="S13" s="18"/>
      <c r="T13" s="24"/>
      <c r="U13" s="25">
        <v>12</v>
      </c>
      <c r="V13" s="27">
        <v>0</v>
      </c>
      <c r="W13" s="27">
        <v>2</v>
      </c>
      <c r="X13" s="25">
        <v>9</v>
      </c>
      <c r="Y13" s="25">
        <v>37</v>
      </c>
      <c r="Z13" s="28">
        <v>0.46800000000000003</v>
      </c>
      <c r="AA13" s="24"/>
      <c r="AB13" s="18"/>
      <c r="AC13" s="18"/>
      <c r="AD13" s="18"/>
      <c r="AE13" s="18"/>
      <c r="AF13" s="24"/>
      <c r="AG13" s="84" t="s">
        <v>96</v>
      </c>
      <c r="AH13" s="84" t="s">
        <v>97</v>
      </c>
      <c r="AI13" s="84" t="s">
        <v>145</v>
      </c>
      <c r="AJ13" s="84"/>
      <c r="AK13" s="24"/>
      <c r="AL13" s="25"/>
      <c r="AM13" s="84"/>
      <c r="AN13" s="101"/>
      <c r="AO13" s="27"/>
      <c r="AP13" s="29"/>
      <c r="AQ13" s="25"/>
      <c r="AR13" s="39"/>
    </row>
    <row r="14" spans="1:44" s="4" customFormat="1" ht="15" customHeight="1" x14ac:dyDescent="0.25">
      <c r="A14" s="2"/>
      <c r="B14" s="25">
        <v>2013</v>
      </c>
      <c r="C14" s="25" t="s">
        <v>68</v>
      </c>
      <c r="D14" s="26" t="s">
        <v>83</v>
      </c>
      <c r="E14" s="25">
        <v>26</v>
      </c>
      <c r="F14" s="25">
        <v>2</v>
      </c>
      <c r="G14" s="25">
        <v>7</v>
      </c>
      <c r="H14" s="25">
        <v>23</v>
      </c>
      <c r="I14" s="25">
        <v>88</v>
      </c>
      <c r="J14" s="25">
        <v>55</v>
      </c>
      <c r="K14" s="25">
        <v>19</v>
      </c>
      <c r="L14" s="25">
        <v>5</v>
      </c>
      <c r="M14" s="29">
        <v>9</v>
      </c>
      <c r="N14" s="28">
        <v>0.56769999999999998</v>
      </c>
      <c r="O14" s="93">
        <f>PRODUCT(I14/N14)</f>
        <v>155.01144970935354</v>
      </c>
      <c r="P14" s="18"/>
      <c r="Q14" s="18"/>
      <c r="R14" s="18"/>
      <c r="S14" s="18"/>
      <c r="T14" s="24"/>
      <c r="U14" s="25">
        <v>10</v>
      </c>
      <c r="V14" s="27">
        <v>0</v>
      </c>
      <c r="W14" s="27">
        <v>0</v>
      </c>
      <c r="X14" s="25">
        <v>1</v>
      </c>
      <c r="Y14" s="25">
        <v>30</v>
      </c>
      <c r="Z14" s="28">
        <v>0.46200000000000002</v>
      </c>
      <c r="AA14" s="24"/>
      <c r="AB14" s="18"/>
      <c r="AC14" s="18"/>
      <c r="AD14" s="18"/>
      <c r="AE14" s="18"/>
      <c r="AF14" s="24"/>
      <c r="AG14" s="84" t="s">
        <v>98</v>
      </c>
      <c r="AH14" s="84" t="s">
        <v>97</v>
      </c>
      <c r="AI14" s="84" t="s">
        <v>99</v>
      </c>
      <c r="AJ14" s="84"/>
      <c r="AK14" s="24"/>
      <c r="AL14" s="25"/>
      <c r="AM14" s="84"/>
      <c r="AN14" s="27"/>
      <c r="AO14" s="27"/>
      <c r="AP14" s="29"/>
      <c r="AQ14" s="25">
        <v>1</v>
      </c>
      <c r="AR14" s="39"/>
    </row>
    <row r="15" spans="1:44" s="4" customFormat="1" ht="15" customHeight="1" x14ac:dyDescent="0.25">
      <c r="A15" s="2"/>
      <c r="B15" s="25">
        <v>2014</v>
      </c>
      <c r="C15" s="25" t="s">
        <v>68</v>
      </c>
      <c r="D15" s="26" t="s">
        <v>83</v>
      </c>
      <c r="E15" s="25">
        <v>29</v>
      </c>
      <c r="F15" s="131">
        <v>1</v>
      </c>
      <c r="G15" s="131">
        <v>3</v>
      </c>
      <c r="H15" s="131">
        <v>39</v>
      </c>
      <c r="I15" s="131">
        <v>116</v>
      </c>
      <c r="J15" s="25">
        <v>94</v>
      </c>
      <c r="K15" s="25">
        <v>13</v>
      </c>
      <c r="L15" s="25">
        <v>5</v>
      </c>
      <c r="M15" s="29">
        <v>4</v>
      </c>
      <c r="N15" s="28">
        <v>0.624</v>
      </c>
      <c r="O15" s="93">
        <f>PRODUCT(I15/N15)</f>
        <v>185.89743589743588</v>
      </c>
      <c r="P15" s="18"/>
      <c r="Q15" s="18" t="s">
        <v>149</v>
      </c>
      <c r="R15" s="18"/>
      <c r="S15" s="18"/>
      <c r="T15" s="24"/>
      <c r="U15" s="25">
        <v>10</v>
      </c>
      <c r="V15" s="27">
        <v>0</v>
      </c>
      <c r="W15" s="25">
        <v>1</v>
      </c>
      <c r="X15" s="25">
        <v>8</v>
      </c>
      <c r="Y15" s="25">
        <v>21</v>
      </c>
      <c r="Z15" s="28">
        <v>0.46700000000000003</v>
      </c>
      <c r="AA15" s="24"/>
      <c r="AB15" s="18"/>
      <c r="AC15" s="18"/>
      <c r="AD15" s="18"/>
      <c r="AE15" s="18"/>
      <c r="AF15" s="24"/>
      <c r="AG15" s="84" t="s">
        <v>90</v>
      </c>
      <c r="AH15" s="84" t="s">
        <v>91</v>
      </c>
      <c r="AI15" s="84" t="s">
        <v>100</v>
      </c>
      <c r="AJ15" s="84"/>
      <c r="AK15" s="24"/>
      <c r="AL15" s="25">
        <v>1</v>
      </c>
      <c r="AM15" s="84"/>
      <c r="AN15" s="27">
        <v>1</v>
      </c>
      <c r="AO15" s="27"/>
      <c r="AP15" s="29"/>
      <c r="AQ15" s="25">
        <v>1</v>
      </c>
      <c r="AR15" s="39"/>
    </row>
    <row r="16" spans="1:44" s="4" customFormat="1" ht="15" customHeight="1" x14ac:dyDescent="0.25">
      <c r="A16" s="2"/>
      <c r="B16" s="25">
        <v>2015</v>
      </c>
      <c r="C16" s="25" t="s">
        <v>68</v>
      </c>
      <c r="D16" s="26" t="s">
        <v>83</v>
      </c>
      <c r="E16" s="25">
        <v>30</v>
      </c>
      <c r="F16" s="25">
        <v>2</v>
      </c>
      <c r="G16" s="25">
        <v>4</v>
      </c>
      <c r="H16" s="25">
        <v>37</v>
      </c>
      <c r="I16" s="25">
        <v>133</v>
      </c>
      <c r="J16" s="25">
        <v>48</v>
      </c>
      <c r="K16" s="25">
        <v>38</v>
      </c>
      <c r="L16" s="25">
        <v>41</v>
      </c>
      <c r="M16" s="29">
        <v>6</v>
      </c>
      <c r="N16" s="32">
        <v>0.63939999999999997</v>
      </c>
      <c r="O16" s="93">
        <v>208</v>
      </c>
      <c r="P16" s="18"/>
      <c r="Q16" s="18" t="s">
        <v>151</v>
      </c>
      <c r="R16" s="18"/>
      <c r="S16" s="18"/>
      <c r="T16" s="24"/>
      <c r="U16" s="25">
        <v>8</v>
      </c>
      <c r="V16" s="27">
        <v>1</v>
      </c>
      <c r="W16" s="25">
        <v>0</v>
      </c>
      <c r="X16" s="25">
        <v>9</v>
      </c>
      <c r="Y16" s="25">
        <v>35</v>
      </c>
      <c r="Z16" s="28">
        <v>0.61399999999999999</v>
      </c>
      <c r="AA16" s="24"/>
      <c r="AB16" s="18"/>
      <c r="AC16" s="18" t="s">
        <v>105</v>
      </c>
      <c r="AD16" s="18"/>
      <c r="AE16" s="18"/>
      <c r="AF16" s="24"/>
      <c r="AG16" s="84" t="s">
        <v>101</v>
      </c>
      <c r="AH16" s="84" t="s">
        <v>97</v>
      </c>
      <c r="AI16" s="84" t="s">
        <v>102</v>
      </c>
      <c r="AJ16" s="84"/>
      <c r="AK16" s="24"/>
      <c r="AL16" s="25"/>
      <c r="AM16" s="84"/>
      <c r="AN16" s="27">
        <v>1</v>
      </c>
      <c r="AO16" s="27"/>
      <c r="AP16" s="29"/>
      <c r="AQ16" s="25">
        <v>1</v>
      </c>
      <c r="AR16" s="39"/>
    </row>
    <row r="17" spans="1:45" s="4" customFormat="1" ht="15" customHeight="1" x14ac:dyDescent="0.25">
      <c r="A17" s="2"/>
      <c r="B17" s="25">
        <v>2016</v>
      </c>
      <c r="C17" s="25" t="s">
        <v>68</v>
      </c>
      <c r="D17" s="26" t="s">
        <v>83</v>
      </c>
      <c r="E17" s="25">
        <v>28</v>
      </c>
      <c r="F17" s="131">
        <v>1</v>
      </c>
      <c r="G17" s="131">
        <v>12</v>
      </c>
      <c r="H17" s="131">
        <v>32</v>
      </c>
      <c r="I17" s="131">
        <v>104</v>
      </c>
      <c r="J17" s="25">
        <v>47</v>
      </c>
      <c r="K17" s="25">
        <v>16</v>
      </c>
      <c r="L17" s="25">
        <v>28</v>
      </c>
      <c r="M17" s="29">
        <v>13</v>
      </c>
      <c r="N17" s="28">
        <v>0.61499999999999999</v>
      </c>
      <c r="O17" s="93">
        <v>169</v>
      </c>
      <c r="P17" s="18"/>
      <c r="Q17" s="18" t="s">
        <v>152</v>
      </c>
      <c r="R17" s="18"/>
      <c r="S17" s="18"/>
      <c r="T17" s="24"/>
      <c r="U17" s="25">
        <v>9</v>
      </c>
      <c r="V17" s="27">
        <v>1</v>
      </c>
      <c r="W17" s="25">
        <v>7</v>
      </c>
      <c r="X17" s="25">
        <v>5</v>
      </c>
      <c r="Y17" s="25">
        <v>36</v>
      </c>
      <c r="Z17" s="28">
        <v>0.621</v>
      </c>
      <c r="AA17" s="24"/>
      <c r="AB17" s="18"/>
      <c r="AC17" s="18"/>
      <c r="AD17" s="18"/>
      <c r="AE17" s="18"/>
      <c r="AF17" s="24"/>
      <c r="AG17" s="84" t="s">
        <v>103</v>
      </c>
      <c r="AH17" s="84" t="s">
        <v>97</v>
      </c>
      <c r="AI17" s="84" t="s">
        <v>104</v>
      </c>
      <c r="AJ17" s="84"/>
      <c r="AK17" s="24"/>
      <c r="AL17" s="25"/>
      <c r="AM17" s="84"/>
      <c r="AN17" s="27"/>
      <c r="AO17" s="27"/>
      <c r="AP17" s="29"/>
      <c r="AQ17" s="25">
        <v>1</v>
      </c>
      <c r="AR17" s="39"/>
    </row>
    <row r="18" spans="1:45" s="4" customFormat="1" ht="15" customHeight="1" x14ac:dyDescent="0.25">
      <c r="A18" s="2"/>
      <c r="B18" s="25">
        <v>2017</v>
      </c>
      <c r="C18" s="25" t="s">
        <v>68</v>
      </c>
      <c r="D18" s="26" t="s">
        <v>83</v>
      </c>
      <c r="E18" s="25">
        <v>32</v>
      </c>
      <c r="F18" s="25">
        <v>1</v>
      </c>
      <c r="G18" s="25">
        <v>20</v>
      </c>
      <c r="H18" s="25">
        <v>31</v>
      </c>
      <c r="I18" s="25">
        <v>140</v>
      </c>
      <c r="J18" s="25">
        <v>54</v>
      </c>
      <c r="K18" s="25">
        <v>36</v>
      </c>
      <c r="L18" s="25">
        <v>29</v>
      </c>
      <c r="M18" s="29">
        <v>21</v>
      </c>
      <c r="N18" s="32">
        <v>0.59819999999999995</v>
      </c>
      <c r="O18" s="93">
        <v>234</v>
      </c>
      <c r="P18" s="18"/>
      <c r="Q18" s="18"/>
      <c r="R18" s="18"/>
      <c r="S18" s="18"/>
      <c r="T18" s="24"/>
      <c r="U18" s="25">
        <v>11</v>
      </c>
      <c r="V18" s="27">
        <v>0</v>
      </c>
      <c r="W18" s="25">
        <v>4</v>
      </c>
      <c r="X18" s="25">
        <v>11</v>
      </c>
      <c r="Y18" s="25">
        <v>30</v>
      </c>
      <c r="Z18" s="28">
        <v>0.435</v>
      </c>
      <c r="AA18" s="24"/>
      <c r="AB18" s="18"/>
      <c r="AC18" s="18"/>
      <c r="AD18" s="18"/>
      <c r="AE18" s="18"/>
      <c r="AF18" s="24"/>
      <c r="AG18" s="84" t="s">
        <v>146</v>
      </c>
      <c r="AH18" s="84" t="s">
        <v>147</v>
      </c>
      <c r="AI18" s="84" t="s">
        <v>148</v>
      </c>
      <c r="AJ18" s="84"/>
      <c r="AK18" s="24"/>
      <c r="AL18" s="25"/>
      <c r="AM18" s="84"/>
      <c r="AN18" s="27"/>
      <c r="AO18" s="27"/>
      <c r="AP18" s="29"/>
      <c r="AQ18" s="25">
        <v>1</v>
      </c>
      <c r="AR18" s="39"/>
    </row>
    <row r="19" spans="1:45" s="4" customFormat="1" ht="15" customHeight="1" x14ac:dyDescent="0.25">
      <c r="A19" s="2"/>
      <c r="B19" s="25">
        <v>2018</v>
      </c>
      <c r="C19" s="25" t="s">
        <v>77</v>
      </c>
      <c r="D19" s="26" t="s">
        <v>83</v>
      </c>
      <c r="E19" s="25">
        <v>25</v>
      </c>
      <c r="F19" s="131">
        <v>1</v>
      </c>
      <c r="G19" s="131">
        <v>8</v>
      </c>
      <c r="H19" s="131">
        <v>28</v>
      </c>
      <c r="I19" s="131">
        <v>75</v>
      </c>
      <c r="J19" s="25">
        <v>31</v>
      </c>
      <c r="K19" s="25">
        <v>12</v>
      </c>
      <c r="L19" s="25">
        <v>23</v>
      </c>
      <c r="M19" s="29">
        <v>9</v>
      </c>
      <c r="N19" s="28">
        <v>0.48699999999999999</v>
      </c>
      <c r="O19" s="93">
        <v>154.00410677618069</v>
      </c>
      <c r="P19" s="18"/>
      <c r="Q19" s="18"/>
      <c r="R19" s="18"/>
      <c r="S19" s="18"/>
      <c r="T19" s="24"/>
      <c r="U19" s="25">
        <v>9</v>
      </c>
      <c r="V19" s="27">
        <v>0</v>
      </c>
      <c r="W19" s="25">
        <v>1</v>
      </c>
      <c r="X19" s="25">
        <v>5</v>
      </c>
      <c r="Y19" s="25">
        <v>28</v>
      </c>
      <c r="Z19" s="28">
        <v>0.56000000000000005</v>
      </c>
      <c r="AA19" s="24"/>
      <c r="AB19" s="18"/>
      <c r="AC19" s="18"/>
      <c r="AD19" s="18"/>
      <c r="AE19" s="18"/>
      <c r="AF19" s="24"/>
      <c r="AG19" s="84" t="s">
        <v>162</v>
      </c>
      <c r="AH19" s="84" t="s">
        <v>163</v>
      </c>
      <c r="AI19" s="84"/>
      <c r="AJ19" s="84" t="s">
        <v>94</v>
      </c>
      <c r="AK19" s="24"/>
      <c r="AL19" s="25">
        <v>1</v>
      </c>
      <c r="AM19" s="84"/>
      <c r="AN19" s="27"/>
      <c r="AO19" s="27">
        <v>1</v>
      </c>
      <c r="AP19" s="29"/>
      <c r="AQ19" s="25"/>
      <c r="AR19" s="39"/>
    </row>
    <row r="20" spans="1:45" s="4" customFormat="1" ht="15" customHeight="1" x14ac:dyDescent="0.25">
      <c r="A20" s="2"/>
      <c r="B20" s="25">
        <v>2019</v>
      </c>
      <c r="C20" s="25" t="s">
        <v>77</v>
      </c>
      <c r="D20" s="26" t="s">
        <v>83</v>
      </c>
      <c r="E20" s="25">
        <v>18</v>
      </c>
      <c r="F20" s="25">
        <v>1</v>
      </c>
      <c r="G20" s="25">
        <v>2</v>
      </c>
      <c r="H20" s="25">
        <v>15</v>
      </c>
      <c r="I20" s="25">
        <v>53</v>
      </c>
      <c r="J20" s="25">
        <v>32</v>
      </c>
      <c r="K20" s="25">
        <v>7</v>
      </c>
      <c r="L20" s="25">
        <v>11</v>
      </c>
      <c r="M20" s="29">
        <v>3</v>
      </c>
      <c r="N20" s="28">
        <v>0.5353</v>
      </c>
      <c r="O20" s="93">
        <v>99</v>
      </c>
      <c r="P20" s="18"/>
      <c r="Q20" s="18"/>
      <c r="R20" s="18"/>
      <c r="S20" s="18"/>
      <c r="T20" s="24"/>
      <c r="U20" s="25">
        <v>9</v>
      </c>
      <c r="V20" s="27">
        <v>0</v>
      </c>
      <c r="W20" s="25">
        <v>3</v>
      </c>
      <c r="X20" s="25">
        <v>3</v>
      </c>
      <c r="Y20" s="25">
        <v>20</v>
      </c>
      <c r="Z20" s="28">
        <v>0.41299999999999998</v>
      </c>
      <c r="AA20" s="24"/>
      <c r="AB20" s="18"/>
      <c r="AC20" s="18"/>
      <c r="AD20" s="18"/>
      <c r="AE20" s="18"/>
      <c r="AF20" s="24"/>
      <c r="AG20" s="84" t="s">
        <v>101</v>
      </c>
      <c r="AH20" s="84" t="s">
        <v>163</v>
      </c>
      <c r="AI20" s="84"/>
      <c r="AJ20" s="84" t="s">
        <v>170</v>
      </c>
      <c r="AK20" s="24"/>
      <c r="AL20" s="25"/>
      <c r="AM20" s="84"/>
      <c r="AN20" s="27">
        <v>1</v>
      </c>
      <c r="AO20" s="27">
        <v>1</v>
      </c>
      <c r="AP20" s="29"/>
      <c r="AQ20" s="25"/>
      <c r="AR20" s="39"/>
    </row>
    <row r="21" spans="1:45" s="4" customFormat="1" ht="15" customHeight="1" x14ac:dyDescent="0.25">
      <c r="A21" s="2"/>
      <c r="B21" s="25">
        <v>2020</v>
      </c>
      <c r="C21" s="25" t="s">
        <v>64</v>
      </c>
      <c r="D21" s="26" t="s">
        <v>83</v>
      </c>
      <c r="E21" s="25">
        <v>18</v>
      </c>
      <c r="F21" s="25">
        <v>0</v>
      </c>
      <c r="G21" s="25">
        <v>6</v>
      </c>
      <c r="H21" s="25">
        <v>6</v>
      </c>
      <c r="I21" s="25">
        <v>48</v>
      </c>
      <c r="J21" s="25">
        <v>11</v>
      </c>
      <c r="K21" s="25">
        <v>11</v>
      </c>
      <c r="L21" s="25">
        <v>20</v>
      </c>
      <c r="M21" s="25">
        <v>6</v>
      </c>
      <c r="N21" s="28">
        <v>0.58530000000000004</v>
      </c>
      <c r="O21" s="30">
        <v>82</v>
      </c>
      <c r="P21" s="73"/>
      <c r="Q21" s="18"/>
      <c r="R21" s="18"/>
      <c r="S21" s="18"/>
      <c r="T21" s="24"/>
      <c r="U21" s="25">
        <v>7</v>
      </c>
      <c r="V21" s="27">
        <v>0</v>
      </c>
      <c r="W21" s="25">
        <v>1</v>
      </c>
      <c r="X21" s="25">
        <v>2</v>
      </c>
      <c r="Y21" s="25">
        <v>14</v>
      </c>
      <c r="Z21" s="28">
        <v>0.4516</v>
      </c>
      <c r="AA21" s="24"/>
      <c r="AB21" s="18"/>
      <c r="AC21" s="18"/>
      <c r="AD21" s="18"/>
      <c r="AE21" s="18"/>
      <c r="AF21" s="24"/>
      <c r="AG21" s="84" t="s">
        <v>99</v>
      </c>
      <c r="AH21" s="84" t="s">
        <v>341</v>
      </c>
      <c r="AI21" s="84" t="s">
        <v>342</v>
      </c>
      <c r="AJ21" s="84"/>
      <c r="AK21" s="24"/>
      <c r="AL21" s="25"/>
      <c r="AM21" s="84"/>
      <c r="AN21" s="27"/>
      <c r="AO21" s="27"/>
      <c r="AP21" s="29"/>
      <c r="AQ21" s="25"/>
      <c r="AR21" s="39"/>
    </row>
    <row r="22" spans="1:45" s="4" customFormat="1" ht="15" customHeight="1" x14ac:dyDescent="0.25">
      <c r="A22" s="1"/>
      <c r="B22" s="16" t="s">
        <v>7</v>
      </c>
      <c r="C22" s="17"/>
      <c r="D22" s="15"/>
      <c r="E22" s="18">
        <f t="shared" ref="E22:M22" si="1">SUM(E4:E21)</f>
        <v>285</v>
      </c>
      <c r="F22" s="18">
        <f t="shared" si="1"/>
        <v>11</v>
      </c>
      <c r="G22" s="18">
        <f t="shared" si="1"/>
        <v>84</v>
      </c>
      <c r="H22" s="18">
        <f t="shared" si="1"/>
        <v>238</v>
      </c>
      <c r="I22" s="18">
        <f t="shared" si="1"/>
        <v>929</v>
      </c>
      <c r="J22" s="18">
        <f t="shared" si="1"/>
        <v>434</v>
      </c>
      <c r="K22" s="18">
        <f t="shared" si="1"/>
        <v>201</v>
      </c>
      <c r="L22" s="18">
        <f t="shared" si="1"/>
        <v>199</v>
      </c>
      <c r="M22" s="17">
        <f t="shared" si="1"/>
        <v>95</v>
      </c>
      <c r="N22" s="33">
        <f>PRODUCT(I22/O22)</f>
        <v>0.5633742765696711</v>
      </c>
      <c r="O22" s="87">
        <f>SUM(O3:O21)</f>
        <v>1648.9925767583618</v>
      </c>
      <c r="P22" s="73" t="s">
        <v>49</v>
      </c>
      <c r="Q22" s="73" t="s">
        <v>49</v>
      </c>
      <c r="R22" s="73" t="s">
        <v>49</v>
      </c>
      <c r="S22" s="73" t="s">
        <v>49</v>
      </c>
      <c r="T22" s="30"/>
      <c r="U22" s="18">
        <f>SUM(U4:U21)</f>
        <v>113</v>
      </c>
      <c r="V22" s="18">
        <f>SUM(V4:V21)</f>
        <v>2</v>
      </c>
      <c r="W22" s="18">
        <f>SUM(W4:W21)</f>
        <v>25</v>
      </c>
      <c r="X22" s="18">
        <f>SUM(X4:X21)</f>
        <v>55</v>
      </c>
      <c r="Y22" s="18">
        <f>SUM(Y4:Y21)</f>
        <v>303</v>
      </c>
      <c r="Z22" s="33">
        <f>PRODUCT(N28)</f>
        <v>0.48792270531400966</v>
      </c>
      <c r="AA22" s="87"/>
      <c r="AB22" s="73" t="s">
        <v>49</v>
      </c>
      <c r="AC22" s="73" t="s">
        <v>49</v>
      </c>
      <c r="AD22" s="73" t="s">
        <v>49</v>
      </c>
      <c r="AE22" s="73" t="s">
        <v>49</v>
      </c>
      <c r="AF22" s="24"/>
      <c r="AG22" s="73" t="s">
        <v>334</v>
      </c>
      <c r="AH22" s="73" t="s">
        <v>344</v>
      </c>
      <c r="AI22" s="73" t="s">
        <v>343</v>
      </c>
      <c r="AJ22" s="73" t="s">
        <v>140</v>
      </c>
      <c r="AK22" s="24"/>
      <c r="AL22" s="18">
        <f t="shared" ref="AL22:AQ22" si="2">SUM(AL4:AL21)</f>
        <v>2</v>
      </c>
      <c r="AM22" s="18">
        <f t="shared" si="2"/>
        <v>0</v>
      </c>
      <c r="AN22" s="18">
        <f t="shared" si="2"/>
        <v>5</v>
      </c>
      <c r="AO22" s="18">
        <f t="shared" si="2"/>
        <v>3</v>
      </c>
      <c r="AP22" s="18">
        <f t="shared" si="2"/>
        <v>2</v>
      </c>
      <c r="AQ22" s="18">
        <f t="shared" si="2"/>
        <v>6</v>
      </c>
      <c r="AR22" s="39"/>
    </row>
    <row r="23" spans="1:45" s="4" customFormat="1" ht="15" customHeight="1" x14ac:dyDescent="0.25">
      <c r="A23" s="1"/>
      <c r="B23" s="16" t="s">
        <v>345</v>
      </c>
      <c r="C23" s="17"/>
      <c r="D23" s="15"/>
      <c r="E23" s="17"/>
      <c r="F23" s="14"/>
      <c r="G23" s="14"/>
      <c r="H23" s="14"/>
      <c r="I23" s="14"/>
      <c r="J23" s="14"/>
      <c r="K23" s="14"/>
      <c r="L23" s="14"/>
      <c r="M23" s="14"/>
      <c r="N23" s="77"/>
      <c r="O23" s="24"/>
      <c r="P23" s="22"/>
      <c r="Q23" s="20"/>
      <c r="R23" s="78"/>
      <c r="S23" s="79"/>
      <c r="T23" s="24"/>
      <c r="U23" s="17" t="s">
        <v>346</v>
      </c>
      <c r="V23" s="14"/>
      <c r="W23" s="14"/>
      <c r="X23" s="14" t="s">
        <v>313</v>
      </c>
      <c r="Y23" s="14" t="s">
        <v>350</v>
      </c>
      <c r="Z23" s="15"/>
      <c r="AA23" s="24"/>
      <c r="AB23" s="80"/>
      <c r="AC23" s="81"/>
      <c r="AD23" s="78"/>
      <c r="AE23" s="79"/>
      <c r="AF23" s="24"/>
      <c r="AG23" s="82">
        <v>1</v>
      </c>
      <c r="AH23" s="83">
        <v>0.36399999999999999</v>
      </c>
      <c r="AI23" s="83">
        <v>0.75</v>
      </c>
      <c r="AJ23" s="155">
        <v>0.75</v>
      </c>
      <c r="AK23" s="24"/>
      <c r="AL23" s="17"/>
      <c r="AM23" s="14"/>
      <c r="AN23" s="14"/>
      <c r="AO23" s="14"/>
      <c r="AP23" s="14"/>
      <c r="AQ23" s="15"/>
      <c r="AR23" s="39"/>
    </row>
    <row r="24" spans="1:45" ht="15" customHeight="1" x14ac:dyDescent="0.25">
      <c r="A24" s="2"/>
      <c r="B24" s="26" t="s">
        <v>2</v>
      </c>
      <c r="C24" s="29"/>
      <c r="D24" s="34">
        <f>SUM(F22:H22)+((I22-F22-G22)/3)+(E22/3)+(AL22*25)+(AM22*25)+(AN22*10)+(AO22*25)+(AP22*20)+(AQ22*15)-40</f>
        <v>971</v>
      </c>
      <c r="E24" s="35"/>
      <c r="F24" s="35"/>
      <c r="G24" s="35"/>
      <c r="H24" s="35"/>
      <c r="I24" s="35"/>
      <c r="J24" s="35"/>
      <c r="K24" s="35"/>
      <c r="L24" s="35"/>
      <c r="M24" s="35"/>
      <c r="N24" s="36"/>
      <c r="O24" s="35"/>
      <c r="P24" s="24"/>
      <c r="Q24" s="24"/>
      <c r="R24" s="24"/>
      <c r="S24" s="24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24"/>
      <c r="AG24" s="35"/>
      <c r="AH24" s="35"/>
      <c r="AI24" s="35"/>
      <c r="AJ24" s="35"/>
      <c r="AK24" s="24"/>
      <c r="AL24" s="35"/>
      <c r="AM24" s="35"/>
      <c r="AN24" s="35"/>
      <c r="AO24" s="35"/>
      <c r="AP24" s="35"/>
      <c r="AQ24" s="35"/>
      <c r="AR24" s="39"/>
    </row>
    <row r="25" spans="1:45" s="4" customFormat="1" ht="15" customHeight="1" x14ac:dyDescent="0.25">
      <c r="A25" s="2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6"/>
      <c r="O25" s="30"/>
      <c r="P25" s="30"/>
      <c r="Q25" s="30"/>
      <c r="R25" s="30"/>
      <c r="S25" s="30"/>
      <c r="T25" s="30"/>
      <c r="U25" s="35"/>
      <c r="V25" s="38"/>
      <c r="W25" s="35"/>
      <c r="X25" s="35"/>
      <c r="Y25" s="35"/>
      <c r="Z25" s="35"/>
      <c r="AA25" s="35"/>
      <c r="AB25" s="35"/>
      <c r="AC25" s="35"/>
      <c r="AD25" s="35"/>
      <c r="AE25" s="35"/>
      <c r="AF25" s="24"/>
      <c r="AG25" s="35"/>
      <c r="AH25" s="35"/>
      <c r="AI25" s="35"/>
      <c r="AJ25" s="35"/>
      <c r="AK25" s="24"/>
      <c r="AL25" s="35"/>
      <c r="AM25" s="35"/>
      <c r="AN25" s="35"/>
      <c r="AO25" s="35"/>
      <c r="AP25" s="35"/>
      <c r="AQ25" s="35"/>
      <c r="AR25" s="39"/>
    </row>
    <row r="26" spans="1:45" ht="15" customHeight="1" x14ac:dyDescent="0.25">
      <c r="A26" s="2"/>
      <c r="B26" s="22" t="s">
        <v>24</v>
      </c>
      <c r="C26" s="40"/>
      <c r="D26" s="40"/>
      <c r="E26" s="18" t="s">
        <v>3</v>
      </c>
      <c r="F26" s="18" t="s">
        <v>8</v>
      </c>
      <c r="G26" s="15" t="s">
        <v>5</v>
      </c>
      <c r="H26" s="18" t="s">
        <v>6</v>
      </c>
      <c r="I26" s="18" t="s">
        <v>16</v>
      </c>
      <c r="J26" s="35"/>
      <c r="K26" s="18" t="s">
        <v>26</v>
      </c>
      <c r="L26" s="18" t="s">
        <v>27</v>
      </c>
      <c r="M26" s="18" t="s">
        <v>28</v>
      </c>
      <c r="N26" s="18" t="s">
        <v>21</v>
      </c>
      <c r="O26" s="24"/>
      <c r="P26" s="41" t="s">
        <v>29</v>
      </c>
      <c r="Q26" s="12"/>
      <c r="R26" s="12"/>
      <c r="S26" s="12"/>
      <c r="T26" s="42"/>
      <c r="U26" s="42"/>
      <c r="V26" s="42"/>
      <c r="W26" s="42"/>
      <c r="X26" s="42"/>
      <c r="Y26" s="12"/>
      <c r="Z26" s="12"/>
      <c r="AA26" s="12"/>
      <c r="AB26" s="42"/>
      <c r="AC26" s="42"/>
      <c r="AD26" s="12"/>
      <c r="AE26" s="43"/>
      <c r="AF26" s="24"/>
      <c r="AG26" s="41"/>
      <c r="AH26" s="12"/>
      <c r="AI26" s="42"/>
      <c r="AJ26" s="12"/>
      <c r="AK26" s="12"/>
      <c r="AL26" s="12"/>
      <c r="AM26" s="12"/>
      <c r="AN26" s="12"/>
      <c r="AO26" s="12"/>
      <c r="AP26" s="12"/>
      <c r="AQ26" s="43"/>
      <c r="AR26" s="39"/>
    </row>
    <row r="27" spans="1:45" ht="15" customHeight="1" x14ac:dyDescent="0.25">
      <c r="A27" s="2"/>
      <c r="B27" s="41" t="s">
        <v>12</v>
      </c>
      <c r="C27" s="12"/>
      <c r="D27" s="43"/>
      <c r="E27" s="25">
        <f>PRODUCT(E22)</f>
        <v>285</v>
      </c>
      <c r="F27" s="25">
        <f>PRODUCT(F22)</f>
        <v>11</v>
      </c>
      <c r="G27" s="25">
        <f>PRODUCT(G22)</f>
        <v>84</v>
      </c>
      <c r="H27" s="25">
        <f>PRODUCT(H22)</f>
        <v>238</v>
      </c>
      <c r="I27" s="25">
        <f>PRODUCT(I22)</f>
        <v>929</v>
      </c>
      <c r="J27" s="35"/>
      <c r="K27" s="44">
        <f>PRODUCT((F27+G27)/E27)</f>
        <v>0.33333333333333331</v>
      </c>
      <c r="L27" s="44">
        <f>PRODUCT(H27/E27)</f>
        <v>0.83508771929824566</v>
      </c>
      <c r="M27" s="44">
        <f>PRODUCT(I27/E27)</f>
        <v>3.2596491228070175</v>
      </c>
      <c r="N27" s="32">
        <f>PRODUCT(N22)</f>
        <v>0.5633742765696711</v>
      </c>
      <c r="O27" s="24">
        <f>PRODUCT(O22)</f>
        <v>1648.9925767583618</v>
      </c>
      <c r="P27" s="167" t="s">
        <v>9</v>
      </c>
      <c r="Q27" s="180"/>
      <c r="R27" s="168" t="s">
        <v>106</v>
      </c>
      <c r="S27" s="168"/>
      <c r="T27" s="168"/>
      <c r="U27" s="168"/>
      <c r="V27" s="168"/>
      <c r="W27" s="168"/>
      <c r="X27" s="168"/>
      <c r="Y27" s="181"/>
      <c r="Z27" s="181"/>
      <c r="AA27" s="181" t="s">
        <v>58</v>
      </c>
      <c r="AB27" s="168"/>
      <c r="AC27" s="182" t="s">
        <v>110</v>
      </c>
      <c r="AD27" s="183"/>
      <c r="AE27" s="169"/>
      <c r="AF27" s="24"/>
      <c r="AG27" s="205"/>
      <c r="AH27" s="197"/>
      <c r="AI27" s="168"/>
      <c r="AJ27" s="181"/>
      <c r="AK27" s="168"/>
      <c r="AL27" s="168"/>
      <c r="AM27" s="168"/>
      <c r="AN27" s="168"/>
      <c r="AO27" s="168"/>
      <c r="AP27" s="168"/>
      <c r="AQ27" s="169"/>
      <c r="AR27" s="39"/>
    </row>
    <row r="28" spans="1:45" ht="15" customHeight="1" x14ac:dyDescent="0.25">
      <c r="A28" s="2"/>
      <c r="B28" s="45" t="s">
        <v>14</v>
      </c>
      <c r="C28" s="46"/>
      <c r="D28" s="47"/>
      <c r="E28" s="25">
        <f>SUM(U22)</f>
        <v>113</v>
      </c>
      <c r="F28" s="25">
        <f>SUM(V22)</f>
        <v>2</v>
      </c>
      <c r="G28" s="25">
        <f>SUM(W22)</f>
        <v>25</v>
      </c>
      <c r="H28" s="25">
        <f>SUM(X22)</f>
        <v>55</v>
      </c>
      <c r="I28" s="25">
        <f>SUM(Y22)</f>
        <v>303</v>
      </c>
      <c r="J28" s="35"/>
      <c r="K28" s="44">
        <f>PRODUCT((F28+G28)/E28)</f>
        <v>0.23893805309734514</v>
      </c>
      <c r="L28" s="44">
        <f>PRODUCT(H28/E28)</f>
        <v>0.48672566371681414</v>
      </c>
      <c r="M28" s="44">
        <f>PRODUCT(I28/E28)</f>
        <v>2.6814159292035398</v>
      </c>
      <c r="N28" s="32">
        <f>PRODUCT(I28/O28)</f>
        <v>0.48792270531400966</v>
      </c>
      <c r="O28" s="24">
        <v>621</v>
      </c>
      <c r="P28" s="184" t="s">
        <v>52</v>
      </c>
      <c r="Q28" s="185"/>
      <c r="R28" s="186" t="s">
        <v>107</v>
      </c>
      <c r="S28" s="186"/>
      <c r="T28" s="186"/>
      <c r="U28" s="186"/>
      <c r="V28" s="186"/>
      <c r="W28" s="186"/>
      <c r="X28" s="186"/>
      <c r="Y28" s="187"/>
      <c r="Z28" s="187"/>
      <c r="AA28" s="187" t="s">
        <v>69</v>
      </c>
      <c r="AB28" s="186"/>
      <c r="AC28" s="188" t="s">
        <v>111</v>
      </c>
      <c r="AD28" s="87"/>
      <c r="AE28" s="189"/>
      <c r="AF28" s="24"/>
      <c r="AG28" s="205"/>
      <c r="AH28" s="188"/>
      <c r="AI28" s="186"/>
      <c r="AJ28" s="187"/>
      <c r="AK28" s="186"/>
      <c r="AL28" s="186"/>
      <c r="AM28" s="186"/>
      <c r="AN28" s="186"/>
      <c r="AO28" s="186"/>
      <c r="AP28" s="186"/>
      <c r="AQ28" s="189"/>
      <c r="AR28" s="39"/>
    </row>
    <row r="29" spans="1:45" ht="15" customHeight="1" x14ac:dyDescent="0.25">
      <c r="A29" s="2"/>
      <c r="B29" s="48" t="s">
        <v>15</v>
      </c>
      <c r="C29" s="49"/>
      <c r="D29" s="50"/>
      <c r="E29" s="31"/>
      <c r="F29" s="31"/>
      <c r="G29" s="31"/>
      <c r="H29" s="31"/>
      <c r="I29" s="31"/>
      <c r="J29" s="35"/>
      <c r="K29" s="51"/>
      <c r="L29" s="51"/>
      <c r="M29" s="51"/>
      <c r="N29" s="52"/>
      <c r="O29" s="24">
        <v>0</v>
      </c>
      <c r="P29" s="184" t="s">
        <v>53</v>
      </c>
      <c r="Q29" s="185"/>
      <c r="R29" s="186" t="s">
        <v>107</v>
      </c>
      <c r="S29" s="186"/>
      <c r="T29" s="186"/>
      <c r="U29" s="186"/>
      <c r="V29" s="186"/>
      <c r="W29" s="186"/>
      <c r="X29" s="186"/>
      <c r="Y29" s="187"/>
      <c r="Z29" s="187"/>
      <c r="AA29" s="187" t="s">
        <v>69</v>
      </c>
      <c r="AB29" s="186"/>
      <c r="AC29" s="188" t="s">
        <v>111</v>
      </c>
      <c r="AD29" s="87"/>
      <c r="AE29" s="189"/>
      <c r="AF29" s="24"/>
      <c r="AG29" s="198"/>
      <c r="AH29" s="188"/>
      <c r="AI29" s="186"/>
      <c r="AJ29" s="187"/>
      <c r="AK29" s="186"/>
      <c r="AL29" s="186"/>
      <c r="AM29" s="186"/>
      <c r="AN29" s="186"/>
      <c r="AO29" s="186"/>
      <c r="AP29" s="186"/>
      <c r="AQ29" s="189"/>
      <c r="AR29" s="39"/>
    </row>
    <row r="30" spans="1:45" ht="15" customHeight="1" x14ac:dyDescent="0.25">
      <c r="A30" s="2"/>
      <c r="B30" s="53" t="s">
        <v>25</v>
      </c>
      <c r="C30" s="54"/>
      <c r="D30" s="55"/>
      <c r="E30" s="18">
        <f>SUM(E27:E29)</f>
        <v>398</v>
      </c>
      <c r="F30" s="18">
        <f>SUM(F27:F29)</f>
        <v>13</v>
      </c>
      <c r="G30" s="18">
        <f>SUM(G27:G29)</f>
        <v>109</v>
      </c>
      <c r="H30" s="18">
        <f>SUM(H27:H29)</f>
        <v>293</v>
      </c>
      <c r="I30" s="18">
        <f>SUM(I27:I29)</f>
        <v>1232</v>
      </c>
      <c r="J30" s="35"/>
      <c r="K30" s="56">
        <f>PRODUCT((F30+G30)/E30)</f>
        <v>0.30653266331658291</v>
      </c>
      <c r="L30" s="56">
        <f>PRODUCT(H30/E30)</f>
        <v>0.73618090452261309</v>
      </c>
      <c r="M30" s="56">
        <f>PRODUCT(I30/E30)</f>
        <v>3.0954773869346734</v>
      </c>
      <c r="N30" s="33">
        <f>PRODUCT(I30/O30)</f>
        <v>0.54273305235180291</v>
      </c>
      <c r="O30" s="24">
        <f>SUM(O27:O29)</f>
        <v>2269.9925767583618</v>
      </c>
      <c r="P30" s="190" t="s">
        <v>10</v>
      </c>
      <c r="Q30" s="191"/>
      <c r="R30" s="192" t="s">
        <v>108</v>
      </c>
      <c r="S30" s="192"/>
      <c r="T30" s="192"/>
      <c r="U30" s="192"/>
      <c r="V30" s="192"/>
      <c r="W30" s="192"/>
      <c r="X30" s="192"/>
      <c r="Y30" s="193"/>
      <c r="Z30" s="193"/>
      <c r="AA30" s="193" t="s">
        <v>109</v>
      </c>
      <c r="AB30" s="192"/>
      <c r="AC30" s="194" t="s">
        <v>112</v>
      </c>
      <c r="AD30" s="195"/>
      <c r="AE30" s="196"/>
      <c r="AF30" s="24"/>
      <c r="AG30" s="67"/>
      <c r="AH30" s="194"/>
      <c r="AI30" s="199"/>
      <c r="AJ30" s="193"/>
      <c r="AK30" s="192"/>
      <c r="AL30" s="192"/>
      <c r="AM30" s="192"/>
      <c r="AN30" s="192"/>
      <c r="AO30" s="192"/>
      <c r="AP30" s="192"/>
      <c r="AQ30" s="196"/>
      <c r="AR30" s="39"/>
    </row>
    <row r="31" spans="1:45" ht="15" customHeight="1" x14ac:dyDescent="0.25">
      <c r="A31" s="2"/>
      <c r="B31" s="37"/>
      <c r="C31" s="37"/>
      <c r="D31" s="37"/>
      <c r="E31" s="37"/>
      <c r="F31" s="37"/>
      <c r="G31" s="37"/>
      <c r="H31" s="37"/>
      <c r="I31" s="37"/>
      <c r="J31" s="35"/>
      <c r="K31" s="37"/>
      <c r="L31" s="37"/>
      <c r="M31" s="37"/>
      <c r="N31" s="36"/>
      <c r="O31" s="24">
        <f>SUM(O28:O30)</f>
        <v>2890.9925767583618</v>
      </c>
      <c r="P31" s="35"/>
      <c r="Q31" s="38"/>
      <c r="R31" s="35"/>
      <c r="S31" s="35"/>
      <c r="T31" s="24"/>
      <c r="U31" s="24"/>
      <c r="V31" s="38"/>
      <c r="W31" s="35"/>
      <c r="X31" s="35"/>
      <c r="Y31" s="24"/>
      <c r="Z31" s="24"/>
      <c r="AA31" s="24"/>
      <c r="AB31" s="24"/>
      <c r="AC31" s="24"/>
      <c r="AD31" s="24"/>
      <c r="AE31" s="24"/>
      <c r="AF31" s="24"/>
      <c r="AG31" s="24"/>
      <c r="AH31" s="57"/>
      <c r="AI31" s="35"/>
      <c r="AJ31" s="35"/>
      <c r="AK31" s="24"/>
      <c r="AL31" s="35"/>
      <c r="AM31" s="35"/>
      <c r="AN31" s="35"/>
      <c r="AO31" s="35"/>
      <c r="AP31" s="35"/>
      <c r="AQ31" s="35"/>
      <c r="AR31" s="39"/>
    </row>
    <row r="32" spans="1:45" ht="15" customHeight="1" x14ac:dyDescent="0.2">
      <c r="A32" s="2"/>
      <c r="B32" s="35" t="s">
        <v>61</v>
      </c>
      <c r="C32" s="35"/>
      <c r="D32" s="35" t="s">
        <v>169</v>
      </c>
      <c r="E32" s="35"/>
      <c r="F32" s="35"/>
      <c r="G32" s="35"/>
      <c r="H32" s="35"/>
      <c r="I32" s="35"/>
      <c r="J32" s="35"/>
      <c r="K32" s="35"/>
      <c r="L32" s="35" t="s">
        <v>84</v>
      </c>
      <c r="M32" s="35"/>
      <c r="N32" s="35"/>
      <c r="O32" s="35"/>
      <c r="P32" s="35"/>
      <c r="Q32" s="35"/>
      <c r="R32" s="35"/>
      <c r="S32" s="35" t="s">
        <v>85</v>
      </c>
      <c r="T32" s="35"/>
      <c r="U32" s="35"/>
      <c r="V32" s="35"/>
      <c r="W32" s="35"/>
      <c r="X32" s="35"/>
      <c r="Y32" s="35"/>
      <c r="Z32" s="35" t="s">
        <v>85</v>
      </c>
      <c r="AA32" s="35"/>
      <c r="AB32" s="35"/>
      <c r="AC32" s="35"/>
      <c r="AD32" s="35"/>
      <c r="AE32" s="35"/>
      <c r="AF32" s="35"/>
      <c r="AG32" s="35" t="s">
        <v>86</v>
      </c>
      <c r="AH32" s="35"/>
      <c r="AI32" s="35"/>
      <c r="AJ32" s="35" t="s">
        <v>87</v>
      </c>
      <c r="AK32" s="35"/>
      <c r="AL32" s="35"/>
      <c r="AM32" s="35"/>
      <c r="AN32" s="35"/>
      <c r="AO32" s="35"/>
      <c r="AP32" s="35"/>
      <c r="AQ32" s="35"/>
      <c r="AR32" s="35"/>
      <c r="AS32" s="35"/>
    </row>
    <row r="33" spans="1:45" ht="15" customHeight="1" x14ac:dyDescent="0.2">
      <c r="A33" s="2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</row>
    <row r="34" spans="1:45" ht="14.25" x14ac:dyDescent="0.2">
      <c r="A34" s="2"/>
      <c r="B34" s="200" t="s">
        <v>174</v>
      </c>
      <c r="C34" s="62"/>
      <c r="D34" s="62"/>
      <c r="E34" s="62"/>
      <c r="F34" s="62" t="s">
        <v>175</v>
      </c>
      <c r="G34" s="62" t="s">
        <v>3</v>
      </c>
      <c r="H34" s="62" t="s">
        <v>5</v>
      </c>
      <c r="I34" s="62" t="s">
        <v>6</v>
      </c>
      <c r="J34" s="62" t="s">
        <v>176</v>
      </c>
      <c r="K34" s="201" t="s">
        <v>16</v>
      </c>
      <c r="L34" s="35"/>
      <c r="M34" s="202" t="s">
        <v>177</v>
      </c>
      <c r="N34" s="113"/>
      <c r="O34" s="113"/>
      <c r="P34" s="62" t="s">
        <v>3</v>
      </c>
      <c r="Q34" s="62" t="s">
        <v>5</v>
      </c>
      <c r="R34" s="62" t="s">
        <v>6</v>
      </c>
      <c r="S34" s="62" t="s">
        <v>176</v>
      </c>
      <c r="T34" s="113"/>
      <c r="U34" s="201" t="s">
        <v>16</v>
      </c>
      <c r="V34" s="35"/>
      <c r="W34" s="202" t="s">
        <v>178</v>
      </c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203"/>
      <c r="AI34" s="225" t="s">
        <v>317</v>
      </c>
      <c r="AJ34" s="204"/>
      <c r="AK34" s="204"/>
      <c r="AL34" s="226" t="s">
        <v>3</v>
      </c>
      <c r="AM34" s="226" t="s">
        <v>5</v>
      </c>
      <c r="AN34" s="226" t="s">
        <v>6</v>
      </c>
      <c r="AO34" s="113"/>
      <c r="AP34" s="62" t="s">
        <v>318</v>
      </c>
      <c r="AQ34" s="85"/>
      <c r="AR34" s="24"/>
      <c r="AS34" s="24"/>
    </row>
    <row r="35" spans="1:45" ht="15" customHeight="1" x14ac:dyDescent="0.2">
      <c r="A35" s="2"/>
      <c r="B35" s="205">
        <v>2007</v>
      </c>
      <c r="C35" s="87" t="s">
        <v>59</v>
      </c>
      <c r="D35" s="186" t="s">
        <v>78</v>
      </c>
      <c r="E35" s="87"/>
      <c r="F35" s="87">
        <v>18</v>
      </c>
      <c r="G35" s="87">
        <v>1</v>
      </c>
      <c r="H35" s="206">
        <f>PRODUCT((F6+G6)/E6)</f>
        <v>0</v>
      </c>
      <c r="I35" s="206">
        <f>PRODUCT(H6/E6)</f>
        <v>0</v>
      </c>
      <c r="J35" s="206">
        <f>PRODUCT(F6+G6+H6)/E6</f>
        <v>0</v>
      </c>
      <c r="K35" s="207">
        <f>PRODUCT(I6/E6)</f>
        <v>0</v>
      </c>
      <c r="L35" s="38"/>
      <c r="M35" s="198" t="s">
        <v>180</v>
      </c>
      <c r="N35" s="87"/>
      <c r="O35" s="87">
        <v>20</v>
      </c>
      <c r="P35" s="208" t="s">
        <v>231</v>
      </c>
      <c r="Q35" s="87"/>
      <c r="R35" s="206"/>
      <c r="S35" s="206"/>
      <c r="T35" s="206"/>
      <c r="U35" s="207"/>
      <c r="V35" s="38"/>
      <c r="W35" s="198" t="s">
        <v>179</v>
      </c>
      <c r="X35" s="188"/>
      <c r="Y35" s="186"/>
      <c r="Z35" s="186"/>
      <c r="AA35" s="186"/>
      <c r="AB35" s="186"/>
      <c r="AC35" s="186"/>
      <c r="AD35" s="186"/>
      <c r="AE35" s="186"/>
      <c r="AF35" s="186"/>
      <c r="AG35" s="187"/>
      <c r="AH35" s="210"/>
      <c r="AI35" s="184" t="s">
        <v>321</v>
      </c>
      <c r="AJ35" s="186"/>
      <c r="AK35" s="186"/>
      <c r="AL35" s="187">
        <v>229</v>
      </c>
      <c r="AM35" s="187">
        <v>72</v>
      </c>
      <c r="AN35" s="187">
        <v>224</v>
      </c>
      <c r="AO35" s="186"/>
      <c r="AP35" s="227">
        <f>PRODUCT(AL35/AL41)</f>
        <v>0.80350877192982462</v>
      </c>
      <c r="AQ35" s="189"/>
      <c r="AR35" s="24"/>
      <c r="AS35" s="24"/>
    </row>
    <row r="36" spans="1:45" ht="15" customHeight="1" x14ac:dyDescent="0.2">
      <c r="A36" s="2"/>
      <c r="B36" s="205">
        <v>2008</v>
      </c>
      <c r="C36" s="87" t="s">
        <v>59</v>
      </c>
      <c r="D36" s="186" t="s">
        <v>78</v>
      </c>
      <c r="E36" s="87"/>
      <c r="F36" s="87">
        <v>19</v>
      </c>
      <c r="G36" s="87">
        <v>5</v>
      </c>
      <c r="H36" s="206">
        <f>PRODUCT((F9+G9)/E9)</f>
        <v>0.2</v>
      </c>
      <c r="I36" s="206">
        <f>PRODUCT(H9/E9)</f>
        <v>0.8</v>
      </c>
      <c r="J36" s="206">
        <f>PRODUCT(F9+G9+H9)/E9</f>
        <v>1</v>
      </c>
      <c r="K36" s="207">
        <f>PRODUCT(I9/E9)</f>
        <v>2.4</v>
      </c>
      <c r="L36" s="38"/>
      <c r="M36" s="198" t="s">
        <v>183</v>
      </c>
      <c r="N36" s="87"/>
      <c r="O36" s="87">
        <v>20</v>
      </c>
      <c r="P36" s="208" t="s">
        <v>232</v>
      </c>
      <c r="Q36" s="208" t="s">
        <v>255</v>
      </c>
      <c r="R36" s="208" t="s">
        <v>266</v>
      </c>
      <c r="S36" s="208" t="s">
        <v>276</v>
      </c>
      <c r="T36" s="206"/>
      <c r="U36" s="207" t="s">
        <v>244</v>
      </c>
      <c r="V36" s="38"/>
      <c r="W36" s="211" t="s">
        <v>182</v>
      </c>
      <c r="X36" s="188"/>
      <c r="Y36" s="188" t="s">
        <v>229</v>
      </c>
      <c r="Z36" s="212"/>
      <c r="AA36" s="212"/>
      <c r="AB36" s="212"/>
      <c r="AC36" s="212"/>
      <c r="AD36" s="212"/>
      <c r="AE36" s="212"/>
      <c r="AF36" s="212"/>
      <c r="AG36" s="212" t="s">
        <v>230</v>
      </c>
      <c r="AH36" s="189"/>
      <c r="AI36" s="184" t="s">
        <v>320</v>
      </c>
      <c r="AJ36" s="186"/>
      <c r="AK36" s="186"/>
      <c r="AL36" s="187"/>
      <c r="AM36" s="228">
        <f>PRODUCT(AM35/AL35)</f>
        <v>0.31441048034934499</v>
      </c>
      <c r="AN36" s="228">
        <f>PRODUCT(AN35/AL35)</f>
        <v>0.97816593886462877</v>
      </c>
      <c r="AO36" s="186"/>
      <c r="AP36" s="87"/>
      <c r="AQ36" s="189"/>
      <c r="AR36" s="24"/>
      <c r="AS36" s="24"/>
    </row>
    <row r="37" spans="1:45" ht="15" customHeight="1" x14ac:dyDescent="0.2">
      <c r="A37" s="2"/>
      <c r="B37" s="205">
        <v>2009</v>
      </c>
      <c r="C37" s="87"/>
      <c r="D37" s="186"/>
      <c r="E37" s="87"/>
      <c r="F37" s="87">
        <v>20</v>
      </c>
      <c r="G37" s="87"/>
      <c r="H37" s="206"/>
      <c r="I37" s="206"/>
      <c r="J37" s="206"/>
      <c r="K37" s="207"/>
      <c r="L37" s="38"/>
      <c r="M37" s="198" t="s">
        <v>185</v>
      </c>
      <c r="N37" s="87"/>
      <c r="O37" s="87">
        <v>21</v>
      </c>
      <c r="P37" s="208" t="s">
        <v>233</v>
      </c>
      <c r="Q37" s="208" t="s">
        <v>256</v>
      </c>
      <c r="R37" s="208" t="s">
        <v>267</v>
      </c>
      <c r="S37" s="208" t="s">
        <v>277</v>
      </c>
      <c r="T37" s="206"/>
      <c r="U37" s="207" t="s">
        <v>245</v>
      </c>
      <c r="V37" s="38"/>
      <c r="W37" s="211"/>
      <c r="X37" s="188"/>
      <c r="Y37" s="188"/>
      <c r="Z37" s="186"/>
      <c r="AA37" s="186"/>
      <c r="AB37" s="186"/>
      <c r="AC37" s="188"/>
      <c r="AD37" s="186"/>
      <c r="AE37" s="186"/>
      <c r="AF37" s="186"/>
      <c r="AG37" s="188"/>
      <c r="AH37" s="189"/>
      <c r="AI37" s="184"/>
      <c r="AJ37" s="186"/>
      <c r="AK37" s="186"/>
      <c r="AL37" s="187"/>
      <c r="AM37" s="187"/>
      <c r="AN37" s="187"/>
      <c r="AO37" s="186"/>
      <c r="AP37" s="87"/>
      <c r="AQ37" s="189"/>
      <c r="AR37" s="24"/>
      <c r="AS37" s="24"/>
    </row>
    <row r="38" spans="1:45" ht="15" customHeight="1" x14ac:dyDescent="0.2">
      <c r="A38" s="2"/>
      <c r="B38" s="205">
        <v>2010</v>
      </c>
      <c r="C38" s="87" t="s">
        <v>68</v>
      </c>
      <c r="D38" s="186" t="s">
        <v>78</v>
      </c>
      <c r="E38" s="87"/>
      <c r="F38" s="87">
        <v>21</v>
      </c>
      <c r="G38" s="87">
        <v>25</v>
      </c>
      <c r="H38" s="206">
        <f t="shared" ref="H38:H46" si="3">PRODUCT((F11+G11)/E11)</f>
        <v>0.24</v>
      </c>
      <c r="I38" s="206">
        <f t="shared" ref="I38:I46" si="4">PRODUCT(H11/E11)</f>
        <v>0.16</v>
      </c>
      <c r="J38" s="206">
        <f t="shared" ref="J38:J46" si="5">PRODUCT(F11+G11+H11)/E11</f>
        <v>0.4</v>
      </c>
      <c r="K38" s="207">
        <f t="shared" ref="K38:K46" si="6">PRODUCT(I11/E11)</f>
        <v>1.56</v>
      </c>
      <c r="L38" s="38"/>
      <c r="M38" s="198" t="s">
        <v>187</v>
      </c>
      <c r="N38" s="87"/>
      <c r="O38" s="87"/>
      <c r="P38" s="208" t="s">
        <v>234</v>
      </c>
      <c r="Q38" s="208" t="s">
        <v>257</v>
      </c>
      <c r="R38" s="208" t="s">
        <v>268</v>
      </c>
      <c r="S38" s="208" t="s">
        <v>278</v>
      </c>
      <c r="T38" s="206"/>
      <c r="U38" s="207" t="s">
        <v>246</v>
      </c>
      <c r="V38" s="38"/>
      <c r="W38" s="211" t="s">
        <v>198</v>
      </c>
      <c r="X38" s="188"/>
      <c r="Y38" s="188"/>
      <c r="Z38" s="186"/>
      <c r="AA38" s="186"/>
      <c r="AB38" s="186"/>
      <c r="AC38" s="188"/>
      <c r="AD38" s="186"/>
      <c r="AE38" s="186"/>
      <c r="AF38" s="186"/>
      <c r="AG38" s="188"/>
      <c r="AH38" s="189"/>
      <c r="AI38" s="184" t="s">
        <v>319</v>
      </c>
      <c r="AJ38" s="186"/>
      <c r="AK38" s="186"/>
      <c r="AL38" s="187">
        <v>56</v>
      </c>
      <c r="AM38" s="187">
        <v>23</v>
      </c>
      <c r="AN38" s="187">
        <v>14</v>
      </c>
      <c r="AO38" s="186"/>
      <c r="AP38" s="229">
        <v>0.21</v>
      </c>
      <c r="AQ38" s="189"/>
      <c r="AR38" s="24"/>
      <c r="AS38" s="24"/>
    </row>
    <row r="39" spans="1:45" ht="15" customHeight="1" x14ac:dyDescent="0.2">
      <c r="A39" s="2"/>
      <c r="B39" s="205">
        <v>2011</v>
      </c>
      <c r="C39" s="87" t="s">
        <v>77</v>
      </c>
      <c r="D39" s="186" t="s">
        <v>78</v>
      </c>
      <c r="E39" s="87"/>
      <c r="F39" s="87">
        <v>22</v>
      </c>
      <c r="G39" s="87">
        <v>25</v>
      </c>
      <c r="H39" s="206">
        <f t="shared" si="3"/>
        <v>0.64</v>
      </c>
      <c r="I39" s="206">
        <f t="shared" si="4"/>
        <v>0.24</v>
      </c>
      <c r="J39" s="206">
        <f t="shared" si="5"/>
        <v>0.88</v>
      </c>
      <c r="K39" s="207">
        <f t="shared" si="6"/>
        <v>1.96</v>
      </c>
      <c r="L39" s="38"/>
      <c r="M39" s="198" t="s">
        <v>189</v>
      </c>
      <c r="N39" s="87"/>
      <c r="O39" s="87"/>
      <c r="P39" s="208" t="s">
        <v>235</v>
      </c>
      <c r="Q39" s="208" t="s">
        <v>258</v>
      </c>
      <c r="R39" s="208" t="s">
        <v>269</v>
      </c>
      <c r="S39" s="208" t="s">
        <v>279</v>
      </c>
      <c r="T39" s="206"/>
      <c r="U39" s="207" t="s">
        <v>247</v>
      </c>
      <c r="V39" s="38"/>
      <c r="W39" s="211" t="s">
        <v>182</v>
      </c>
      <c r="X39" s="186"/>
      <c r="Y39" s="213" t="s">
        <v>227</v>
      </c>
      <c r="Z39" s="212"/>
      <c r="AA39" s="212"/>
      <c r="AB39" s="212"/>
      <c r="AC39" s="212"/>
      <c r="AD39" s="212"/>
      <c r="AE39" s="212"/>
      <c r="AF39" s="212"/>
      <c r="AG39" s="213" t="s">
        <v>228</v>
      </c>
      <c r="AH39" s="207">
        <v>0.85836909871244638</v>
      </c>
      <c r="AI39" s="184" t="s">
        <v>320</v>
      </c>
      <c r="AJ39" s="186"/>
      <c r="AK39" s="186"/>
      <c r="AL39" s="187"/>
      <c r="AM39" s="228">
        <f>PRODUCT(AM38/AL38)</f>
        <v>0.4107142857142857</v>
      </c>
      <c r="AN39" s="228">
        <f>PRODUCT(AN38/AL38)</f>
        <v>0.25</v>
      </c>
      <c r="AO39" s="186"/>
      <c r="AP39" s="87"/>
      <c r="AQ39" s="189"/>
      <c r="AR39" s="24"/>
      <c r="AS39" s="24"/>
    </row>
    <row r="40" spans="1:45" ht="15" customHeight="1" x14ac:dyDescent="0.2">
      <c r="A40" s="2"/>
      <c r="B40" s="205">
        <v>2012</v>
      </c>
      <c r="C40" s="87" t="s">
        <v>64</v>
      </c>
      <c r="D40" s="186" t="s">
        <v>83</v>
      </c>
      <c r="E40" s="87"/>
      <c r="F40" s="87">
        <v>23</v>
      </c>
      <c r="G40" s="87">
        <v>23</v>
      </c>
      <c r="H40" s="206">
        <f t="shared" si="3"/>
        <v>4.3478260869565216E-2</v>
      </c>
      <c r="I40" s="206">
        <f t="shared" si="4"/>
        <v>0.56521739130434778</v>
      </c>
      <c r="J40" s="206">
        <f t="shared" si="5"/>
        <v>0.60869565217391308</v>
      </c>
      <c r="K40" s="207">
        <f t="shared" si="6"/>
        <v>3.1304347826086958</v>
      </c>
      <c r="L40" s="38"/>
      <c r="M40" s="198" t="s">
        <v>190</v>
      </c>
      <c r="N40" s="87"/>
      <c r="O40" s="87"/>
      <c r="P40" s="208" t="s">
        <v>236</v>
      </c>
      <c r="Q40" s="208" t="s">
        <v>259</v>
      </c>
      <c r="R40" s="208" t="s">
        <v>270</v>
      </c>
      <c r="S40" s="208" t="s">
        <v>181</v>
      </c>
      <c r="T40" s="206"/>
      <c r="U40" s="207" t="s">
        <v>248</v>
      </c>
      <c r="V40" s="38"/>
      <c r="W40" s="211"/>
      <c r="X40" s="188"/>
      <c r="Y40" s="188"/>
      <c r="Z40" s="186"/>
      <c r="AA40" s="186"/>
      <c r="AB40" s="186"/>
      <c r="AC40" s="188"/>
      <c r="AD40" s="186"/>
      <c r="AE40" s="186"/>
      <c r="AF40" s="186"/>
      <c r="AG40" s="188"/>
      <c r="AH40" s="189"/>
      <c r="AI40" s="184"/>
      <c r="AJ40" s="186"/>
      <c r="AK40" s="186"/>
      <c r="AL40" s="187"/>
      <c r="AM40" s="187"/>
      <c r="AN40" s="187"/>
      <c r="AO40" s="186"/>
      <c r="AP40" s="186"/>
      <c r="AQ40" s="189"/>
      <c r="AR40" s="24"/>
      <c r="AS40" s="24"/>
    </row>
    <row r="41" spans="1:45" ht="15" customHeight="1" x14ac:dyDescent="0.2">
      <c r="A41" s="2"/>
      <c r="B41" s="205">
        <v>2013</v>
      </c>
      <c r="C41" s="87" t="s">
        <v>68</v>
      </c>
      <c r="D41" s="186" t="s">
        <v>83</v>
      </c>
      <c r="E41" s="87"/>
      <c r="F41" s="87">
        <v>24</v>
      </c>
      <c r="G41" s="87">
        <v>26</v>
      </c>
      <c r="H41" s="206">
        <f t="shared" si="3"/>
        <v>0.34615384615384615</v>
      </c>
      <c r="I41" s="206">
        <f t="shared" si="4"/>
        <v>0.88461538461538458</v>
      </c>
      <c r="J41" s="206">
        <f t="shared" si="5"/>
        <v>1.2307692307692308</v>
      </c>
      <c r="K41" s="207">
        <f t="shared" si="6"/>
        <v>3.3846153846153846</v>
      </c>
      <c r="L41" s="38"/>
      <c r="M41" s="198" t="s">
        <v>192</v>
      </c>
      <c r="N41" s="87"/>
      <c r="O41" s="87"/>
      <c r="P41" s="208" t="s">
        <v>237</v>
      </c>
      <c r="Q41" s="208" t="s">
        <v>260</v>
      </c>
      <c r="R41" s="208" t="s">
        <v>271</v>
      </c>
      <c r="S41" s="208" t="s">
        <v>280</v>
      </c>
      <c r="T41" s="206"/>
      <c r="U41" s="207" t="s">
        <v>184</v>
      </c>
      <c r="V41" s="38"/>
      <c r="W41" s="211"/>
      <c r="X41" s="188"/>
      <c r="Y41" s="188"/>
      <c r="Z41" s="186"/>
      <c r="AA41" s="186"/>
      <c r="AB41" s="186"/>
      <c r="AC41" s="188"/>
      <c r="AD41" s="186"/>
      <c r="AE41" s="186"/>
      <c r="AF41" s="186"/>
      <c r="AG41" s="188"/>
      <c r="AH41" s="189"/>
      <c r="AI41" s="184" t="s">
        <v>7</v>
      </c>
      <c r="AJ41" s="186"/>
      <c r="AK41" s="186"/>
      <c r="AL41" s="187">
        <f>PRODUCT(AL35+AL38)</f>
        <v>285</v>
      </c>
      <c r="AM41" s="187">
        <f>PRODUCT(AM35+AM38)</f>
        <v>95</v>
      </c>
      <c r="AN41" s="187">
        <f>PRODUCT(AN35+AN38)</f>
        <v>238</v>
      </c>
      <c r="AO41" s="186"/>
      <c r="AP41" s="186"/>
      <c r="AQ41" s="189"/>
      <c r="AR41" s="24"/>
      <c r="AS41" s="24"/>
    </row>
    <row r="42" spans="1:45" ht="15" customHeight="1" x14ac:dyDescent="0.2">
      <c r="A42" s="2"/>
      <c r="B42" s="205">
        <v>2014</v>
      </c>
      <c r="C42" s="87" t="s">
        <v>68</v>
      </c>
      <c r="D42" s="186" t="s">
        <v>83</v>
      </c>
      <c r="E42" s="87"/>
      <c r="F42" s="87">
        <v>25</v>
      </c>
      <c r="G42" s="87">
        <v>29</v>
      </c>
      <c r="H42" s="206">
        <f t="shared" si="3"/>
        <v>0.13793103448275862</v>
      </c>
      <c r="I42" s="214">
        <f t="shared" si="4"/>
        <v>1.3448275862068966</v>
      </c>
      <c r="J42" s="206">
        <f t="shared" si="5"/>
        <v>1.4827586206896552</v>
      </c>
      <c r="K42" s="207">
        <f t="shared" si="6"/>
        <v>4</v>
      </c>
      <c r="L42" s="38"/>
      <c r="M42" s="198" t="s">
        <v>193</v>
      </c>
      <c r="N42" s="87"/>
      <c r="O42" s="87"/>
      <c r="P42" s="208" t="s">
        <v>238</v>
      </c>
      <c r="Q42" s="208" t="s">
        <v>261</v>
      </c>
      <c r="R42" s="208" t="s">
        <v>272</v>
      </c>
      <c r="S42" s="208" t="s">
        <v>281</v>
      </c>
      <c r="T42" s="206"/>
      <c r="U42" s="207" t="s">
        <v>249</v>
      </c>
      <c r="V42" s="38"/>
      <c r="W42" s="211"/>
      <c r="X42" s="188"/>
      <c r="Y42" s="188"/>
      <c r="Z42" s="186"/>
      <c r="AA42" s="186"/>
      <c r="AB42" s="186"/>
      <c r="AC42" s="188"/>
      <c r="AD42" s="186"/>
      <c r="AE42" s="186"/>
      <c r="AF42" s="186"/>
      <c r="AG42" s="188"/>
      <c r="AH42" s="189"/>
      <c r="AI42" s="184" t="s">
        <v>320</v>
      </c>
      <c r="AJ42" s="186"/>
      <c r="AK42" s="186"/>
      <c r="AL42" s="187"/>
      <c r="AM42" s="228">
        <f>PRODUCT(AM41/AL41)</f>
        <v>0.33333333333333331</v>
      </c>
      <c r="AN42" s="228">
        <f>PRODUCT(AN41/AL41)</f>
        <v>0.83508771929824566</v>
      </c>
      <c r="AO42" s="186"/>
      <c r="AP42" s="186"/>
      <c r="AQ42" s="189"/>
      <c r="AR42" s="24"/>
      <c r="AS42" s="24"/>
    </row>
    <row r="43" spans="1:45" ht="15" customHeight="1" x14ac:dyDescent="0.2">
      <c r="A43" s="2"/>
      <c r="B43" s="205">
        <v>2015</v>
      </c>
      <c r="C43" s="87" t="s">
        <v>68</v>
      </c>
      <c r="D43" s="186" t="s">
        <v>83</v>
      </c>
      <c r="E43" s="87"/>
      <c r="F43" s="87">
        <v>26</v>
      </c>
      <c r="G43" s="87">
        <v>30</v>
      </c>
      <c r="H43" s="206">
        <f t="shared" si="3"/>
        <v>0.2</v>
      </c>
      <c r="I43" s="206">
        <f t="shared" si="4"/>
        <v>1.2333333333333334</v>
      </c>
      <c r="J43" s="206">
        <f t="shared" si="5"/>
        <v>1.4333333333333333</v>
      </c>
      <c r="K43" s="215">
        <f t="shared" si="6"/>
        <v>4.4333333333333336</v>
      </c>
      <c r="L43" s="38"/>
      <c r="M43" s="198" t="s">
        <v>194</v>
      </c>
      <c r="N43" s="87"/>
      <c r="O43" s="87"/>
      <c r="P43" s="208" t="s">
        <v>239</v>
      </c>
      <c r="Q43" s="208" t="s">
        <v>262</v>
      </c>
      <c r="R43" s="208" t="s">
        <v>273</v>
      </c>
      <c r="S43" s="208" t="s">
        <v>282</v>
      </c>
      <c r="T43" s="206"/>
      <c r="U43" s="207" t="s">
        <v>250</v>
      </c>
      <c r="V43" s="38"/>
      <c r="W43" s="211"/>
      <c r="X43" s="188"/>
      <c r="Y43" s="188"/>
      <c r="Z43" s="186"/>
      <c r="AA43" s="186"/>
      <c r="AB43" s="186"/>
      <c r="AC43" s="188"/>
      <c r="AD43" s="186"/>
      <c r="AE43" s="186"/>
      <c r="AF43" s="186"/>
      <c r="AG43" s="188"/>
      <c r="AH43" s="189"/>
      <c r="AI43" s="184"/>
      <c r="AJ43" s="186"/>
      <c r="AK43" s="186"/>
      <c r="AL43" s="186"/>
      <c r="AM43" s="188"/>
      <c r="AN43" s="186"/>
      <c r="AO43" s="186"/>
      <c r="AP43" s="186"/>
      <c r="AQ43" s="189"/>
      <c r="AR43" s="24"/>
      <c r="AS43" s="24"/>
    </row>
    <row r="44" spans="1:45" ht="15" customHeight="1" x14ac:dyDescent="0.2">
      <c r="A44" s="2"/>
      <c r="B44" s="205">
        <v>2016</v>
      </c>
      <c r="C44" s="87" t="s">
        <v>68</v>
      </c>
      <c r="D44" s="186" t="s">
        <v>83</v>
      </c>
      <c r="E44" s="87"/>
      <c r="F44" s="87">
        <v>27</v>
      </c>
      <c r="G44" s="87">
        <v>28</v>
      </c>
      <c r="H44" s="206">
        <f t="shared" si="3"/>
        <v>0.4642857142857143</v>
      </c>
      <c r="I44" s="206">
        <f t="shared" si="4"/>
        <v>1.1428571428571428</v>
      </c>
      <c r="J44" s="206">
        <f t="shared" si="5"/>
        <v>1.6071428571428572</v>
      </c>
      <c r="K44" s="207">
        <f t="shared" si="6"/>
        <v>3.7142857142857144</v>
      </c>
      <c r="L44" s="38"/>
      <c r="M44" s="198" t="s">
        <v>196</v>
      </c>
      <c r="N44" s="87"/>
      <c r="O44" s="87"/>
      <c r="P44" s="208" t="s">
        <v>240</v>
      </c>
      <c r="Q44" s="208" t="s">
        <v>263</v>
      </c>
      <c r="R44" s="208" t="s">
        <v>274</v>
      </c>
      <c r="S44" s="208" t="s">
        <v>283</v>
      </c>
      <c r="T44" s="206"/>
      <c r="U44" s="207" t="s">
        <v>251</v>
      </c>
      <c r="V44" s="38"/>
      <c r="W44" s="211"/>
      <c r="X44" s="188"/>
      <c r="Y44" s="188"/>
      <c r="Z44" s="186"/>
      <c r="AA44" s="186"/>
      <c r="AB44" s="186"/>
      <c r="AC44" s="188"/>
      <c r="AD44" s="186"/>
      <c r="AE44" s="186"/>
      <c r="AF44" s="186"/>
      <c r="AG44" s="188"/>
      <c r="AH44" s="189"/>
      <c r="AI44" s="225" t="s">
        <v>322</v>
      </c>
      <c r="AJ44" s="204"/>
      <c r="AK44" s="204"/>
      <c r="AL44" s="226" t="s">
        <v>323</v>
      </c>
      <c r="AM44" s="226" t="s">
        <v>324</v>
      </c>
      <c r="AN44" s="226" t="s">
        <v>325</v>
      </c>
      <c r="AO44" s="226"/>
      <c r="AP44" s="113"/>
      <c r="AQ44" s="85"/>
      <c r="AR44" s="24"/>
      <c r="AS44" s="24"/>
    </row>
    <row r="45" spans="1:45" ht="15" customHeight="1" x14ac:dyDescent="0.2">
      <c r="A45" s="2"/>
      <c r="B45" s="205">
        <v>2017</v>
      </c>
      <c r="C45" s="87" t="s">
        <v>68</v>
      </c>
      <c r="D45" s="186" t="s">
        <v>83</v>
      </c>
      <c r="E45" s="87"/>
      <c r="F45" s="87">
        <v>28</v>
      </c>
      <c r="G45" s="87">
        <v>32</v>
      </c>
      <c r="H45" s="214">
        <f t="shared" si="3"/>
        <v>0.65625</v>
      </c>
      <c r="I45" s="206">
        <f t="shared" si="4"/>
        <v>0.96875</v>
      </c>
      <c r="J45" s="214">
        <f t="shared" si="5"/>
        <v>1.625</v>
      </c>
      <c r="K45" s="207">
        <f t="shared" si="6"/>
        <v>4.375</v>
      </c>
      <c r="L45" s="38"/>
      <c r="M45" s="198" t="s">
        <v>199</v>
      </c>
      <c r="N45" s="87"/>
      <c r="O45" s="87"/>
      <c r="P45" s="208" t="s">
        <v>241</v>
      </c>
      <c r="Q45" s="208" t="s">
        <v>264</v>
      </c>
      <c r="R45" s="208" t="s">
        <v>275</v>
      </c>
      <c r="S45" s="208" t="s">
        <v>284</v>
      </c>
      <c r="T45" s="206"/>
      <c r="U45" s="207" t="s">
        <v>252</v>
      </c>
      <c r="V45" s="38"/>
      <c r="W45" s="211"/>
      <c r="X45" s="188"/>
      <c r="Y45" s="188"/>
      <c r="Z45" s="186"/>
      <c r="AA45" s="186"/>
      <c r="AB45" s="186"/>
      <c r="AC45" s="188"/>
      <c r="AD45" s="186"/>
      <c r="AE45" s="186"/>
      <c r="AF45" s="186"/>
      <c r="AG45" s="188"/>
      <c r="AH45" s="189"/>
      <c r="AI45" s="184" t="s">
        <v>321</v>
      </c>
      <c r="AJ45" s="186"/>
      <c r="AK45" s="186"/>
      <c r="AL45" s="228">
        <f>PRODUCT(AM36)</f>
        <v>0.31441048034934499</v>
      </c>
      <c r="AM45" s="228">
        <f>PRODUCT(AM62)</f>
        <v>0.24705882352941178</v>
      </c>
      <c r="AN45" s="228">
        <f>PRODUCT(AL45-AM45)</f>
        <v>6.7351656819933214E-2</v>
      </c>
      <c r="AO45" s="187"/>
      <c r="AP45" s="186"/>
      <c r="AQ45" s="189"/>
      <c r="AR45" s="24"/>
      <c r="AS45" s="24"/>
    </row>
    <row r="46" spans="1:45" ht="15" customHeight="1" x14ac:dyDescent="0.2">
      <c r="A46" s="2"/>
      <c r="B46" s="205">
        <v>2018</v>
      </c>
      <c r="C46" s="87" t="s">
        <v>77</v>
      </c>
      <c r="D46" s="186" t="s">
        <v>83</v>
      </c>
      <c r="E46" s="87"/>
      <c r="F46" s="87">
        <v>29</v>
      </c>
      <c r="G46" s="87">
        <v>25</v>
      </c>
      <c r="H46" s="206">
        <f t="shared" si="3"/>
        <v>0.36</v>
      </c>
      <c r="I46" s="206">
        <f t="shared" si="4"/>
        <v>1.1200000000000001</v>
      </c>
      <c r="J46" s="206">
        <f t="shared" si="5"/>
        <v>1.48</v>
      </c>
      <c r="K46" s="207">
        <f t="shared" si="6"/>
        <v>3</v>
      </c>
      <c r="L46" s="38"/>
      <c r="M46" s="198" t="s">
        <v>202</v>
      </c>
      <c r="N46" s="87"/>
      <c r="O46" s="87"/>
      <c r="P46" s="208" t="s">
        <v>242</v>
      </c>
      <c r="Q46" s="208" t="s">
        <v>265</v>
      </c>
      <c r="R46" s="208" t="s">
        <v>212</v>
      </c>
      <c r="S46" s="208" t="s">
        <v>285</v>
      </c>
      <c r="T46" s="206"/>
      <c r="U46" s="207" t="s">
        <v>253</v>
      </c>
      <c r="V46" s="38"/>
      <c r="W46" s="211"/>
      <c r="X46" s="188"/>
      <c r="Y46" s="188"/>
      <c r="Z46" s="186"/>
      <c r="AA46" s="186"/>
      <c r="AB46" s="186"/>
      <c r="AC46" s="188"/>
      <c r="AD46" s="186"/>
      <c r="AE46" s="186"/>
      <c r="AF46" s="186"/>
      <c r="AG46" s="188"/>
      <c r="AH46" s="189"/>
      <c r="AI46" s="184" t="s">
        <v>319</v>
      </c>
      <c r="AJ46" s="186"/>
      <c r="AK46" s="186"/>
      <c r="AL46" s="228">
        <f>PRODUCT(AM39)</f>
        <v>0.4107142857142857</v>
      </c>
      <c r="AM46" s="228">
        <v>0.21</v>
      </c>
      <c r="AN46" s="228">
        <f t="shared" ref="AN46:AN47" si="7">PRODUCT(AL46-AM46)</f>
        <v>0.20071428571428571</v>
      </c>
      <c r="AO46" s="187"/>
      <c r="AP46" s="186"/>
      <c r="AQ46" s="189"/>
      <c r="AR46" s="24"/>
      <c r="AS46" s="24"/>
    </row>
    <row r="47" spans="1:45" ht="15" customHeight="1" x14ac:dyDescent="0.2">
      <c r="A47" s="2"/>
      <c r="B47" s="205">
        <v>2019</v>
      </c>
      <c r="C47" s="87" t="s">
        <v>77</v>
      </c>
      <c r="D47" s="186" t="s">
        <v>83</v>
      </c>
      <c r="E47" s="87"/>
      <c r="F47" s="87">
        <v>30</v>
      </c>
      <c r="G47" s="87">
        <v>18</v>
      </c>
      <c r="H47" s="206">
        <f t="shared" ref="H47:H48" si="8">PRODUCT((F20+G20)/E20)</f>
        <v>0.16666666666666666</v>
      </c>
      <c r="I47" s="206">
        <f t="shared" ref="I47:I48" si="9">PRODUCT(H20/E20)</f>
        <v>0.83333333333333337</v>
      </c>
      <c r="J47" s="206">
        <f t="shared" ref="J47:J48" si="10">PRODUCT(F20+G20+H20)/E20</f>
        <v>1</v>
      </c>
      <c r="K47" s="207">
        <f t="shared" ref="K47:K48" si="11">PRODUCT(I20/E20)</f>
        <v>2.9444444444444446</v>
      </c>
      <c r="L47" s="38"/>
      <c r="M47" s="198" t="s">
        <v>225</v>
      </c>
      <c r="N47" s="87"/>
      <c r="O47" s="87"/>
      <c r="P47" s="208" t="s">
        <v>243</v>
      </c>
      <c r="Q47" s="208" t="s">
        <v>186</v>
      </c>
      <c r="R47" s="208" t="s">
        <v>197</v>
      </c>
      <c r="S47" s="208" t="s">
        <v>252</v>
      </c>
      <c r="T47" s="206"/>
      <c r="U47" s="207" t="s">
        <v>254</v>
      </c>
      <c r="V47" s="38"/>
      <c r="W47" s="211"/>
      <c r="X47" s="188"/>
      <c r="Y47" s="188"/>
      <c r="Z47" s="186"/>
      <c r="AA47" s="186"/>
      <c r="AB47" s="186"/>
      <c r="AC47" s="188"/>
      <c r="AD47" s="186"/>
      <c r="AE47" s="186"/>
      <c r="AF47" s="186"/>
      <c r="AG47" s="188"/>
      <c r="AH47" s="189"/>
      <c r="AI47" s="184" t="s">
        <v>7</v>
      </c>
      <c r="AJ47" s="186"/>
      <c r="AK47" s="186"/>
      <c r="AL47" s="228">
        <f>PRODUCT(AM42)</f>
        <v>0.33333333333333331</v>
      </c>
      <c r="AM47" s="228">
        <v>0.25</v>
      </c>
      <c r="AN47" s="228">
        <f t="shared" si="7"/>
        <v>8.3333333333333315E-2</v>
      </c>
      <c r="AO47" s="187"/>
      <c r="AP47" s="186"/>
      <c r="AQ47" s="189"/>
      <c r="AR47" s="24"/>
      <c r="AS47" s="24"/>
    </row>
    <row r="48" spans="1:45" ht="15" customHeight="1" x14ac:dyDescent="0.2">
      <c r="A48" s="2"/>
      <c r="B48" s="205">
        <v>2020</v>
      </c>
      <c r="C48" s="87" t="s">
        <v>64</v>
      </c>
      <c r="D48" s="186" t="s">
        <v>83</v>
      </c>
      <c r="E48" s="87"/>
      <c r="F48" s="87">
        <v>31</v>
      </c>
      <c r="G48" s="87">
        <v>18</v>
      </c>
      <c r="H48" s="206">
        <f t="shared" si="8"/>
        <v>0.33333333333333331</v>
      </c>
      <c r="I48" s="206">
        <f t="shared" si="9"/>
        <v>0.33333333333333331</v>
      </c>
      <c r="J48" s="206">
        <f t="shared" si="10"/>
        <v>0.66666666666666663</v>
      </c>
      <c r="K48" s="207">
        <f t="shared" si="11"/>
        <v>2.6666666666666665</v>
      </c>
      <c r="L48" s="38"/>
      <c r="M48" s="198" t="s">
        <v>335</v>
      </c>
      <c r="N48" s="87"/>
      <c r="O48" s="87"/>
      <c r="P48" s="91" t="s">
        <v>337</v>
      </c>
      <c r="Q48" s="91" t="s">
        <v>340</v>
      </c>
      <c r="R48" s="214" t="s">
        <v>336</v>
      </c>
      <c r="S48" s="214" t="s">
        <v>339</v>
      </c>
      <c r="T48" s="214"/>
      <c r="U48" s="215" t="s">
        <v>338</v>
      </c>
      <c r="V48" s="38"/>
      <c r="W48" s="211"/>
      <c r="X48" s="188"/>
      <c r="Y48" s="188"/>
      <c r="Z48" s="186"/>
      <c r="AA48" s="186"/>
      <c r="AB48" s="186"/>
      <c r="AC48" s="188"/>
      <c r="AD48" s="186"/>
      <c r="AE48" s="186"/>
      <c r="AF48" s="186"/>
      <c r="AG48" s="188"/>
      <c r="AH48" s="189"/>
      <c r="AI48" s="230"/>
      <c r="AJ48" s="186"/>
      <c r="AK48" s="186"/>
      <c r="AL48" s="186"/>
      <c r="AM48" s="187"/>
      <c r="AN48" s="187"/>
      <c r="AO48" s="187"/>
      <c r="AP48" s="186"/>
      <c r="AQ48" s="189"/>
      <c r="AR48" s="24"/>
      <c r="AS48" s="24"/>
    </row>
    <row r="49" spans="1:45" ht="15" customHeight="1" x14ac:dyDescent="0.2">
      <c r="A49" s="2"/>
      <c r="B49" s="205"/>
      <c r="C49" s="87"/>
      <c r="D49" s="186"/>
      <c r="E49" s="87"/>
      <c r="F49" s="87"/>
      <c r="G49" s="87"/>
      <c r="H49" s="206"/>
      <c r="I49" s="206"/>
      <c r="J49" s="206"/>
      <c r="K49" s="207"/>
      <c r="L49" s="38"/>
      <c r="M49" s="198"/>
      <c r="N49" s="87"/>
      <c r="O49" s="87"/>
      <c r="P49" s="87"/>
      <c r="Q49" s="87"/>
      <c r="R49" s="206"/>
      <c r="S49" s="206"/>
      <c r="T49" s="206"/>
      <c r="U49" s="207"/>
      <c r="V49" s="38"/>
      <c r="W49" s="211"/>
      <c r="X49" s="188"/>
      <c r="Y49" s="188"/>
      <c r="Z49" s="186"/>
      <c r="AA49" s="186"/>
      <c r="AB49" s="186"/>
      <c r="AC49" s="188"/>
      <c r="AD49" s="186"/>
      <c r="AE49" s="186"/>
      <c r="AF49" s="186"/>
      <c r="AG49" s="188"/>
      <c r="AH49" s="189"/>
      <c r="AI49" s="225" t="s">
        <v>326</v>
      </c>
      <c r="AJ49" s="204"/>
      <c r="AK49" s="204"/>
      <c r="AL49" s="226" t="s">
        <v>323</v>
      </c>
      <c r="AM49" s="226" t="s">
        <v>324</v>
      </c>
      <c r="AN49" s="226" t="s">
        <v>325</v>
      </c>
      <c r="AO49" s="226"/>
      <c r="AP49" s="113"/>
      <c r="AQ49" s="85"/>
      <c r="AR49" s="24"/>
      <c r="AS49" s="24"/>
    </row>
    <row r="50" spans="1:45" ht="15" customHeight="1" x14ac:dyDescent="0.2">
      <c r="A50" s="2"/>
      <c r="B50" s="200" t="s">
        <v>327</v>
      </c>
      <c r="C50" s="62"/>
      <c r="D50" s="113"/>
      <c r="E50" s="62"/>
      <c r="F50" s="62"/>
      <c r="G50" s="62"/>
      <c r="H50" s="231"/>
      <c r="I50" s="231"/>
      <c r="J50" s="231"/>
      <c r="K50" s="232"/>
      <c r="L50" s="38"/>
      <c r="M50" s="200" t="s">
        <v>328</v>
      </c>
      <c r="N50" s="62"/>
      <c r="O50" s="113"/>
      <c r="P50" s="62"/>
      <c r="Q50" s="62"/>
      <c r="R50" s="62"/>
      <c r="S50" s="231"/>
      <c r="T50" s="231"/>
      <c r="U50" s="232"/>
      <c r="V50" s="38"/>
      <c r="W50" s="211"/>
      <c r="X50" s="188"/>
      <c r="Y50" s="188"/>
      <c r="Z50" s="186"/>
      <c r="AA50" s="186"/>
      <c r="AB50" s="186"/>
      <c r="AC50" s="188"/>
      <c r="AD50" s="186"/>
      <c r="AE50" s="186"/>
      <c r="AF50" s="186"/>
      <c r="AG50" s="188"/>
      <c r="AH50" s="189"/>
      <c r="AI50" s="184" t="s">
        <v>321</v>
      </c>
      <c r="AJ50" s="186"/>
      <c r="AK50" s="186"/>
      <c r="AL50" s="228">
        <f>PRODUCT(AN36)</f>
        <v>0.97816593886462877</v>
      </c>
      <c r="AM50" s="228">
        <f>PRODUCT(AN62)</f>
        <v>0.62352941176470589</v>
      </c>
      <c r="AN50" s="228">
        <f>PRODUCT(AL50-AM50)</f>
        <v>0.35463652709992288</v>
      </c>
      <c r="AO50" s="187"/>
      <c r="AP50" s="186"/>
      <c r="AQ50" s="189"/>
      <c r="AR50" s="24"/>
      <c r="AS50" s="24"/>
    </row>
    <row r="51" spans="1:45" ht="15" customHeight="1" x14ac:dyDescent="0.2">
      <c r="A51" s="2"/>
      <c r="B51" s="198">
        <v>5480</v>
      </c>
      <c r="C51" s="188" t="s">
        <v>315</v>
      </c>
      <c r="D51" s="186"/>
      <c r="E51" s="87"/>
      <c r="F51" s="87"/>
      <c r="G51" s="87"/>
      <c r="H51" s="206"/>
      <c r="I51" s="206"/>
      <c r="J51" s="206"/>
      <c r="K51" s="207"/>
      <c r="L51" s="38"/>
      <c r="M51" s="198">
        <v>5480</v>
      </c>
      <c r="N51" s="212" t="s">
        <v>315</v>
      </c>
      <c r="O51" s="87"/>
      <c r="P51" s="87"/>
      <c r="Q51" s="87"/>
      <c r="R51" s="87"/>
      <c r="S51" s="87"/>
      <c r="T51" s="206"/>
      <c r="U51" s="207"/>
      <c r="V51" s="38"/>
      <c r="W51" s="211"/>
      <c r="X51" s="188"/>
      <c r="Y51" s="188"/>
      <c r="Z51" s="186"/>
      <c r="AA51" s="186"/>
      <c r="AB51" s="186"/>
      <c r="AC51" s="188"/>
      <c r="AD51" s="186"/>
      <c r="AE51" s="186"/>
      <c r="AF51" s="186"/>
      <c r="AG51" s="188"/>
      <c r="AH51" s="189"/>
      <c r="AI51" s="184" t="s">
        <v>319</v>
      </c>
      <c r="AJ51" s="186"/>
      <c r="AK51" s="186"/>
      <c r="AL51" s="228">
        <f>PRODUCT(AN39)</f>
        <v>0.25</v>
      </c>
      <c r="AM51" s="228">
        <v>7.0000000000000007E-2</v>
      </c>
      <c r="AN51" s="228">
        <f t="shared" ref="AN51:AN52" si="12">PRODUCT(AL51-AM51)</f>
        <v>0.18</v>
      </c>
      <c r="AO51" s="187"/>
      <c r="AP51" s="186"/>
      <c r="AQ51" s="189"/>
      <c r="AR51" s="24"/>
      <c r="AS51" s="24"/>
    </row>
    <row r="52" spans="1:45" ht="15" customHeight="1" x14ac:dyDescent="0.2">
      <c r="A52" s="2"/>
      <c r="B52" s="205"/>
      <c r="C52" s="87"/>
      <c r="D52" s="186"/>
      <c r="E52" s="87"/>
      <c r="F52" s="87"/>
      <c r="G52" s="87"/>
      <c r="H52" s="206"/>
      <c r="I52" s="206"/>
      <c r="J52" s="206"/>
      <c r="K52" s="207"/>
      <c r="L52" s="38"/>
      <c r="M52" s="198">
        <v>5118</v>
      </c>
      <c r="N52" s="188" t="s">
        <v>316</v>
      </c>
      <c r="O52" s="87"/>
      <c r="P52" s="87"/>
      <c r="Q52" s="87"/>
      <c r="R52" s="87"/>
      <c r="S52" s="87"/>
      <c r="T52" s="206"/>
      <c r="U52" s="207"/>
      <c r="V52" s="38"/>
      <c r="W52" s="211"/>
      <c r="X52" s="188"/>
      <c r="Y52" s="188"/>
      <c r="Z52" s="186"/>
      <c r="AA52" s="186"/>
      <c r="AB52" s="186"/>
      <c r="AC52" s="188"/>
      <c r="AD52" s="186"/>
      <c r="AE52" s="186"/>
      <c r="AF52" s="186"/>
      <c r="AG52" s="188"/>
      <c r="AH52" s="189"/>
      <c r="AI52" s="184" t="s">
        <v>7</v>
      </c>
      <c r="AJ52" s="186"/>
      <c r="AK52" s="186"/>
      <c r="AL52" s="228">
        <f>PRODUCT(AN42)</f>
        <v>0.83508771929824566</v>
      </c>
      <c r="AM52" s="228">
        <v>0.5</v>
      </c>
      <c r="AN52" s="228">
        <f t="shared" si="12"/>
        <v>0.33508771929824566</v>
      </c>
      <c r="AO52" s="187"/>
      <c r="AP52" s="186"/>
      <c r="AQ52" s="189"/>
      <c r="AR52" s="24"/>
      <c r="AS52" s="24"/>
    </row>
    <row r="53" spans="1:45" ht="15" customHeight="1" x14ac:dyDescent="0.2">
      <c r="A53" s="2"/>
      <c r="B53" s="200" t="s">
        <v>329</v>
      </c>
      <c r="C53" s="62"/>
      <c r="D53" s="113"/>
      <c r="E53" s="62"/>
      <c r="F53" s="62"/>
      <c r="G53" s="62"/>
      <c r="H53" s="231"/>
      <c r="I53" s="231"/>
      <c r="J53" s="231"/>
      <c r="K53" s="232"/>
      <c r="L53" s="38"/>
      <c r="M53" s="198"/>
      <c r="N53" s="212"/>
      <c r="O53" s="87"/>
      <c r="P53" s="87"/>
      <c r="Q53" s="87"/>
      <c r="R53" s="87"/>
      <c r="S53" s="87"/>
      <c r="T53" s="206"/>
      <c r="U53" s="207"/>
      <c r="V53" s="38"/>
      <c r="W53" s="211"/>
      <c r="X53" s="188"/>
      <c r="Y53" s="188"/>
      <c r="Z53" s="186"/>
      <c r="AA53" s="186"/>
      <c r="AB53" s="186"/>
      <c r="AC53" s="188"/>
      <c r="AD53" s="186"/>
      <c r="AE53" s="186"/>
      <c r="AF53" s="186"/>
      <c r="AG53" s="188"/>
      <c r="AH53" s="189"/>
      <c r="AI53" s="186"/>
      <c r="AJ53" s="186"/>
      <c r="AK53" s="186"/>
      <c r="AL53" s="186"/>
      <c r="AM53" s="188"/>
      <c r="AN53" s="186"/>
      <c r="AO53" s="186"/>
      <c r="AP53" s="186"/>
      <c r="AQ53" s="189"/>
      <c r="AR53" s="24"/>
      <c r="AS53" s="24"/>
    </row>
    <row r="54" spans="1:45" ht="15" customHeight="1" x14ac:dyDescent="0.2">
      <c r="A54" s="2"/>
      <c r="B54" s="198">
        <v>5118</v>
      </c>
      <c r="C54" s="212" t="s">
        <v>316</v>
      </c>
      <c r="D54" s="186"/>
      <c r="E54" s="186"/>
      <c r="F54" s="186"/>
      <c r="G54" s="186"/>
      <c r="H54" s="186"/>
      <c r="I54" s="186"/>
      <c r="J54" s="186"/>
      <c r="K54" s="207"/>
      <c r="L54" s="38"/>
      <c r="M54" s="233"/>
      <c r="N54" s="212"/>
      <c r="O54" s="87"/>
      <c r="P54" s="87"/>
      <c r="Q54" s="87"/>
      <c r="R54" s="87"/>
      <c r="S54" s="87"/>
      <c r="T54" s="206"/>
      <c r="U54" s="207"/>
      <c r="V54" s="38"/>
      <c r="W54" s="211"/>
      <c r="X54" s="188"/>
      <c r="Y54" s="188"/>
      <c r="Z54" s="186"/>
      <c r="AA54" s="186"/>
      <c r="AB54" s="186"/>
      <c r="AC54" s="188"/>
      <c r="AD54" s="186"/>
      <c r="AE54" s="186"/>
      <c r="AF54" s="186"/>
      <c r="AG54" s="188"/>
      <c r="AH54" s="189"/>
      <c r="AI54" s="186"/>
      <c r="AJ54" s="186"/>
      <c r="AK54" s="186"/>
      <c r="AL54" s="186"/>
      <c r="AM54" s="188"/>
      <c r="AN54" s="186"/>
      <c r="AO54" s="186"/>
      <c r="AP54" s="186"/>
      <c r="AQ54" s="189"/>
      <c r="AR54" s="24"/>
      <c r="AS54" s="24"/>
    </row>
    <row r="55" spans="1:45" ht="15" customHeight="1" x14ac:dyDescent="0.2">
      <c r="A55" s="2"/>
      <c r="B55" s="198"/>
      <c r="C55" s="186"/>
      <c r="D55" s="186"/>
      <c r="E55" s="186"/>
      <c r="F55" s="186"/>
      <c r="G55" s="186"/>
      <c r="H55" s="186"/>
      <c r="I55" s="186"/>
      <c r="J55" s="186"/>
      <c r="K55" s="207"/>
      <c r="L55" s="38"/>
      <c r="M55" s="233"/>
      <c r="N55" s="186"/>
      <c r="O55" s="87"/>
      <c r="P55" s="87"/>
      <c r="Q55" s="87"/>
      <c r="R55" s="87"/>
      <c r="S55" s="87"/>
      <c r="T55" s="206"/>
      <c r="U55" s="207"/>
      <c r="V55" s="38"/>
      <c r="W55" s="211"/>
      <c r="X55" s="188"/>
      <c r="Y55" s="188"/>
      <c r="Z55" s="186"/>
      <c r="AA55" s="186"/>
      <c r="AB55" s="186"/>
      <c r="AC55" s="188"/>
      <c r="AD55" s="186"/>
      <c r="AE55" s="186"/>
      <c r="AF55" s="186"/>
      <c r="AG55" s="188"/>
      <c r="AH55" s="189"/>
      <c r="AI55" s="186"/>
      <c r="AJ55" s="186"/>
      <c r="AK55" s="186"/>
      <c r="AL55" s="186"/>
      <c r="AM55" s="188"/>
      <c r="AN55" s="186"/>
      <c r="AO55" s="186"/>
      <c r="AP55" s="186"/>
      <c r="AQ55" s="189"/>
      <c r="AR55" s="24"/>
      <c r="AS55" s="24"/>
    </row>
    <row r="56" spans="1:45" ht="15" customHeight="1" x14ac:dyDescent="0.2">
      <c r="A56" s="2"/>
      <c r="B56" s="234" t="s">
        <v>330</v>
      </c>
      <c r="C56" s="204" t="s">
        <v>331</v>
      </c>
      <c r="D56" s="204"/>
      <c r="E56" s="62" t="s">
        <v>3</v>
      </c>
      <c r="F56" s="62"/>
      <c r="G56" s="62" t="s">
        <v>332</v>
      </c>
      <c r="H56" s="231"/>
      <c r="I56" s="235" t="s">
        <v>333</v>
      </c>
      <c r="J56" s="231"/>
      <c r="K56" s="232"/>
      <c r="L56" s="38"/>
      <c r="M56" s="233"/>
      <c r="N56" s="186"/>
      <c r="O56" s="87"/>
      <c r="P56" s="87"/>
      <c r="Q56" s="87"/>
      <c r="R56" s="87"/>
      <c r="S56" s="87"/>
      <c r="T56" s="206"/>
      <c r="U56" s="207"/>
      <c r="V56" s="38"/>
      <c r="W56" s="211"/>
      <c r="X56" s="188"/>
      <c r="Y56" s="188"/>
      <c r="Z56" s="186"/>
      <c r="AA56" s="186"/>
      <c r="AB56" s="186"/>
      <c r="AC56" s="188"/>
      <c r="AD56" s="186"/>
      <c r="AE56" s="186"/>
      <c r="AF56" s="186"/>
      <c r="AG56" s="188"/>
      <c r="AH56" s="189"/>
      <c r="AI56" s="186"/>
      <c r="AJ56" s="186"/>
      <c r="AK56" s="186"/>
      <c r="AL56" s="186"/>
      <c r="AM56" s="188"/>
      <c r="AN56" s="186"/>
      <c r="AO56" s="186"/>
      <c r="AP56" s="186"/>
      <c r="AQ56" s="189"/>
      <c r="AR56" s="24"/>
      <c r="AS56" s="24"/>
    </row>
    <row r="57" spans="1:45" ht="15" customHeight="1" x14ac:dyDescent="0.2">
      <c r="A57" s="2"/>
      <c r="B57" s="236"/>
      <c r="C57" s="237" t="s">
        <v>401</v>
      </c>
      <c r="D57" s="87"/>
      <c r="E57" s="87">
        <v>398</v>
      </c>
      <c r="F57" s="87"/>
      <c r="G57" s="87">
        <v>1731</v>
      </c>
      <c r="H57" s="87"/>
      <c r="I57" s="206"/>
      <c r="J57" s="206"/>
      <c r="K57" s="207"/>
      <c r="L57" s="38"/>
      <c r="M57" s="233"/>
      <c r="N57" s="186"/>
      <c r="O57" s="87"/>
      <c r="P57" s="87"/>
      <c r="Q57" s="87"/>
      <c r="R57" s="87"/>
      <c r="S57" s="87"/>
      <c r="T57" s="206"/>
      <c r="U57" s="207"/>
      <c r="V57" s="38"/>
      <c r="W57" s="211"/>
      <c r="X57" s="188"/>
      <c r="Y57" s="188"/>
      <c r="Z57" s="186"/>
      <c r="AA57" s="186"/>
      <c r="AB57" s="186"/>
      <c r="AC57" s="188"/>
      <c r="AD57" s="186"/>
      <c r="AE57" s="186"/>
      <c r="AF57" s="186"/>
      <c r="AG57" s="188"/>
      <c r="AH57" s="189"/>
      <c r="AI57" s="186"/>
      <c r="AJ57" s="186"/>
      <c r="AK57" s="186"/>
      <c r="AL57" s="186"/>
      <c r="AM57" s="188"/>
      <c r="AN57" s="186"/>
      <c r="AO57" s="186"/>
      <c r="AP57" s="186"/>
      <c r="AQ57" s="189"/>
      <c r="AR57" s="24"/>
      <c r="AS57" s="24"/>
    </row>
    <row r="58" spans="1:45" s="9" customFormat="1" ht="15" customHeight="1" x14ac:dyDescent="0.25">
      <c r="A58" s="23"/>
      <c r="B58" s="190"/>
      <c r="C58" s="192"/>
      <c r="D58" s="192"/>
      <c r="E58" s="192"/>
      <c r="F58" s="192"/>
      <c r="G58" s="192"/>
      <c r="H58" s="216"/>
      <c r="I58" s="216"/>
      <c r="J58" s="216"/>
      <c r="K58" s="217"/>
      <c r="L58" s="38"/>
      <c r="M58" s="190"/>
      <c r="N58" s="192"/>
      <c r="O58" s="192"/>
      <c r="P58" s="192"/>
      <c r="Q58" s="192"/>
      <c r="R58" s="192"/>
      <c r="S58" s="192"/>
      <c r="T58" s="192"/>
      <c r="U58" s="217"/>
      <c r="V58" s="38"/>
      <c r="W58" s="190"/>
      <c r="X58" s="192"/>
      <c r="Y58" s="192"/>
      <c r="Z58" s="192"/>
      <c r="AA58" s="192"/>
      <c r="AB58" s="192"/>
      <c r="AC58" s="192"/>
      <c r="AD58" s="192"/>
      <c r="AE58" s="192"/>
      <c r="AF58" s="216"/>
      <c r="AG58" s="216"/>
      <c r="AH58" s="217"/>
      <c r="AI58" s="192"/>
      <c r="AJ58" s="192"/>
      <c r="AK58" s="192"/>
      <c r="AL58" s="192"/>
      <c r="AM58" s="192"/>
      <c r="AN58" s="192"/>
      <c r="AO58" s="192"/>
      <c r="AP58" s="192"/>
      <c r="AQ58" s="196"/>
      <c r="AR58" s="35"/>
      <c r="AS58" s="39"/>
    </row>
    <row r="59" spans="1:45" s="9" customFormat="1" ht="15" customHeight="1" x14ac:dyDescent="0.25">
      <c r="A59" s="23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218"/>
      <c r="AG59" s="219"/>
      <c r="AH59" s="219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9"/>
    </row>
    <row r="60" spans="1:45" ht="15" customHeight="1" x14ac:dyDescent="0.2">
      <c r="A60" s="2"/>
      <c r="B60" s="200" t="s">
        <v>204</v>
      </c>
      <c r="C60" s="62"/>
      <c r="D60" s="62"/>
      <c r="E60" s="62"/>
      <c r="F60" s="62" t="s">
        <v>175</v>
      </c>
      <c r="G60" s="62" t="s">
        <v>3</v>
      </c>
      <c r="H60" s="62" t="s">
        <v>5</v>
      </c>
      <c r="I60" s="62" t="s">
        <v>6</v>
      </c>
      <c r="J60" s="62" t="s">
        <v>176</v>
      </c>
      <c r="K60" s="201" t="s">
        <v>16</v>
      </c>
      <c r="L60" s="35"/>
      <c r="M60" s="202" t="s">
        <v>177</v>
      </c>
      <c r="N60" s="113"/>
      <c r="O60" s="113"/>
      <c r="P60" s="62" t="s">
        <v>3</v>
      </c>
      <c r="Q60" s="62" t="s">
        <v>5</v>
      </c>
      <c r="R60" s="62" t="s">
        <v>6</v>
      </c>
      <c r="S60" s="62" t="s">
        <v>176</v>
      </c>
      <c r="T60" s="113"/>
      <c r="U60" s="201" t="s">
        <v>16</v>
      </c>
      <c r="V60" s="35"/>
      <c r="W60" s="202" t="s">
        <v>205</v>
      </c>
      <c r="X60" s="113"/>
      <c r="Y60" s="113"/>
      <c r="Z60" s="113"/>
      <c r="AA60" s="113"/>
      <c r="AB60" s="113"/>
      <c r="AC60" s="113"/>
      <c r="AD60" s="113"/>
      <c r="AE60" s="113"/>
      <c r="AF60" s="220"/>
      <c r="AG60" s="220"/>
      <c r="AH60" s="221"/>
      <c r="AI60" s="225" t="s">
        <v>317</v>
      </c>
      <c r="AJ60" s="204"/>
      <c r="AK60" s="204"/>
      <c r="AL60" s="226" t="s">
        <v>3</v>
      </c>
      <c r="AM60" s="226" t="s">
        <v>5</v>
      </c>
      <c r="AN60" s="226" t="s">
        <v>6</v>
      </c>
      <c r="AO60" s="113"/>
      <c r="AP60" s="62" t="s">
        <v>318</v>
      </c>
      <c r="AQ60" s="85"/>
      <c r="AR60" s="24"/>
      <c r="AS60" s="24"/>
    </row>
    <row r="61" spans="1:45" ht="15" customHeight="1" x14ac:dyDescent="0.2">
      <c r="A61" s="2"/>
      <c r="B61" s="205">
        <v>2008</v>
      </c>
      <c r="C61" s="87" t="s">
        <v>59</v>
      </c>
      <c r="D61" s="186" t="s">
        <v>78</v>
      </c>
      <c r="E61" s="87"/>
      <c r="F61" s="87">
        <v>19</v>
      </c>
      <c r="G61" s="87">
        <v>5</v>
      </c>
      <c r="H61" s="206">
        <f>PRODUCT((V9+W9)/U9)</f>
        <v>0</v>
      </c>
      <c r="I61" s="206">
        <f>PRODUCT(X9/U9)</f>
        <v>0</v>
      </c>
      <c r="J61" s="206">
        <f>PRODUCT(V9+W9+X9)/U9</f>
        <v>0</v>
      </c>
      <c r="K61" s="207">
        <f>PRODUCT(Y9/U9)</f>
        <v>2.6</v>
      </c>
      <c r="L61" s="38"/>
      <c r="M61" s="198" t="s">
        <v>206</v>
      </c>
      <c r="N61" s="87"/>
      <c r="O61" s="87">
        <v>20</v>
      </c>
      <c r="P61" s="87" t="s">
        <v>307</v>
      </c>
      <c r="Q61" s="197"/>
      <c r="R61" s="197"/>
      <c r="S61" s="197"/>
      <c r="T61" s="209"/>
      <c r="U61" s="207" t="s">
        <v>299</v>
      </c>
      <c r="V61" s="38"/>
      <c r="W61" s="211"/>
      <c r="X61" s="188"/>
      <c r="Y61" s="188"/>
      <c r="Z61" s="186"/>
      <c r="AA61" s="186"/>
      <c r="AB61" s="186"/>
      <c r="AC61" s="188"/>
      <c r="AD61" s="186"/>
      <c r="AE61" s="186"/>
      <c r="AF61" s="186"/>
      <c r="AG61" s="188"/>
      <c r="AH61" s="189"/>
      <c r="AI61" s="184" t="s">
        <v>321</v>
      </c>
      <c r="AJ61" s="186"/>
      <c r="AK61" s="186"/>
      <c r="AL61" s="187">
        <v>85</v>
      </c>
      <c r="AM61" s="187">
        <v>21</v>
      </c>
      <c r="AN61" s="187">
        <v>53</v>
      </c>
      <c r="AO61" s="186"/>
      <c r="AP61" s="227">
        <f>PRODUCT(AL61/AL67)</f>
        <v>0.75221238938053092</v>
      </c>
      <c r="AQ61" s="189"/>
      <c r="AR61" s="24"/>
      <c r="AS61" s="24"/>
    </row>
    <row r="62" spans="1:45" ht="15" customHeight="1" x14ac:dyDescent="0.2">
      <c r="A62" s="2"/>
      <c r="B62" s="205">
        <v>2009</v>
      </c>
      <c r="C62" s="87"/>
      <c r="D62" s="186"/>
      <c r="E62" s="87"/>
      <c r="F62" s="87">
        <v>20</v>
      </c>
      <c r="G62" s="87"/>
      <c r="H62" s="206"/>
      <c r="I62" s="206"/>
      <c r="J62" s="206"/>
      <c r="K62" s="207"/>
      <c r="L62" s="38"/>
      <c r="M62" s="198" t="s">
        <v>207</v>
      </c>
      <c r="N62" s="87"/>
      <c r="O62" s="87">
        <v>20</v>
      </c>
      <c r="P62" s="87" t="s">
        <v>308</v>
      </c>
      <c r="Q62" s="197"/>
      <c r="R62" s="197"/>
      <c r="S62" s="197"/>
      <c r="T62" s="209"/>
      <c r="U62" s="207" t="s">
        <v>300</v>
      </c>
      <c r="V62" s="38"/>
      <c r="W62" s="211"/>
      <c r="X62" s="188"/>
      <c r="Y62" s="188"/>
      <c r="Z62" s="186"/>
      <c r="AA62" s="186"/>
      <c r="AB62" s="186"/>
      <c r="AC62" s="188"/>
      <c r="AD62" s="186"/>
      <c r="AE62" s="186"/>
      <c r="AF62" s="186"/>
      <c r="AG62" s="188"/>
      <c r="AH62" s="189"/>
      <c r="AI62" s="184" t="s">
        <v>320</v>
      </c>
      <c r="AJ62" s="186"/>
      <c r="AK62" s="186"/>
      <c r="AL62" s="187"/>
      <c r="AM62" s="228">
        <f>PRODUCT(AM61/AL61)</f>
        <v>0.24705882352941178</v>
      </c>
      <c r="AN62" s="228">
        <f>PRODUCT(AN61/AL61)</f>
        <v>0.62352941176470589</v>
      </c>
      <c r="AO62" s="186"/>
      <c r="AP62" s="87"/>
      <c r="AQ62" s="189"/>
      <c r="AR62" s="24"/>
      <c r="AS62" s="24"/>
    </row>
    <row r="63" spans="1:45" ht="15" customHeight="1" x14ac:dyDescent="0.2">
      <c r="A63" s="2"/>
      <c r="B63" s="205">
        <v>2010</v>
      </c>
      <c r="C63" s="87" t="s">
        <v>68</v>
      </c>
      <c r="D63" s="186" t="s">
        <v>78</v>
      </c>
      <c r="E63" s="87"/>
      <c r="F63" s="87">
        <v>21</v>
      </c>
      <c r="G63" s="87">
        <v>10</v>
      </c>
      <c r="H63" s="206">
        <f t="shared" ref="H63:H71" si="13">PRODUCT((V11+W11)/U11)</f>
        <v>0.4</v>
      </c>
      <c r="I63" s="206">
        <f t="shared" ref="I63:I71" si="14">PRODUCT(X11/U11)</f>
        <v>0</v>
      </c>
      <c r="J63" s="206">
        <f t="shared" ref="J63:J71" si="15">PRODUCT(V11+W11+X11)/U11</f>
        <v>0.4</v>
      </c>
      <c r="K63" s="207">
        <f t="shared" ref="K63:K71" si="16">PRODUCT(Y11/U11)</f>
        <v>1.6</v>
      </c>
      <c r="L63" s="38"/>
      <c r="M63" s="198" t="s">
        <v>208</v>
      </c>
      <c r="N63" s="87"/>
      <c r="O63" s="87">
        <v>21</v>
      </c>
      <c r="P63" s="87" t="s">
        <v>240</v>
      </c>
      <c r="Q63" s="87" t="s">
        <v>286</v>
      </c>
      <c r="R63" s="197"/>
      <c r="S63" s="87" t="s">
        <v>292</v>
      </c>
      <c r="T63" s="209"/>
      <c r="U63" s="207" t="s">
        <v>301</v>
      </c>
      <c r="V63" s="38"/>
      <c r="W63" s="211"/>
      <c r="X63" s="188"/>
      <c r="Y63" s="188"/>
      <c r="Z63" s="186"/>
      <c r="AA63" s="186"/>
      <c r="AB63" s="186"/>
      <c r="AC63" s="188"/>
      <c r="AD63" s="186"/>
      <c r="AE63" s="186"/>
      <c r="AF63" s="186"/>
      <c r="AG63" s="188"/>
      <c r="AH63" s="189"/>
      <c r="AI63" s="184"/>
      <c r="AJ63" s="186"/>
      <c r="AK63" s="186"/>
      <c r="AL63" s="187"/>
      <c r="AM63" s="187"/>
      <c r="AN63" s="187"/>
      <c r="AO63" s="186"/>
      <c r="AP63" s="87"/>
      <c r="AQ63" s="189"/>
      <c r="AR63" s="24"/>
      <c r="AS63" s="24"/>
    </row>
    <row r="64" spans="1:45" ht="15" customHeight="1" x14ac:dyDescent="0.2">
      <c r="A64" s="2"/>
      <c r="B64" s="205">
        <v>2011</v>
      </c>
      <c r="C64" s="87" t="s">
        <v>77</v>
      </c>
      <c r="D64" s="186" t="s">
        <v>78</v>
      </c>
      <c r="E64" s="87"/>
      <c r="F64" s="87">
        <v>22</v>
      </c>
      <c r="G64" s="87">
        <v>13</v>
      </c>
      <c r="H64" s="206">
        <f t="shared" si="13"/>
        <v>0.15384615384615385</v>
      </c>
      <c r="I64" s="206">
        <f t="shared" si="14"/>
        <v>0.15384615384615385</v>
      </c>
      <c r="J64" s="206">
        <f t="shared" si="15"/>
        <v>0.30769230769230771</v>
      </c>
      <c r="K64" s="207">
        <f t="shared" si="16"/>
        <v>1.7692307692307692</v>
      </c>
      <c r="L64" s="38"/>
      <c r="M64" s="198" t="s">
        <v>209</v>
      </c>
      <c r="N64" s="87"/>
      <c r="O64" s="87"/>
      <c r="P64" s="87" t="s">
        <v>309</v>
      </c>
      <c r="Q64" s="87" t="s">
        <v>284</v>
      </c>
      <c r="R64" s="87" t="s">
        <v>265</v>
      </c>
      <c r="S64" s="87" t="s">
        <v>293</v>
      </c>
      <c r="T64" s="209"/>
      <c r="U64" s="207" t="s">
        <v>191</v>
      </c>
      <c r="V64" s="38"/>
      <c r="W64" s="211"/>
      <c r="X64" s="188"/>
      <c r="Y64" s="188"/>
      <c r="Z64" s="186"/>
      <c r="AA64" s="186"/>
      <c r="AB64" s="186"/>
      <c r="AC64" s="188"/>
      <c r="AD64" s="186"/>
      <c r="AE64" s="186"/>
      <c r="AF64" s="186"/>
      <c r="AG64" s="188"/>
      <c r="AH64" s="189"/>
      <c r="AI64" s="184" t="s">
        <v>319</v>
      </c>
      <c r="AJ64" s="186"/>
      <c r="AK64" s="186"/>
      <c r="AL64" s="187">
        <v>28</v>
      </c>
      <c r="AM64" s="187">
        <v>6</v>
      </c>
      <c r="AN64" s="187">
        <v>2</v>
      </c>
      <c r="AO64" s="186"/>
      <c r="AP64" s="229">
        <v>0.26</v>
      </c>
      <c r="AQ64" s="189"/>
      <c r="AR64" s="24"/>
      <c r="AS64" s="24"/>
    </row>
    <row r="65" spans="1:45" ht="15" customHeight="1" x14ac:dyDescent="0.2">
      <c r="A65" s="2"/>
      <c r="B65" s="205">
        <v>2012</v>
      </c>
      <c r="C65" s="87" t="s">
        <v>64</v>
      </c>
      <c r="D65" s="186" t="s">
        <v>83</v>
      </c>
      <c r="E65" s="87"/>
      <c r="F65" s="87">
        <v>23</v>
      </c>
      <c r="G65" s="87">
        <v>12</v>
      </c>
      <c r="H65" s="206">
        <f t="shared" si="13"/>
        <v>0.16666666666666666</v>
      </c>
      <c r="I65" s="206">
        <f t="shared" si="14"/>
        <v>0.75</v>
      </c>
      <c r="J65" s="206">
        <f t="shared" si="15"/>
        <v>0.91666666666666663</v>
      </c>
      <c r="K65" s="207">
        <f t="shared" si="16"/>
        <v>3.0833333333333335</v>
      </c>
      <c r="L65" s="38"/>
      <c r="M65" s="198" t="s">
        <v>211</v>
      </c>
      <c r="N65" s="87"/>
      <c r="O65" s="87"/>
      <c r="P65" s="87" t="s">
        <v>310</v>
      </c>
      <c r="Q65" s="87" t="s">
        <v>188</v>
      </c>
      <c r="R65" s="87" t="s">
        <v>290</v>
      </c>
      <c r="S65" s="87" t="s">
        <v>294</v>
      </c>
      <c r="T65" s="209"/>
      <c r="U65" s="207" t="s">
        <v>274</v>
      </c>
      <c r="V65" s="38"/>
      <c r="W65" s="211"/>
      <c r="X65" s="188"/>
      <c r="Y65" s="188"/>
      <c r="Z65" s="186"/>
      <c r="AA65" s="186"/>
      <c r="AB65" s="186"/>
      <c r="AC65" s="188"/>
      <c r="AD65" s="186"/>
      <c r="AE65" s="186"/>
      <c r="AF65" s="186"/>
      <c r="AG65" s="188"/>
      <c r="AH65" s="189"/>
      <c r="AI65" s="184" t="s">
        <v>320</v>
      </c>
      <c r="AJ65" s="186"/>
      <c r="AK65" s="186"/>
      <c r="AL65" s="187"/>
      <c r="AM65" s="228">
        <f>PRODUCT(AM64/AL64)</f>
        <v>0.21428571428571427</v>
      </c>
      <c r="AN65" s="228">
        <f>PRODUCT(AN64/AL64)</f>
        <v>7.1428571428571425E-2</v>
      </c>
      <c r="AO65" s="186"/>
      <c r="AP65" s="87"/>
      <c r="AQ65" s="189"/>
      <c r="AR65" s="24"/>
      <c r="AS65" s="24"/>
    </row>
    <row r="66" spans="1:45" ht="15" customHeight="1" x14ac:dyDescent="0.2">
      <c r="A66" s="2"/>
      <c r="B66" s="205">
        <v>2013</v>
      </c>
      <c r="C66" s="87" t="s">
        <v>68</v>
      </c>
      <c r="D66" s="186" t="s">
        <v>83</v>
      </c>
      <c r="E66" s="87"/>
      <c r="F66" s="87">
        <v>24</v>
      </c>
      <c r="G66" s="87">
        <v>10</v>
      </c>
      <c r="H66" s="206">
        <f t="shared" si="13"/>
        <v>0</v>
      </c>
      <c r="I66" s="206">
        <f t="shared" si="14"/>
        <v>0.1</v>
      </c>
      <c r="J66" s="206">
        <f t="shared" si="15"/>
        <v>0.1</v>
      </c>
      <c r="K66" s="207">
        <f t="shared" si="16"/>
        <v>3</v>
      </c>
      <c r="L66" s="38"/>
      <c r="M66" s="198" t="s">
        <v>214</v>
      </c>
      <c r="N66" s="87"/>
      <c r="O66" s="87"/>
      <c r="P66" s="87" t="s">
        <v>200</v>
      </c>
      <c r="Q66" s="87" t="s">
        <v>241</v>
      </c>
      <c r="R66" s="87" t="s">
        <v>290</v>
      </c>
      <c r="S66" s="87" t="s">
        <v>294</v>
      </c>
      <c r="T66" s="209"/>
      <c r="U66" s="207" t="s">
        <v>302</v>
      </c>
      <c r="V66" s="38"/>
      <c r="W66" s="211"/>
      <c r="X66" s="188"/>
      <c r="Y66" s="188"/>
      <c r="Z66" s="186"/>
      <c r="AA66" s="186"/>
      <c r="AB66" s="186"/>
      <c r="AC66" s="188"/>
      <c r="AD66" s="186"/>
      <c r="AE66" s="186"/>
      <c r="AF66" s="186"/>
      <c r="AG66" s="188"/>
      <c r="AH66" s="189"/>
      <c r="AI66" s="184"/>
      <c r="AJ66" s="186"/>
      <c r="AK66" s="186"/>
      <c r="AL66" s="187"/>
      <c r="AM66" s="187"/>
      <c r="AN66" s="187"/>
      <c r="AO66" s="186"/>
      <c r="AP66" s="186"/>
      <c r="AQ66" s="189"/>
      <c r="AR66" s="24"/>
      <c r="AS66" s="24"/>
    </row>
    <row r="67" spans="1:45" ht="15" customHeight="1" x14ac:dyDescent="0.2">
      <c r="A67" s="2"/>
      <c r="B67" s="205">
        <v>2014</v>
      </c>
      <c r="C67" s="87" t="s">
        <v>68</v>
      </c>
      <c r="D67" s="186" t="s">
        <v>83</v>
      </c>
      <c r="E67" s="87"/>
      <c r="F67" s="87">
        <v>25</v>
      </c>
      <c r="G67" s="87">
        <v>10</v>
      </c>
      <c r="H67" s="206">
        <f t="shared" si="13"/>
        <v>0.1</v>
      </c>
      <c r="I67" s="214">
        <f t="shared" si="14"/>
        <v>0.8</v>
      </c>
      <c r="J67" s="206">
        <f t="shared" si="15"/>
        <v>0.9</v>
      </c>
      <c r="K67" s="207">
        <f t="shared" si="16"/>
        <v>2.1</v>
      </c>
      <c r="L67" s="38"/>
      <c r="M67" s="198" t="s">
        <v>216</v>
      </c>
      <c r="N67" s="87"/>
      <c r="O67" s="87"/>
      <c r="P67" s="87" t="s">
        <v>311</v>
      </c>
      <c r="Q67" s="87" t="s">
        <v>287</v>
      </c>
      <c r="R67" s="87" t="s">
        <v>210</v>
      </c>
      <c r="S67" s="87" t="s">
        <v>295</v>
      </c>
      <c r="T67" s="209"/>
      <c r="U67" s="207" t="s">
        <v>303</v>
      </c>
      <c r="V67" s="38"/>
      <c r="W67" s="211"/>
      <c r="X67" s="188"/>
      <c r="Y67" s="188"/>
      <c r="Z67" s="186"/>
      <c r="AA67" s="186"/>
      <c r="AB67" s="186"/>
      <c r="AC67" s="188"/>
      <c r="AD67" s="186"/>
      <c r="AE67" s="186"/>
      <c r="AF67" s="186"/>
      <c r="AG67" s="188"/>
      <c r="AH67" s="189"/>
      <c r="AI67" s="184" t="s">
        <v>7</v>
      </c>
      <c r="AJ67" s="186"/>
      <c r="AK67" s="186"/>
      <c r="AL67" s="187">
        <f>PRODUCT(AL61+AL64)</f>
        <v>113</v>
      </c>
      <c r="AM67" s="187">
        <f>PRODUCT(AM61+AM64)</f>
        <v>27</v>
      </c>
      <c r="AN67" s="187">
        <f>PRODUCT(AN61+AN64)</f>
        <v>55</v>
      </c>
      <c r="AO67" s="186"/>
      <c r="AP67" s="186"/>
      <c r="AQ67" s="189"/>
      <c r="AR67" s="24"/>
      <c r="AS67" s="24"/>
    </row>
    <row r="68" spans="1:45" ht="15" customHeight="1" x14ac:dyDescent="0.2">
      <c r="A68" s="2"/>
      <c r="B68" s="205">
        <v>2015</v>
      </c>
      <c r="C68" s="87" t="s">
        <v>68</v>
      </c>
      <c r="D68" s="186" t="s">
        <v>83</v>
      </c>
      <c r="E68" s="87"/>
      <c r="F68" s="87">
        <v>26</v>
      </c>
      <c r="G68" s="87">
        <v>8</v>
      </c>
      <c r="H68" s="206">
        <f t="shared" si="13"/>
        <v>0.125</v>
      </c>
      <c r="I68" s="206">
        <f t="shared" si="14"/>
        <v>1.125</v>
      </c>
      <c r="J68" s="206">
        <f t="shared" si="15"/>
        <v>1.25</v>
      </c>
      <c r="K68" s="207">
        <f t="shared" si="16"/>
        <v>4.375</v>
      </c>
      <c r="L68" s="38"/>
      <c r="M68" s="198" t="s">
        <v>217</v>
      </c>
      <c r="N68" s="87"/>
      <c r="O68" s="87"/>
      <c r="P68" s="87" t="s">
        <v>312</v>
      </c>
      <c r="Q68" s="87" t="s">
        <v>288</v>
      </c>
      <c r="R68" s="87" t="s">
        <v>221</v>
      </c>
      <c r="S68" s="87" t="s">
        <v>275</v>
      </c>
      <c r="T68" s="209"/>
      <c r="U68" s="207" t="s">
        <v>304</v>
      </c>
      <c r="V68" s="38"/>
      <c r="W68" s="211"/>
      <c r="X68" s="188"/>
      <c r="Y68" s="188"/>
      <c r="Z68" s="186"/>
      <c r="AA68" s="186"/>
      <c r="AB68" s="186"/>
      <c r="AC68" s="188"/>
      <c r="AD68" s="186"/>
      <c r="AE68" s="186"/>
      <c r="AF68" s="186"/>
      <c r="AG68" s="188"/>
      <c r="AH68" s="189"/>
      <c r="AI68" s="184" t="s">
        <v>320</v>
      </c>
      <c r="AJ68" s="186"/>
      <c r="AK68" s="186"/>
      <c r="AL68" s="187"/>
      <c r="AM68" s="228">
        <f>PRODUCT(AM67/AL67)</f>
        <v>0.23893805309734514</v>
      </c>
      <c r="AN68" s="228">
        <f>PRODUCT(AN67/AL67)</f>
        <v>0.48672566371681414</v>
      </c>
      <c r="AO68" s="186"/>
      <c r="AP68" s="186"/>
      <c r="AQ68" s="189"/>
      <c r="AR68" s="24"/>
      <c r="AS68" s="24"/>
    </row>
    <row r="69" spans="1:45" ht="15" customHeight="1" x14ac:dyDescent="0.2">
      <c r="A69" s="2"/>
      <c r="B69" s="205">
        <v>2016</v>
      </c>
      <c r="C69" s="87" t="s">
        <v>68</v>
      </c>
      <c r="D69" s="186" t="s">
        <v>83</v>
      </c>
      <c r="E69" s="87"/>
      <c r="F69" s="87">
        <v>27</v>
      </c>
      <c r="G69" s="87">
        <v>9</v>
      </c>
      <c r="H69" s="214">
        <f t="shared" si="13"/>
        <v>0.88888888888888884</v>
      </c>
      <c r="I69" s="206">
        <f t="shared" si="14"/>
        <v>0.55555555555555558</v>
      </c>
      <c r="J69" s="214">
        <f t="shared" si="15"/>
        <v>1.4444444444444444</v>
      </c>
      <c r="K69" s="215">
        <f t="shared" si="16"/>
        <v>4</v>
      </c>
      <c r="L69" s="38"/>
      <c r="M69" s="198" t="s">
        <v>219</v>
      </c>
      <c r="N69" s="87"/>
      <c r="O69" s="87"/>
      <c r="P69" s="87" t="s">
        <v>218</v>
      </c>
      <c r="Q69" s="87" t="s">
        <v>289</v>
      </c>
      <c r="R69" s="87" t="s">
        <v>215</v>
      </c>
      <c r="S69" s="87" t="s">
        <v>296</v>
      </c>
      <c r="T69" s="209"/>
      <c r="U69" s="207" t="s">
        <v>305</v>
      </c>
      <c r="V69" s="38"/>
      <c r="W69" s="211"/>
      <c r="X69" s="188"/>
      <c r="Y69" s="188"/>
      <c r="Z69" s="186"/>
      <c r="AA69" s="186"/>
      <c r="AB69" s="186"/>
      <c r="AC69" s="188"/>
      <c r="AD69" s="186"/>
      <c r="AE69" s="186"/>
      <c r="AF69" s="186"/>
      <c r="AG69" s="188"/>
      <c r="AH69" s="189"/>
      <c r="AI69" s="186"/>
      <c r="AJ69" s="186"/>
      <c r="AK69" s="186"/>
      <c r="AL69" s="186"/>
      <c r="AM69" s="188"/>
      <c r="AN69" s="186"/>
      <c r="AO69" s="186"/>
      <c r="AP69" s="186"/>
      <c r="AQ69" s="189"/>
      <c r="AR69" s="24"/>
      <c r="AS69" s="24"/>
    </row>
    <row r="70" spans="1:45" ht="15" customHeight="1" x14ac:dyDescent="0.2">
      <c r="A70" s="2"/>
      <c r="B70" s="205">
        <v>2017</v>
      </c>
      <c r="C70" s="87" t="s">
        <v>68</v>
      </c>
      <c r="D70" s="186" t="s">
        <v>83</v>
      </c>
      <c r="E70" s="87"/>
      <c r="F70" s="87">
        <v>28</v>
      </c>
      <c r="G70" s="87">
        <v>11</v>
      </c>
      <c r="H70" s="206">
        <f t="shared" si="13"/>
        <v>0.36363636363636365</v>
      </c>
      <c r="I70" s="206">
        <f t="shared" si="14"/>
        <v>1</v>
      </c>
      <c r="J70" s="206">
        <f t="shared" si="15"/>
        <v>1.3636363636363635</v>
      </c>
      <c r="K70" s="207">
        <f t="shared" si="16"/>
        <v>2.7272727272727271</v>
      </c>
      <c r="L70" s="38"/>
      <c r="M70" s="198" t="s">
        <v>220</v>
      </c>
      <c r="N70" s="87"/>
      <c r="O70" s="87"/>
      <c r="P70" s="87" t="s">
        <v>313</v>
      </c>
      <c r="Q70" s="87" t="s">
        <v>224</v>
      </c>
      <c r="R70" s="87" t="s">
        <v>213</v>
      </c>
      <c r="S70" s="87" t="s">
        <v>297</v>
      </c>
      <c r="T70" s="209"/>
      <c r="U70" s="207" t="s">
        <v>306</v>
      </c>
      <c r="V70" s="38"/>
      <c r="W70" s="211"/>
      <c r="X70" s="188"/>
      <c r="Y70" s="188"/>
      <c r="Z70" s="186"/>
      <c r="AA70" s="186"/>
      <c r="AB70" s="186"/>
      <c r="AC70" s="188"/>
      <c r="AD70" s="186"/>
      <c r="AE70" s="186"/>
      <c r="AF70" s="186"/>
      <c r="AG70" s="188"/>
      <c r="AH70" s="189"/>
      <c r="AI70" s="186"/>
      <c r="AJ70" s="186"/>
      <c r="AK70" s="186"/>
      <c r="AL70" s="186"/>
      <c r="AM70" s="188"/>
      <c r="AN70" s="186"/>
      <c r="AO70" s="186"/>
      <c r="AP70" s="186"/>
      <c r="AQ70" s="189"/>
      <c r="AR70" s="24"/>
      <c r="AS70" s="24"/>
    </row>
    <row r="71" spans="1:45" ht="15" customHeight="1" x14ac:dyDescent="0.2">
      <c r="A71" s="2"/>
      <c r="B71" s="205">
        <v>2018</v>
      </c>
      <c r="C71" s="87" t="s">
        <v>77</v>
      </c>
      <c r="D71" s="186" t="s">
        <v>83</v>
      </c>
      <c r="E71" s="87"/>
      <c r="F71" s="87">
        <v>29</v>
      </c>
      <c r="G71" s="87">
        <v>9</v>
      </c>
      <c r="H71" s="206">
        <f t="shared" si="13"/>
        <v>0.1111111111111111</v>
      </c>
      <c r="I71" s="206">
        <f t="shared" si="14"/>
        <v>0.55555555555555558</v>
      </c>
      <c r="J71" s="206">
        <f t="shared" si="15"/>
        <v>0.66666666666666663</v>
      </c>
      <c r="K71" s="207">
        <f t="shared" si="16"/>
        <v>3.1111111111111112</v>
      </c>
      <c r="L71" s="38"/>
      <c r="M71" s="198" t="s">
        <v>223</v>
      </c>
      <c r="N71" s="87"/>
      <c r="O71" s="87"/>
      <c r="P71" s="87" t="s">
        <v>314</v>
      </c>
      <c r="Q71" s="87" t="s">
        <v>222</v>
      </c>
      <c r="R71" s="87" t="s">
        <v>291</v>
      </c>
      <c r="S71" s="87" t="s">
        <v>203</v>
      </c>
      <c r="T71" s="209"/>
      <c r="U71" s="207" t="s">
        <v>201</v>
      </c>
      <c r="V71" s="38"/>
      <c r="W71" s="223"/>
      <c r="X71" s="197"/>
      <c r="Y71" s="197"/>
      <c r="Z71" s="197"/>
      <c r="AA71" s="197"/>
      <c r="AB71" s="197"/>
      <c r="AC71" s="197"/>
      <c r="AD71" s="197"/>
      <c r="AE71" s="197"/>
      <c r="AF71" s="209"/>
      <c r="AG71" s="209"/>
      <c r="AH71" s="224"/>
      <c r="AI71" s="186"/>
      <c r="AJ71" s="186"/>
      <c r="AK71" s="186"/>
      <c r="AL71" s="186"/>
      <c r="AM71" s="188"/>
      <c r="AN71" s="186"/>
      <c r="AO71" s="186"/>
      <c r="AP71" s="186"/>
      <c r="AQ71" s="189"/>
      <c r="AR71" s="24"/>
      <c r="AS71" s="24"/>
    </row>
    <row r="72" spans="1:45" ht="15" customHeight="1" x14ac:dyDescent="0.2">
      <c r="A72" s="2"/>
      <c r="B72" s="205">
        <v>2019</v>
      </c>
      <c r="C72" s="87" t="s">
        <v>77</v>
      </c>
      <c r="D72" s="186" t="s">
        <v>83</v>
      </c>
      <c r="E72" s="87"/>
      <c r="F72" s="87">
        <v>30</v>
      </c>
      <c r="G72" s="87">
        <v>9</v>
      </c>
      <c r="H72" s="206">
        <f t="shared" ref="H72" si="17">PRODUCT((V21+W21)/U21)</f>
        <v>0.14285714285714285</v>
      </c>
      <c r="I72" s="206">
        <f t="shared" ref="I72" si="18">PRODUCT(X21/U21)</f>
        <v>0.2857142857142857</v>
      </c>
      <c r="J72" s="206">
        <f t="shared" ref="J72" si="19">PRODUCT(V21+W21+X21)/U21</f>
        <v>0.42857142857142855</v>
      </c>
      <c r="K72" s="207">
        <f t="shared" ref="K72" si="20">PRODUCT(Y21/U21)</f>
        <v>2</v>
      </c>
      <c r="L72" s="38"/>
      <c r="M72" s="198" t="s">
        <v>226</v>
      </c>
      <c r="N72" s="87"/>
      <c r="O72" s="87"/>
      <c r="P72" s="87" t="s">
        <v>171</v>
      </c>
      <c r="Q72" s="87" t="s">
        <v>195</v>
      </c>
      <c r="R72" s="87" t="s">
        <v>172</v>
      </c>
      <c r="S72" s="87" t="s">
        <v>298</v>
      </c>
      <c r="T72" s="209"/>
      <c r="U72" s="207" t="s">
        <v>173</v>
      </c>
      <c r="V72" s="38"/>
      <c r="W72" s="223"/>
      <c r="X72" s="197"/>
      <c r="Y72" s="197"/>
      <c r="Z72" s="197"/>
      <c r="AA72" s="197"/>
      <c r="AB72" s="197"/>
      <c r="AC72" s="197"/>
      <c r="AD72" s="197"/>
      <c r="AE72" s="197"/>
      <c r="AF72" s="209"/>
      <c r="AG72" s="209"/>
      <c r="AH72" s="224"/>
      <c r="AI72" s="186"/>
      <c r="AJ72" s="186"/>
      <c r="AK72" s="186"/>
      <c r="AL72" s="186"/>
      <c r="AM72" s="188"/>
      <c r="AN72" s="186"/>
      <c r="AO72" s="186"/>
      <c r="AP72" s="186"/>
      <c r="AQ72" s="189"/>
      <c r="AR72" s="24"/>
      <c r="AS72" s="24"/>
    </row>
    <row r="73" spans="1:45" ht="15" customHeight="1" x14ac:dyDescent="0.2">
      <c r="A73" s="2"/>
      <c r="B73" s="205">
        <v>2020</v>
      </c>
      <c r="C73" s="87" t="s">
        <v>64</v>
      </c>
      <c r="D73" s="186" t="s">
        <v>83</v>
      </c>
      <c r="E73" s="87"/>
      <c r="F73" s="87">
        <v>31</v>
      </c>
      <c r="G73" s="87">
        <v>7</v>
      </c>
      <c r="H73" s="206">
        <f t="shared" ref="H73" si="21">PRODUCT((V22+W22)/U22)</f>
        <v>0.23893805309734514</v>
      </c>
      <c r="I73" s="206">
        <f t="shared" ref="I73" si="22">PRODUCT(X22/U22)</f>
        <v>0.48672566371681414</v>
      </c>
      <c r="J73" s="206">
        <f t="shared" ref="J73" si="23">PRODUCT(V22+W22+X22)/U22</f>
        <v>0.72566371681415931</v>
      </c>
      <c r="K73" s="207">
        <f t="shared" ref="K73" si="24">PRODUCT(Y22/U22)</f>
        <v>2.6814159292035398</v>
      </c>
      <c r="L73" s="38"/>
      <c r="M73" s="198" t="s">
        <v>347</v>
      </c>
      <c r="N73" s="87"/>
      <c r="O73" s="87"/>
      <c r="P73" s="91" t="s">
        <v>346</v>
      </c>
      <c r="Q73" s="91" t="s">
        <v>348</v>
      </c>
      <c r="R73" s="91" t="s">
        <v>313</v>
      </c>
      <c r="S73" s="91" t="s">
        <v>349</v>
      </c>
      <c r="T73" s="222"/>
      <c r="U73" s="215" t="s">
        <v>350</v>
      </c>
      <c r="V73" s="38"/>
      <c r="W73" s="223"/>
      <c r="X73" s="197"/>
      <c r="Y73" s="197"/>
      <c r="Z73" s="197"/>
      <c r="AA73" s="197"/>
      <c r="AB73" s="197"/>
      <c r="AC73" s="197"/>
      <c r="AD73" s="197"/>
      <c r="AE73" s="197"/>
      <c r="AF73" s="209"/>
      <c r="AG73" s="209"/>
      <c r="AH73" s="224"/>
      <c r="AI73" s="186"/>
      <c r="AJ73" s="186"/>
      <c r="AK73" s="186"/>
      <c r="AL73" s="186"/>
      <c r="AM73" s="188"/>
      <c r="AN73" s="186"/>
      <c r="AO73" s="186"/>
      <c r="AP73" s="186"/>
      <c r="AQ73" s="189"/>
      <c r="AR73" s="24"/>
      <c r="AS73" s="24"/>
    </row>
    <row r="74" spans="1:45" s="9" customFormat="1" ht="15" customHeight="1" x14ac:dyDescent="0.25">
      <c r="A74" s="23"/>
      <c r="B74" s="190"/>
      <c r="C74" s="192"/>
      <c r="D74" s="192"/>
      <c r="E74" s="192"/>
      <c r="F74" s="192"/>
      <c r="G74" s="192"/>
      <c r="H74" s="216"/>
      <c r="I74" s="216"/>
      <c r="J74" s="216"/>
      <c r="K74" s="217"/>
      <c r="L74" s="38"/>
      <c r="M74" s="190"/>
      <c r="N74" s="192"/>
      <c r="O74" s="192"/>
      <c r="P74" s="192"/>
      <c r="Q74" s="192"/>
      <c r="R74" s="192"/>
      <c r="S74" s="192"/>
      <c r="T74" s="192"/>
      <c r="U74" s="217"/>
      <c r="V74" s="38"/>
      <c r="W74" s="190"/>
      <c r="X74" s="192"/>
      <c r="Y74" s="192"/>
      <c r="Z74" s="192"/>
      <c r="AA74" s="192"/>
      <c r="AB74" s="192"/>
      <c r="AC74" s="192"/>
      <c r="AD74" s="192"/>
      <c r="AE74" s="192"/>
      <c r="AF74" s="192"/>
      <c r="AG74" s="192"/>
      <c r="AH74" s="196"/>
      <c r="AI74" s="192"/>
      <c r="AJ74" s="192"/>
      <c r="AK74" s="192"/>
      <c r="AL74" s="192"/>
      <c r="AM74" s="192"/>
      <c r="AN74" s="192"/>
      <c r="AO74" s="192"/>
      <c r="AP74" s="192"/>
      <c r="AQ74" s="196"/>
      <c r="AR74" s="35"/>
      <c r="AS74" s="39"/>
    </row>
    <row r="75" spans="1:45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24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9"/>
    </row>
    <row r="76" spans="1:45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24"/>
      <c r="AM76" s="24"/>
      <c r="AN76" s="24"/>
      <c r="AO76" s="35"/>
      <c r="AP76" s="35"/>
      <c r="AQ76" s="35"/>
      <c r="AR76" s="39"/>
      <c r="AS76" s="39"/>
    </row>
    <row r="77" spans="1:45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24"/>
      <c r="AM77" s="24"/>
      <c r="AN77" s="24"/>
      <c r="AO77" s="35"/>
      <c r="AP77" s="35"/>
      <c r="AQ77" s="35"/>
      <c r="AR77" s="39"/>
      <c r="AS77" s="39"/>
    </row>
    <row r="78" spans="1:45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24"/>
      <c r="AM78" s="24"/>
      <c r="AN78" s="24"/>
      <c r="AO78" s="35"/>
      <c r="AP78" s="35"/>
      <c r="AQ78" s="35"/>
      <c r="AR78" s="39"/>
      <c r="AS78" s="39"/>
    </row>
    <row r="79" spans="1:45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24"/>
      <c r="AM79" s="24"/>
      <c r="AN79" s="24"/>
      <c r="AO79" s="35"/>
      <c r="AP79" s="35"/>
      <c r="AQ79" s="35"/>
      <c r="AR79" s="39"/>
      <c r="AS79" s="39"/>
    </row>
    <row r="80" spans="1:45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24"/>
      <c r="AM80" s="24"/>
      <c r="AN80" s="24"/>
      <c r="AO80" s="35"/>
      <c r="AP80" s="35"/>
      <c r="AQ80" s="35"/>
      <c r="AR80" s="39"/>
      <c r="AS80" s="39"/>
    </row>
    <row r="81" spans="1:45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24"/>
      <c r="AM81" s="24"/>
      <c r="AN81" s="24"/>
      <c r="AO81" s="35"/>
      <c r="AP81" s="35"/>
      <c r="AQ81" s="35"/>
      <c r="AR81" s="39"/>
      <c r="AS81" s="39"/>
    </row>
    <row r="82" spans="1:45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24"/>
      <c r="AM82" s="24"/>
      <c r="AN82" s="24"/>
      <c r="AO82" s="35"/>
      <c r="AP82" s="35"/>
      <c r="AQ82" s="35"/>
      <c r="AR82" s="39"/>
      <c r="AS82" s="39"/>
    </row>
    <row r="83" spans="1:45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24"/>
      <c r="AM83" s="24"/>
      <c r="AN83" s="24"/>
      <c r="AO83" s="35"/>
      <c r="AP83" s="35"/>
      <c r="AQ83" s="35"/>
      <c r="AR83" s="39"/>
      <c r="AS83" s="39"/>
    </row>
    <row r="84" spans="1:45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24"/>
      <c r="AM84" s="24"/>
      <c r="AN84" s="24"/>
      <c r="AO84" s="35"/>
      <c r="AP84" s="35"/>
      <c r="AQ84" s="35"/>
      <c r="AR84" s="39"/>
      <c r="AS84" s="39"/>
    </row>
    <row r="85" spans="1:45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24"/>
      <c r="AM85" s="24"/>
      <c r="AN85" s="24"/>
      <c r="AO85" s="35"/>
      <c r="AP85" s="35"/>
      <c r="AQ85" s="35"/>
      <c r="AR85" s="39"/>
      <c r="AS85" s="39"/>
    </row>
    <row r="86" spans="1:45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24"/>
      <c r="AM86" s="24"/>
      <c r="AN86" s="24"/>
      <c r="AO86" s="35"/>
      <c r="AP86" s="35"/>
      <c r="AQ86" s="35"/>
      <c r="AR86" s="39"/>
      <c r="AS86" s="39"/>
    </row>
    <row r="87" spans="1:45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24"/>
      <c r="AM87" s="24"/>
      <c r="AN87" s="24"/>
      <c r="AO87" s="35"/>
      <c r="AP87" s="35"/>
      <c r="AQ87" s="35"/>
      <c r="AR87" s="39"/>
      <c r="AS87" s="39"/>
    </row>
    <row r="88" spans="1:45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24"/>
      <c r="AM88" s="24"/>
      <c r="AN88" s="24"/>
      <c r="AO88" s="35"/>
      <c r="AP88" s="35"/>
      <c r="AQ88" s="35"/>
      <c r="AR88" s="39"/>
      <c r="AS88" s="39"/>
    </row>
    <row r="89" spans="1:45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24"/>
      <c r="AM89" s="24"/>
      <c r="AN89" s="24"/>
      <c r="AO89" s="35"/>
      <c r="AP89" s="35"/>
      <c r="AQ89" s="35"/>
      <c r="AR89" s="39"/>
      <c r="AS89" s="39"/>
    </row>
    <row r="90" spans="1:45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24"/>
      <c r="AM90" s="24"/>
      <c r="AN90" s="24"/>
      <c r="AO90" s="35"/>
      <c r="AP90" s="35"/>
      <c r="AQ90" s="35"/>
      <c r="AR90" s="39"/>
      <c r="AS90" s="39"/>
    </row>
    <row r="91" spans="1:45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24"/>
      <c r="AM91" s="24"/>
      <c r="AN91" s="24"/>
      <c r="AO91" s="35"/>
      <c r="AP91" s="35"/>
      <c r="AQ91" s="35"/>
      <c r="AR91" s="39"/>
      <c r="AS91" s="39"/>
    </row>
    <row r="92" spans="1:45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24"/>
      <c r="AM92" s="24"/>
      <c r="AN92" s="24"/>
      <c r="AO92" s="35"/>
      <c r="AP92" s="35"/>
      <c r="AQ92" s="35"/>
      <c r="AR92" s="39"/>
      <c r="AS92" s="39"/>
    </row>
    <row r="93" spans="1:45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24"/>
      <c r="AM93" s="24"/>
      <c r="AN93" s="24"/>
      <c r="AO93" s="35"/>
      <c r="AP93" s="35"/>
      <c r="AQ93" s="35"/>
      <c r="AR93" s="39"/>
      <c r="AS93" s="39"/>
    </row>
    <row r="94" spans="1:45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24"/>
      <c r="AM94" s="24"/>
      <c r="AN94" s="24"/>
      <c r="AO94" s="35"/>
      <c r="AP94" s="35"/>
      <c r="AQ94" s="35"/>
      <c r="AR94" s="39"/>
      <c r="AS94" s="39"/>
    </row>
    <row r="95" spans="1:45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24"/>
      <c r="AM95" s="24"/>
      <c r="AN95" s="24"/>
      <c r="AO95" s="35"/>
      <c r="AP95" s="35"/>
      <c r="AQ95" s="35"/>
      <c r="AR95" s="39"/>
      <c r="AS95" s="39"/>
    </row>
    <row r="96" spans="1:45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24"/>
      <c r="AM96" s="24"/>
      <c r="AN96" s="24"/>
      <c r="AO96" s="35"/>
      <c r="AP96" s="35"/>
      <c r="AQ96" s="35"/>
      <c r="AR96" s="39"/>
      <c r="AS96" s="39"/>
    </row>
    <row r="97" spans="1:45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24"/>
      <c r="AM97" s="24"/>
      <c r="AN97" s="24"/>
      <c r="AO97" s="35"/>
      <c r="AP97" s="35"/>
      <c r="AQ97" s="35"/>
      <c r="AR97" s="39"/>
      <c r="AS97" s="39"/>
    </row>
    <row r="98" spans="1:45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24"/>
      <c r="AM98" s="24"/>
      <c r="AN98" s="24"/>
      <c r="AO98" s="35"/>
      <c r="AP98" s="35"/>
      <c r="AQ98" s="35"/>
      <c r="AR98" s="39"/>
      <c r="AS98" s="39"/>
    </row>
    <row r="99" spans="1:45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24"/>
      <c r="AM99" s="24"/>
      <c r="AN99" s="24"/>
      <c r="AO99" s="35"/>
      <c r="AP99" s="35"/>
      <c r="AQ99" s="35"/>
      <c r="AR99" s="39"/>
      <c r="AS99" s="39"/>
    </row>
    <row r="100" spans="1:45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24"/>
      <c r="AM100" s="24"/>
      <c r="AN100" s="24"/>
      <c r="AO100" s="35"/>
      <c r="AP100" s="35"/>
      <c r="AQ100" s="35"/>
      <c r="AR100" s="39"/>
      <c r="AS100" s="39"/>
    </row>
    <row r="101" spans="1:45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24"/>
      <c r="AM101" s="24"/>
      <c r="AN101" s="24"/>
      <c r="AO101" s="35"/>
      <c r="AP101" s="35"/>
      <c r="AQ101" s="35"/>
      <c r="AR101" s="39"/>
      <c r="AS101" s="39"/>
    </row>
    <row r="102" spans="1:45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24"/>
      <c r="AM102" s="24"/>
      <c r="AN102" s="24"/>
      <c r="AO102" s="35"/>
      <c r="AP102" s="35"/>
      <c r="AQ102" s="35"/>
      <c r="AR102" s="39"/>
      <c r="AS102" s="39"/>
    </row>
    <row r="103" spans="1:45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24"/>
      <c r="AM103" s="24"/>
      <c r="AN103" s="24"/>
      <c r="AO103" s="35"/>
      <c r="AP103" s="35"/>
      <c r="AQ103" s="35"/>
      <c r="AR103" s="39"/>
      <c r="AS103" s="39"/>
    </row>
    <row r="104" spans="1:45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24"/>
      <c r="AM104" s="24"/>
      <c r="AN104" s="24"/>
      <c r="AO104" s="35"/>
      <c r="AP104" s="35"/>
      <c r="AQ104" s="35"/>
      <c r="AR104" s="39"/>
      <c r="AS104" s="39"/>
    </row>
    <row r="105" spans="1:45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24"/>
      <c r="AM105" s="24"/>
      <c r="AN105" s="24"/>
      <c r="AO105" s="35"/>
      <c r="AP105" s="35"/>
      <c r="AQ105" s="35"/>
      <c r="AR105" s="39"/>
      <c r="AS105" s="39"/>
    </row>
    <row r="106" spans="1:45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24"/>
      <c r="AM106" s="24"/>
      <c r="AN106" s="24"/>
      <c r="AO106" s="35"/>
      <c r="AP106" s="35"/>
      <c r="AQ106" s="35"/>
      <c r="AR106" s="39"/>
      <c r="AS106" s="39"/>
    </row>
    <row r="107" spans="1:45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24"/>
      <c r="AM107" s="24"/>
      <c r="AN107" s="24"/>
      <c r="AO107" s="35"/>
      <c r="AP107" s="35"/>
      <c r="AQ107" s="35"/>
      <c r="AR107" s="39"/>
      <c r="AS107" s="39"/>
    </row>
    <row r="108" spans="1:45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24"/>
      <c r="AM108" s="24"/>
      <c r="AN108" s="24"/>
      <c r="AO108" s="35"/>
      <c r="AP108" s="35"/>
      <c r="AQ108" s="35"/>
      <c r="AR108" s="39"/>
      <c r="AS108" s="39"/>
    </row>
    <row r="109" spans="1:45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24"/>
      <c r="AM109" s="24"/>
      <c r="AN109" s="24"/>
      <c r="AO109" s="35"/>
      <c r="AP109" s="35"/>
      <c r="AQ109" s="35"/>
      <c r="AR109" s="39"/>
      <c r="AS109" s="39"/>
    </row>
    <row r="110" spans="1:45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24"/>
      <c r="AM110" s="24"/>
      <c r="AN110" s="24"/>
      <c r="AO110" s="35"/>
      <c r="AP110" s="35"/>
      <c r="AQ110" s="35"/>
      <c r="AR110" s="39"/>
      <c r="AS110" s="39"/>
    </row>
    <row r="111" spans="1:45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24"/>
      <c r="AM111" s="24"/>
      <c r="AN111" s="24"/>
      <c r="AO111" s="35"/>
      <c r="AP111" s="35"/>
      <c r="AQ111" s="35"/>
      <c r="AR111" s="39"/>
      <c r="AS111" s="39"/>
    </row>
    <row r="112" spans="1:45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24"/>
      <c r="AM112" s="24"/>
      <c r="AN112" s="24"/>
      <c r="AO112" s="35"/>
      <c r="AP112" s="35"/>
      <c r="AQ112" s="35"/>
      <c r="AR112" s="39"/>
      <c r="AS112" s="39"/>
    </row>
    <row r="113" spans="1:45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24"/>
      <c r="AM113" s="24"/>
      <c r="AN113" s="24"/>
      <c r="AO113" s="35"/>
      <c r="AP113" s="35"/>
      <c r="AQ113" s="35"/>
      <c r="AR113" s="39"/>
      <c r="AS113" s="39"/>
    </row>
    <row r="114" spans="1:45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24"/>
      <c r="AM114" s="24"/>
      <c r="AN114" s="24"/>
      <c r="AO114" s="35"/>
      <c r="AP114" s="35"/>
      <c r="AQ114" s="35"/>
      <c r="AR114" s="39"/>
      <c r="AS114" s="39"/>
    </row>
    <row r="115" spans="1:45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24"/>
      <c r="AM115" s="24"/>
      <c r="AN115" s="24"/>
      <c r="AO115" s="35"/>
      <c r="AP115" s="35"/>
      <c r="AQ115" s="35"/>
      <c r="AR115" s="39"/>
      <c r="AS115" s="39"/>
    </row>
    <row r="116" spans="1:45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24"/>
      <c r="AM116" s="24"/>
      <c r="AN116" s="24"/>
      <c r="AO116" s="35"/>
      <c r="AP116" s="35"/>
      <c r="AQ116" s="35"/>
      <c r="AR116" s="39"/>
      <c r="AS116" s="39"/>
    </row>
    <row r="117" spans="1:45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24"/>
      <c r="AM117" s="24"/>
      <c r="AN117" s="24"/>
      <c r="AO117" s="35"/>
      <c r="AP117" s="35"/>
      <c r="AQ117" s="35"/>
      <c r="AR117" s="39"/>
      <c r="AS117" s="39"/>
    </row>
    <row r="118" spans="1:45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24"/>
      <c r="AM118" s="24"/>
      <c r="AN118" s="24"/>
      <c r="AO118" s="35"/>
      <c r="AP118" s="35"/>
      <c r="AQ118" s="35"/>
      <c r="AR118" s="39"/>
      <c r="AS118" s="39"/>
    </row>
    <row r="119" spans="1:45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24"/>
      <c r="AM119" s="24"/>
      <c r="AN119" s="24"/>
      <c r="AO119" s="35"/>
      <c r="AP119" s="35"/>
      <c r="AQ119" s="35"/>
      <c r="AR119" s="39"/>
      <c r="AS119" s="39"/>
    </row>
    <row r="120" spans="1:45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24"/>
      <c r="AM120" s="24"/>
      <c r="AN120" s="24"/>
      <c r="AO120" s="35"/>
      <c r="AP120" s="35"/>
      <c r="AQ120" s="35"/>
      <c r="AR120" s="39"/>
      <c r="AS120" s="39"/>
    </row>
    <row r="121" spans="1:45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24"/>
      <c r="AM121" s="24"/>
      <c r="AN121" s="24"/>
      <c r="AO121" s="35"/>
      <c r="AP121" s="35"/>
      <c r="AQ121" s="35"/>
      <c r="AR121" s="39"/>
      <c r="AS121" s="39"/>
    </row>
    <row r="122" spans="1:45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24"/>
      <c r="AM122" s="24"/>
      <c r="AN122" s="24"/>
      <c r="AO122" s="35"/>
      <c r="AP122" s="35"/>
      <c r="AQ122" s="35"/>
      <c r="AR122" s="39"/>
      <c r="AS122" s="39"/>
    </row>
    <row r="123" spans="1:45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24"/>
      <c r="AM123" s="24"/>
      <c r="AN123" s="24"/>
      <c r="AO123" s="35"/>
      <c r="AP123" s="35"/>
      <c r="AQ123" s="35"/>
      <c r="AR123" s="39"/>
      <c r="AS123" s="39"/>
    </row>
    <row r="124" spans="1:45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24"/>
      <c r="AM124" s="24"/>
      <c r="AN124" s="24"/>
      <c r="AO124" s="35"/>
      <c r="AP124" s="35"/>
      <c r="AQ124" s="35"/>
      <c r="AR124" s="39"/>
      <c r="AS124" s="39"/>
    </row>
    <row r="125" spans="1:45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24"/>
      <c r="AM125" s="24"/>
      <c r="AN125" s="24"/>
      <c r="AO125" s="35"/>
      <c r="AP125" s="35"/>
      <c r="AQ125" s="35"/>
      <c r="AR125" s="39"/>
      <c r="AS125" s="39"/>
    </row>
    <row r="126" spans="1:45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24"/>
      <c r="AM126" s="24"/>
      <c r="AN126" s="24"/>
      <c r="AO126" s="35"/>
      <c r="AP126" s="35"/>
      <c r="AQ126" s="35"/>
      <c r="AR126" s="39"/>
      <c r="AS126" s="39"/>
    </row>
    <row r="127" spans="1:45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24"/>
      <c r="AM127" s="24"/>
      <c r="AN127" s="24"/>
      <c r="AO127" s="35"/>
      <c r="AP127" s="35"/>
      <c r="AQ127" s="35"/>
      <c r="AR127" s="39"/>
      <c r="AS127" s="39"/>
    </row>
    <row r="128" spans="1:45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24"/>
      <c r="AM128" s="24"/>
      <c r="AN128" s="24"/>
      <c r="AO128" s="35"/>
      <c r="AP128" s="35"/>
      <c r="AQ128" s="35"/>
      <c r="AR128" s="39"/>
      <c r="AS128" s="39"/>
    </row>
    <row r="129" spans="1:45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24"/>
      <c r="AM129" s="24"/>
      <c r="AN129" s="24"/>
      <c r="AO129" s="35"/>
      <c r="AP129" s="35"/>
      <c r="AQ129" s="35"/>
      <c r="AR129" s="39"/>
      <c r="AS129" s="39"/>
    </row>
    <row r="130" spans="1:45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24"/>
      <c r="AM130" s="24"/>
      <c r="AN130" s="24"/>
      <c r="AO130" s="35"/>
      <c r="AP130" s="35"/>
      <c r="AQ130" s="35"/>
      <c r="AR130" s="39"/>
      <c r="AS130" s="39"/>
    </row>
    <row r="131" spans="1:45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24"/>
      <c r="AM131" s="24"/>
      <c r="AN131" s="24"/>
      <c r="AO131" s="35"/>
      <c r="AP131" s="35"/>
      <c r="AQ131" s="35"/>
      <c r="AR131" s="39"/>
      <c r="AS131" s="39"/>
    </row>
    <row r="132" spans="1:45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24"/>
      <c r="AM132" s="24"/>
      <c r="AN132" s="24"/>
      <c r="AO132" s="35"/>
      <c r="AP132" s="35"/>
      <c r="AQ132" s="35"/>
      <c r="AR132" s="39"/>
      <c r="AS132" s="39"/>
    </row>
    <row r="133" spans="1:45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24"/>
      <c r="AM133" s="24"/>
      <c r="AN133" s="24"/>
      <c r="AO133" s="35"/>
      <c r="AP133" s="35"/>
      <c r="AQ133" s="35"/>
      <c r="AR133" s="39"/>
      <c r="AS133" s="39"/>
    </row>
    <row r="134" spans="1:45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24"/>
      <c r="AM134" s="24"/>
      <c r="AN134" s="24"/>
      <c r="AO134" s="35"/>
      <c r="AP134" s="35"/>
      <c r="AQ134" s="35"/>
      <c r="AR134" s="39"/>
      <c r="AS134" s="39"/>
    </row>
    <row r="135" spans="1:45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24"/>
      <c r="Q135" s="24"/>
      <c r="R135" s="24"/>
      <c r="S135" s="24"/>
      <c r="T135" s="24"/>
      <c r="U135" s="35"/>
      <c r="V135" s="38"/>
      <c r="W135" s="35"/>
      <c r="X135" s="35"/>
      <c r="Y135" s="24"/>
      <c r="Z135" s="24"/>
      <c r="AA135" s="24"/>
      <c r="AB135" s="24"/>
      <c r="AC135" s="24"/>
      <c r="AD135" s="24"/>
      <c r="AE135" s="24"/>
      <c r="AF135" s="24"/>
      <c r="AG135" s="24"/>
      <c r="AH135" s="57"/>
      <c r="AI135" s="35"/>
      <c r="AJ135" s="35"/>
      <c r="AK135" s="24"/>
      <c r="AL135" s="24"/>
      <c r="AM135" s="24"/>
      <c r="AN135" s="24"/>
      <c r="AO135" s="24"/>
      <c r="AP135" s="24"/>
      <c r="AQ135" s="24"/>
      <c r="AR135" s="3"/>
    </row>
    <row r="136" spans="1:45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24"/>
      <c r="Q136" s="24"/>
      <c r="R136" s="24"/>
      <c r="S136" s="24"/>
      <c r="T136" s="24"/>
      <c r="U136" s="35"/>
      <c r="V136" s="38"/>
      <c r="W136" s="35"/>
      <c r="X136" s="35"/>
      <c r="Y136" s="24"/>
      <c r="Z136" s="24"/>
      <c r="AA136" s="24"/>
      <c r="AB136" s="24"/>
      <c r="AC136" s="24"/>
      <c r="AD136" s="24"/>
      <c r="AE136" s="24"/>
      <c r="AF136" s="24"/>
      <c r="AG136" s="24"/>
      <c r="AH136" s="57"/>
      <c r="AI136" s="35"/>
      <c r="AJ136" s="35"/>
      <c r="AK136" s="24"/>
      <c r="AL136" s="24"/>
      <c r="AM136" s="24"/>
      <c r="AN136" s="24"/>
      <c r="AO136" s="24"/>
      <c r="AP136" s="24"/>
      <c r="AQ136" s="24"/>
      <c r="AR136" s="3"/>
    </row>
    <row r="137" spans="1:45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8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57"/>
      <c r="AI137" s="35"/>
      <c r="AJ137" s="35"/>
      <c r="AK137" s="24"/>
      <c r="AL137" s="24"/>
      <c r="AM137" s="24"/>
      <c r="AN137" s="24"/>
      <c r="AO137" s="24"/>
      <c r="AP137" s="24"/>
      <c r="AQ137" s="24"/>
      <c r="AR137" s="3"/>
    </row>
    <row r="138" spans="1:45" s="9" customForma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8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57"/>
      <c r="AI138" s="35"/>
      <c r="AJ138" s="35"/>
      <c r="AK138" s="24"/>
      <c r="AL138" s="24"/>
      <c r="AM138" s="24"/>
      <c r="AN138" s="24"/>
      <c r="AO138" s="24"/>
      <c r="AP138" s="24"/>
      <c r="AQ138" s="24"/>
      <c r="AR138" s="3"/>
    </row>
    <row r="139" spans="1:45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57"/>
      <c r="AI139" s="35"/>
      <c r="AJ139" s="35"/>
      <c r="AK139" s="24"/>
      <c r="AL139" s="24"/>
      <c r="AM139" s="24"/>
      <c r="AN139" s="24"/>
      <c r="AO139" s="24"/>
      <c r="AP139" s="24"/>
      <c r="AQ139" s="24"/>
      <c r="AR139" s="3"/>
    </row>
    <row r="140" spans="1:45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57"/>
      <c r="AI140" s="35"/>
      <c r="AJ140" s="35"/>
      <c r="AK140" s="24"/>
      <c r="AL140" s="24"/>
      <c r="AM140" s="24"/>
      <c r="AN140" s="24"/>
      <c r="AO140" s="24"/>
      <c r="AP140" s="24"/>
      <c r="AQ140" s="24"/>
      <c r="AR140" s="3"/>
    </row>
    <row r="141" spans="1:45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57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5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57"/>
      <c r="AI142" s="35"/>
      <c r="AJ142" s="35"/>
      <c r="AK142" s="24"/>
      <c r="AL142" s="24"/>
      <c r="AM142" s="24"/>
      <c r="AN142" s="24"/>
      <c r="AO142" s="24"/>
      <c r="AP142" s="24"/>
      <c r="AQ142" s="24"/>
      <c r="AR142" s="3"/>
    </row>
    <row r="143" spans="1:45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57"/>
      <c r="AI143" s="35"/>
      <c r="AJ143" s="35"/>
      <c r="AK143" s="24"/>
      <c r="AL143" s="24"/>
      <c r="AM143" s="24"/>
      <c r="AN143" s="24"/>
      <c r="AO143" s="24"/>
      <c r="AP143" s="24"/>
      <c r="AQ143" s="24"/>
      <c r="AR143" s="3"/>
    </row>
    <row r="144" spans="1:45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57"/>
      <c r="AI144" s="35"/>
      <c r="AJ144" s="35"/>
      <c r="AK144" s="24"/>
      <c r="AL144" s="24"/>
      <c r="AM144" s="24"/>
      <c r="AN144" s="24"/>
      <c r="AO144" s="24"/>
      <c r="AP144" s="24"/>
      <c r="AQ144" s="24"/>
      <c r="AR144" s="3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57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57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7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7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7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7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7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7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7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7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7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7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7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7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7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7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7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7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7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7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57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57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57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57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57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8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57"/>
      <c r="AI170" s="35"/>
      <c r="AJ170" s="35"/>
      <c r="AK170" s="24"/>
      <c r="AL170" s="24"/>
      <c r="AM170" s="24"/>
      <c r="AN170" s="24"/>
      <c r="AO170" s="24"/>
      <c r="AP170" s="24"/>
      <c r="AQ170" s="24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8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57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4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8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57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4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8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57"/>
      <c r="AI173" s="35"/>
      <c r="AJ173" s="35"/>
      <c r="AK173" s="24"/>
      <c r="AL173" s="24"/>
      <c r="AM173" s="24"/>
      <c r="AN173" s="24"/>
      <c r="AO173" s="24"/>
      <c r="AP173" s="24"/>
      <c r="AQ173" s="24"/>
      <c r="AR173" s="3"/>
    </row>
    <row r="174" spans="1:44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24"/>
      <c r="Q174" s="24"/>
      <c r="R174" s="24"/>
      <c r="S174" s="24"/>
      <c r="T174" s="24"/>
      <c r="U174" s="35"/>
      <c r="V174" s="38"/>
      <c r="W174" s="35"/>
      <c r="X174" s="35"/>
      <c r="Y174" s="24"/>
      <c r="Z174" s="24"/>
      <c r="AA174" s="24"/>
      <c r="AB174" s="24"/>
      <c r="AC174" s="24"/>
      <c r="AD174" s="24"/>
      <c r="AE174" s="24"/>
      <c r="AF174" s="24"/>
      <c r="AG174" s="24"/>
      <c r="AH174" s="57"/>
      <c r="AI174" s="35"/>
      <c r="AJ174" s="35"/>
      <c r="AK174" s="24"/>
      <c r="AL174" s="24"/>
      <c r="AM174" s="24"/>
      <c r="AN174" s="24"/>
      <c r="AO174" s="24"/>
      <c r="AP174" s="24"/>
      <c r="AQ174" s="24"/>
      <c r="AR174" s="3"/>
    </row>
    <row r="175" spans="1:44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24"/>
      <c r="Q175" s="24"/>
      <c r="R175" s="24"/>
      <c r="S175" s="24"/>
      <c r="T175" s="24"/>
      <c r="U175" s="35"/>
      <c r="V175" s="38"/>
      <c r="W175" s="35"/>
      <c r="X175" s="35"/>
      <c r="Y175" s="24"/>
      <c r="Z175" s="24"/>
      <c r="AA175" s="24"/>
      <c r="AB175" s="24"/>
      <c r="AC175" s="24"/>
      <c r="AD175" s="24"/>
      <c r="AE175" s="24"/>
      <c r="AF175" s="24"/>
      <c r="AG175" s="24"/>
      <c r="AH175" s="57"/>
      <c r="AI175" s="35"/>
      <c r="AJ175" s="35"/>
      <c r="AK175" s="24"/>
      <c r="AL175" s="24"/>
      <c r="AM175" s="24"/>
      <c r="AN175" s="24"/>
      <c r="AO175" s="24"/>
      <c r="AP175" s="24"/>
      <c r="AQ175" s="24"/>
      <c r="AR175" s="3"/>
    </row>
    <row r="176" spans="1:44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24"/>
      <c r="Q176" s="24"/>
      <c r="R176" s="24"/>
      <c r="S176" s="24"/>
      <c r="T176" s="24"/>
      <c r="U176" s="35"/>
      <c r="V176" s="38"/>
      <c r="W176" s="35"/>
      <c r="X176" s="35"/>
      <c r="Y176" s="24"/>
      <c r="Z176" s="24"/>
      <c r="AA176" s="24"/>
      <c r="AB176" s="24"/>
      <c r="AC176" s="24"/>
      <c r="AD176" s="24"/>
      <c r="AE176" s="24"/>
      <c r="AF176" s="24"/>
      <c r="AG176" s="24"/>
      <c r="AH176" s="57"/>
      <c r="AI176" s="35"/>
      <c r="AJ176" s="35"/>
      <c r="AK176" s="24"/>
      <c r="AL176" s="24"/>
      <c r="AM176" s="24"/>
      <c r="AN176" s="24"/>
      <c r="AO176" s="24"/>
      <c r="AP176" s="24"/>
      <c r="AQ176" s="24"/>
      <c r="AR176" s="3"/>
    </row>
    <row r="177" spans="1:44" s="9" customFormat="1" ht="15" customHeight="1" x14ac:dyDescent="0.25">
      <c r="A177" s="2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24"/>
      <c r="Q177" s="24"/>
      <c r="R177" s="24"/>
      <c r="S177" s="24"/>
      <c r="T177" s="24"/>
      <c r="U177" s="35"/>
      <c r="V177" s="38"/>
      <c r="W177" s="35"/>
      <c r="X177" s="35"/>
      <c r="Y177" s="24"/>
      <c r="Z177" s="24"/>
      <c r="AA177" s="24"/>
      <c r="AB177" s="24"/>
      <c r="AC177" s="24"/>
      <c r="AD177" s="24"/>
      <c r="AE177" s="24"/>
      <c r="AF177" s="24"/>
      <c r="AG177" s="24"/>
      <c r="AH177" s="57"/>
      <c r="AI177" s="35"/>
      <c r="AJ177" s="35"/>
      <c r="AK177" s="24"/>
      <c r="AL177" s="24"/>
      <c r="AM177" s="24"/>
      <c r="AN177" s="24"/>
      <c r="AO177" s="24"/>
      <c r="AP177" s="24"/>
      <c r="AQ177" s="24"/>
      <c r="AR177" s="3"/>
    </row>
    <row r="178" spans="1:44" s="9" customFormat="1" ht="15" customHeight="1" x14ac:dyDescent="0.25">
      <c r="A178" s="23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24"/>
      <c r="Q178" s="24"/>
      <c r="R178" s="24"/>
      <c r="S178" s="24"/>
      <c r="T178" s="24"/>
      <c r="U178" s="35"/>
      <c r="V178" s="38"/>
      <c r="W178" s="35"/>
      <c r="X178" s="35"/>
      <c r="Y178" s="24"/>
      <c r="Z178" s="24"/>
      <c r="AA178" s="24"/>
      <c r="AB178" s="24"/>
      <c r="AC178" s="24"/>
      <c r="AD178" s="24"/>
      <c r="AE178" s="24"/>
      <c r="AF178" s="24"/>
      <c r="AG178" s="24"/>
      <c r="AH178" s="57"/>
      <c r="AI178" s="35"/>
      <c r="AJ178" s="35"/>
      <c r="AK178" s="24"/>
      <c r="AL178" s="24"/>
      <c r="AM178" s="24"/>
      <c r="AN178" s="24"/>
      <c r="AO178" s="24"/>
      <c r="AP178" s="24"/>
      <c r="AQ178" s="24"/>
      <c r="AR178" s="3"/>
    </row>
    <row r="179" spans="1:44" s="9" customFormat="1" ht="15" customHeight="1" x14ac:dyDescent="0.25">
      <c r="A179" s="23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24"/>
      <c r="Q179" s="24"/>
      <c r="R179" s="24"/>
      <c r="S179" s="24"/>
      <c r="T179" s="24"/>
      <c r="U179" s="35"/>
      <c r="V179" s="38"/>
      <c r="W179" s="35"/>
      <c r="X179" s="35"/>
      <c r="Y179" s="24"/>
      <c r="Z179" s="24"/>
      <c r="AA179" s="24"/>
      <c r="AB179" s="24"/>
      <c r="AC179" s="24"/>
      <c r="AD179" s="24"/>
      <c r="AE179" s="24"/>
      <c r="AF179" s="24"/>
      <c r="AG179" s="24"/>
      <c r="AH179" s="57"/>
      <c r="AI179" s="35"/>
      <c r="AJ179" s="35"/>
      <c r="AK179" s="24"/>
      <c r="AL179" s="24"/>
      <c r="AM179" s="24"/>
      <c r="AN179" s="24"/>
      <c r="AO179" s="24"/>
      <c r="AP179" s="24"/>
      <c r="AQ179" s="24"/>
      <c r="AR179" s="3"/>
    </row>
    <row r="180" spans="1:44" s="9" customFormat="1" ht="15" customHeight="1" x14ac:dyDescent="0.25">
      <c r="A180" s="23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4"/>
      <c r="P180" s="24"/>
      <c r="Q180" s="24"/>
      <c r="R180" s="24"/>
      <c r="S180" s="24"/>
      <c r="T180" s="24"/>
      <c r="U180" s="35"/>
      <c r="V180" s="38"/>
      <c r="W180" s="35"/>
      <c r="X180" s="35"/>
      <c r="Y180" s="24"/>
      <c r="Z180" s="24"/>
      <c r="AA180" s="24"/>
      <c r="AB180" s="24"/>
      <c r="AC180" s="24"/>
      <c r="AD180" s="24"/>
      <c r="AE180" s="24"/>
      <c r="AF180" s="24"/>
      <c r="AG180" s="24"/>
      <c r="AH180" s="57"/>
      <c r="AI180" s="35"/>
      <c r="AJ180" s="35"/>
      <c r="AK180" s="24"/>
      <c r="AL180" s="24"/>
      <c r="AM180" s="24"/>
      <c r="AN180" s="24"/>
      <c r="AO180" s="24"/>
      <c r="AP180" s="24"/>
      <c r="AQ180" s="24"/>
      <c r="AR180" s="3"/>
    </row>
    <row r="181" spans="1:44" s="9" customFormat="1" ht="15" customHeight="1" x14ac:dyDescent="0.25">
      <c r="A181" s="23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24"/>
      <c r="P181" s="24"/>
      <c r="Q181" s="24"/>
      <c r="R181" s="24"/>
      <c r="S181" s="24"/>
      <c r="T181" s="24"/>
      <c r="U181" s="35"/>
      <c r="V181" s="38"/>
      <c r="W181" s="35"/>
      <c r="X181" s="35"/>
      <c r="Y181" s="24"/>
      <c r="Z181" s="24"/>
      <c r="AA181" s="24"/>
      <c r="AB181" s="24"/>
      <c r="AC181" s="24"/>
      <c r="AD181" s="24"/>
      <c r="AE181" s="24"/>
      <c r="AF181" s="24"/>
      <c r="AG181" s="24"/>
      <c r="AH181" s="57"/>
      <c r="AI181" s="35"/>
      <c r="AJ181" s="35"/>
      <c r="AK181" s="24"/>
      <c r="AL181" s="24"/>
      <c r="AM181" s="24"/>
      <c r="AN181" s="24"/>
      <c r="AO181" s="24"/>
      <c r="AP181" s="24"/>
      <c r="AQ181" s="24"/>
      <c r="AR181" s="3"/>
    </row>
    <row r="182" spans="1:44" s="9" customFormat="1" ht="15" customHeight="1" x14ac:dyDescent="0.25">
      <c r="A182" s="23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24"/>
      <c r="P182" s="24"/>
      <c r="Q182" s="24"/>
      <c r="R182" s="24"/>
      <c r="S182" s="24"/>
      <c r="T182" s="24"/>
      <c r="U182" s="35"/>
      <c r="V182" s="38"/>
      <c r="W182" s="35"/>
      <c r="X182" s="35"/>
      <c r="Y182" s="24"/>
      <c r="Z182" s="24"/>
      <c r="AA182" s="24"/>
      <c r="AB182" s="24"/>
      <c r="AC182" s="24"/>
      <c r="AD182" s="24"/>
      <c r="AE182" s="24"/>
      <c r="AF182" s="24"/>
      <c r="AG182" s="24"/>
      <c r="AH182" s="57"/>
      <c r="AI182" s="35"/>
      <c r="AJ182" s="35"/>
      <c r="AK182" s="24"/>
      <c r="AL182" s="24"/>
      <c r="AM182" s="24"/>
      <c r="AN182" s="24"/>
      <c r="AO182" s="24"/>
      <c r="AP182" s="24"/>
      <c r="AQ182" s="24"/>
      <c r="AR182" s="3"/>
    </row>
    <row r="183" spans="1:44" s="9" customFormat="1" ht="15" customHeight="1" x14ac:dyDescent="0.25">
      <c r="A183" s="23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24"/>
      <c r="P183" s="24"/>
      <c r="Q183" s="24"/>
      <c r="R183" s="24"/>
      <c r="S183" s="24"/>
      <c r="T183" s="24"/>
      <c r="U183" s="35"/>
      <c r="V183" s="38"/>
      <c r="W183" s="35"/>
      <c r="X183" s="35"/>
      <c r="Y183" s="24"/>
      <c r="Z183" s="24"/>
      <c r="AA183" s="24"/>
      <c r="AB183" s="24"/>
      <c r="AC183" s="24"/>
      <c r="AD183" s="24"/>
      <c r="AE183" s="24"/>
      <c r="AF183" s="24"/>
      <c r="AG183" s="24"/>
      <c r="AH183" s="57"/>
      <c r="AI183" s="35"/>
      <c r="AJ183" s="35"/>
      <c r="AK183" s="24"/>
      <c r="AL183" s="24"/>
      <c r="AM183" s="24"/>
      <c r="AN183" s="24"/>
      <c r="AO183" s="24"/>
      <c r="AP183" s="24"/>
      <c r="AQ183" s="24"/>
      <c r="AR183" s="3"/>
    </row>
    <row r="184" spans="1:44" s="9" customFormat="1" ht="15" customHeight="1" x14ac:dyDescent="0.25">
      <c r="A184" s="23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24"/>
      <c r="P184" s="24"/>
      <c r="Q184" s="24"/>
      <c r="R184" s="24"/>
      <c r="S184" s="24"/>
      <c r="T184" s="24"/>
      <c r="U184" s="35"/>
      <c r="V184" s="38"/>
      <c r="W184" s="35"/>
      <c r="X184" s="35"/>
      <c r="Y184" s="24"/>
      <c r="Z184" s="24"/>
      <c r="AA184" s="24"/>
      <c r="AB184" s="24"/>
      <c r="AC184" s="24"/>
      <c r="AD184" s="24"/>
      <c r="AE184" s="24"/>
      <c r="AF184" s="24"/>
      <c r="AG184" s="24"/>
      <c r="AH184" s="57"/>
      <c r="AI184" s="35"/>
      <c r="AJ184" s="35"/>
      <c r="AK184" s="24"/>
      <c r="AL184" s="24"/>
      <c r="AM184" s="24"/>
      <c r="AN184" s="24"/>
      <c r="AO184" s="24"/>
      <c r="AP184" s="24"/>
      <c r="AQ184" s="24"/>
      <c r="AR184" s="3"/>
    </row>
    <row r="185" spans="1:44" s="9" customFormat="1" ht="15" customHeight="1" x14ac:dyDescent="0.25">
      <c r="A185" s="23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24"/>
      <c r="P185" s="24"/>
      <c r="Q185" s="24"/>
      <c r="R185" s="24"/>
      <c r="S185" s="24"/>
      <c r="T185" s="24"/>
      <c r="U185" s="35"/>
      <c r="V185" s="38"/>
      <c r="W185" s="35"/>
      <c r="X185" s="35"/>
      <c r="Y185" s="24"/>
      <c r="Z185" s="24"/>
      <c r="AA185" s="24"/>
      <c r="AB185" s="24"/>
      <c r="AC185" s="24"/>
      <c r="AD185" s="24"/>
      <c r="AE185" s="24"/>
      <c r="AF185" s="24"/>
      <c r="AG185" s="24"/>
      <c r="AH185" s="57"/>
      <c r="AI185" s="35"/>
      <c r="AJ185" s="35"/>
      <c r="AK185" s="24"/>
      <c r="AL185" s="24"/>
      <c r="AM185" s="24"/>
      <c r="AN185" s="24"/>
      <c r="AO185" s="24"/>
      <c r="AP185" s="24"/>
      <c r="AQ185" s="24"/>
      <c r="AR185" s="3"/>
    </row>
    <row r="186" spans="1:44" s="9" customFormat="1" ht="15" customHeight="1" x14ac:dyDescent="0.25">
      <c r="A186" s="23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24"/>
      <c r="P186" s="24"/>
      <c r="Q186" s="24"/>
      <c r="R186" s="24"/>
      <c r="S186" s="24"/>
      <c r="T186" s="24"/>
      <c r="U186" s="35"/>
      <c r="V186" s="38"/>
      <c r="W186" s="35"/>
      <c r="X186" s="35"/>
      <c r="Y186" s="24"/>
      <c r="Z186" s="24"/>
      <c r="AA186" s="24"/>
      <c r="AB186" s="24"/>
      <c r="AC186" s="24"/>
      <c r="AD186" s="24"/>
      <c r="AE186" s="24"/>
      <c r="AF186" s="24"/>
      <c r="AG186" s="24"/>
      <c r="AH186" s="57"/>
      <c r="AI186" s="35"/>
      <c r="AJ186" s="35"/>
      <c r="AK186" s="24"/>
      <c r="AL186" s="24"/>
      <c r="AM186" s="24"/>
      <c r="AN186" s="24"/>
      <c r="AO186" s="24"/>
      <c r="AP186" s="24"/>
      <c r="AQ186" s="24"/>
      <c r="AR186" s="3"/>
    </row>
    <row r="187" spans="1:44" s="9" customFormat="1" ht="15" customHeight="1" x14ac:dyDescent="0.25">
      <c r="A187" s="23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24"/>
      <c r="P187" s="24"/>
      <c r="Q187" s="24"/>
      <c r="R187" s="24"/>
      <c r="S187" s="24"/>
      <c r="T187" s="24"/>
      <c r="U187" s="35"/>
      <c r="V187" s="38"/>
      <c r="W187" s="35"/>
      <c r="X187" s="35"/>
      <c r="Y187" s="24"/>
      <c r="Z187" s="24"/>
      <c r="AA187" s="24"/>
      <c r="AB187" s="24"/>
      <c r="AC187" s="24"/>
      <c r="AD187" s="24"/>
      <c r="AE187" s="24"/>
      <c r="AF187" s="24"/>
      <c r="AG187" s="24"/>
      <c r="AH187" s="57"/>
      <c r="AI187" s="35"/>
      <c r="AJ187" s="35"/>
      <c r="AK187" s="24"/>
      <c r="AL187" s="24"/>
      <c r="AM187" s="24"/>
      <c r="AN187" s="24"/>
      <c r="AO187" s="24"/>
      <c r="AP187" s="24"/>
      <c r="AQ187" s="24"/>
      <c r="AR187" s="3"/>
    </row>
    <row r="188" spans="1:44" s="9" customFormat="1" ht="15" customHeight="1" x14ac:dyDescent="0.25">
      <c r="A188" s="23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24"/>
      <c r="P188" s="24"/>
      <c r="Q188" s="24"/>
      <c r="R188" s="24"/>
      <c r="S188" s="24"/>
      <c r="T188" s="24"/>
      <c r="U188" s="35"/>
      <c r="V188" s="38"/>
      <c r="W188" s="35"/>
      <c r="X188" s="35"/>
      <c r="Y188" s="24"/>
      <c r="Z188" s="24"/>
      <c r="AA188" s="24"/>
      <c r="AB188" s="24"/>
      <c r="AC188" s="24"/>
      <c r="AD188" s="24"/>
      <c r="AE188" s="24"/>
      <c r="AF188" s="24"/>
      <c r="AG188" s="24"/>
      <c r="AH188" s="57"/>
      <c r="AI188" s="35"/>
      <c r="AJ188" s="35"/>
      <c r="AK188" s="24"/>
      <c r="AL188" s="24"/>
      <c r="AM188" s="24"/>
      <c r="AN188" s="24"/>
      <c r="AO188" s="24"/>
      <c r="AP188" s="24"/>
      <c r="AQ188" s="24"/>
      <c r="AR188" s="3"/>
    </row>
    <row r="189" spans="1:44" s="9" customFormat="1" ht="15" customHeight="1" x14ac:dyDescent="0.25">
      <c r="A189" s="23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24"/>
      <c r="P189" s="24"/>
      <c r="Q189" s="24"/>
      <c r="R189" s="24"/>
      <c r="S189" s="24"/>
      <c r="T189" s="24"/>
      <c r="U189" s="35"/>
      <c r="V189" s="38"/>
      <c r="W189" s="35"/>
      <c r="X189" s="35"/>
      <c r="Y189" s="24"/>
      <c r="Z189" s="24"/>
      <c r="AA189" s="24"/>
      <c r="AB189" s="24"/>
      <c r="AC189" s="24"/>
      <c r="AD189" s="24"/>
      <c r="AE189" s="24"/>
      <c r="AF189" s="24"/>
      <c r="AG189" s="24"/>
      <c r="AH189" s="57"/>
      <c r="AI189" s="35"/>
      <c r="AJ189" s="35"/>
      <c r="AK189" s="24"/>
      <c r="AL189" s="24"/>
      <c r="AM189" s="24"/>
      <c r="AN189" s="24"/>
      <c r="AO189" s="24"/>
      <c r="AP189" s="24"/>
      <c r="AQ189" s="24"/>
      <c r="AR189" s="3"/>
    </row>
    <row r="190" spans="1:44" s="9" customFormat="1" ht="15" customHeight="1" x14ac:dyDescent="0.25">
      <c r="A190" s="23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24"/>
      <c r="P190" s="24"/>
      <c r="Q190" s="24"/>
      <c r="R190" s="24"/>
      <c r="S190" s="24"/>
      <c r="T190" s="24"/>
      <c r="U190" s="35"/>
      <c r="V190" s="38"/>
      <c r="W190" s="35"/>
      <c r="X190" s="35"/>
      <c r="Y190" s="24"/>
      <c r="Z190" s="24"/>
      <c r="AA190" s="24"/>
      <c r="AB190" s="24"/>
      <c r="AC190" s="24"/>
      <c r="AD190" s="24"/>
      <c r="AE190" s="24"/>
      <c r="AF190" s="24"/>
      <c r="AG190" s="24"/>
      <c r="AH190" s="57"/>
      <c r="AI190" s="35"/>
      <c r="AJ190" s="35"/>
      <c r="AK190" s="24"/>
      <c r="AL190" s="24"/>
      <c r="AM190" s="24"/>
      <c r="AN190" s="24"/>
      <c r="AO190" s="24"/>
      <c r="AP190" s="24"/>
      <c r="AQ190" s="24"/>
      <c r="AR190" s="3"/>
    </row>
    <row r="191" spans="1:44" s="9" customFormat="1" ht="15" customHeight="1" x14ac:dyDescent="0.25">
      <c r="A191" s="23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24"/>
      <c r="P191" s="24"/>
      <c r="Q191" s="24"/>
      <c r="R191" s="24"/>
      <c r="S191" s="24"/>
      <c r="T191" s="24"/>
      <c r="U191" s="35"/>
      <c r="V191" s="38"/>
      <c r="W191" s="35"/>
      <c r="X191" s="35"/>
      <c r="Y191" s="24"/>
      <c r="Z191" s="24"/>
      <c r="AA191" s="24"/>
      <c r="AB191" s="24"/>
      <c r="AC191" s="24"/>
      <c r="AD191" s="24"/>
      <c r="AE191" s="24"/>
      <c r="AF191" s="24"/>
      <c r="AG191" s="24"/>
      <c r="AH191" s="57"/>
      <c r="AI191" s="35"/>
      <c r="AJ191" s="35"/>
      <c r="AK191" s="24"/>
      <c r="AL191" s="24"/>
      <c r="AM191" s="24"/>
      <c r="AN191" s="24"/>
      <c r="AO191" s="24"/>
      <c r="AP191" s="24"/>
      <c r="AQ191" s="24"/>
      <c r="AR191" s="3"/>
    </row>
    <row r="192" spans="1:44" s="9" customFormat="1" ht="15" customHeight="1" x14ac:dyDescent="0.25">
      <c r="A192" s="23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24"/>
      <c r="P192" s="24"/>
      <c r="Q192" s="24"/>
      <c r="R192" s="24"/>
      <c r="S192" s="24"/>
      <c r="T192" s="24"/>
      <c r="U192" s="35"/>
      <c r="V192" s="38"/>
      <c r="W192" s="35"/>
      <c r="X192" s="35"/>
      <c r="Y192" s="24"/>
      <c r="Z192" s="24"/>
      <c r="AA192" s="24"/>
      <c r="AB192" s="24"/>
      <c r="AC192" s="24"/>
      <c r="AD192" s="24"/>
      <c r="AE192" s="24"/>
      <c r="AF192" s="24"/>
      <c r="AG192" s="24"/>
      <c r="AH192" s="57"/>
      <c r="AI192" s="35"/>
      <c r="AJ192" s="35"/>
      <c r="AK192" s="24"/>
      <c r="AL192" s="24"/>
      <c r="AM192" s="24"/>
      <c r="AN192" s="24"/>
      <c r="AO192" s="24"/>
      <c r="AP192" s="24"/>
      <c r="AQ192" s="24"/>
      <c r="AR192" s="3"/>
    </row>
    <row r="193" spans="33:36" ht="15" customHeight="1" x14ac:dyDescent="0.25">
      <c r="AG193" s="24"/>
      <c r="AH193" s="57"/>
      <c r="AI193" s="35"/>
      <c r="AJ193" s="35"/>
    </row>
    <row r="194" spans="33:36" ht="15" customHeight="1" x14ac:dyDescent="0.25">
      <c r="AG194" s="24"/>
      <c r="AH194" s="57"/>
      <c r="AI194" s="35"/>
      <c r="AJ194" s="35"/>
    </row>
    <row r="195" spans="33:36" ht="15" customHeight="1" x14ac:dyDescent="0.25">
      <c r="AG195" s="24"/>
      <c r="AH195" s="57"/>
      <c r="AI195" s="35"/>
      <c r="AJ195" s="35"/>
    </row>
    <row r="196" spans="33:36" ht="15" customHeight="1" x14ac:dyDescent="0.25">
      <c r="AG196" s="24"/>
      <c r="AH196" s="57"/>
      <c r="AI196" s="35"/>
      <c r="AJ196" s="35"/>
    </row>
    <row r="197" spans="33:36" ht="15" customHeight="1" x14ac:dyDescent="0.25">
      <c r="AG197" s="24"/>
      <c r="AH197" s="57"/>
      <c r="AI197" s="35"/>
      <c r="AJ197" s="35"/>
    </row>
    <row r="198" spans="33:36" ht="15" customHeight="1" x14ac:dyDescent="0.25">
      <c r="AG198" s="24"/>
      <c r="AH198" s="57"/>
      <c r="AI198" s="35"/>
      <c r="AJ198" s="35"/>
    </row>
    <row r="199" spans="33:36" ht="15" customHeight="1" x14ac:dyDescent="0.25">
      <c r="AG199" s="24"/>
      <c r="AH199" s="57"/>
      <c r="AI199" s="35"/>
      <c r="AJ199" s="35"/>
    </row>
  </sheetData>
  <sortState ref="B20:AQ21">
    <sortCondition ref="B2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7" t="s">
        <v>74</v>
      </c>
      <c r="C1" s="6"/>
      <c r="D1" s="99"/>
      <c r="E1" s="110" t="s">
        <v>75</v>
      </c>
      <c r="F1" s="157"/>
      <c r="G1" s="66"/>
      <c r="H1" s="66"/>
      <c r="I1" s="7"/>
      <c r="J1" s="6"/>
      <c r="K1" s="86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57"/>
      <c r="AB1" s="157"/>
      <c r="AC1" s="66"/>
      <c r="AD1" s="66"/>
      <c r="AE1" s="7"/>
      <c r="AF1" s="6"/>
      <c r="AG1" s="86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28" t="s">
        <v>113</v>
      </c>
      <c r="C2" s="63"/>
      <c r="D2" s="175"/>
      <c r="E2" s="13" t="s">
        <v>12</v>
      </c>
      <c r="F2" s="14"/>
      <c r="G2" s="14"/>
      <c r="H2" s="14"/>
      <c r="I2" s="20"/>
      <c r="J2" s="15"/>
      <c r="K2" s="100"/>
      <c r="L2" s="22" t="s">
        <v>164</v>
      </c>
      <c r="M2" s="14"/>
      <c r="N2" s="14"/>
      <c r="O2" s="21"/>
      <c r="P2" s="19"/>
      <c r="Q2" s="22" t="s">
        <v>165</v>
      </c>
      <c r="R2" s="14"/>
      <c r="S2" s="14"/>
      <c r="T2" s="14"/>
      <c r="U2" s="20"/>
      <c r="V2" s="21"/>
      <c r="W2" s="19"/>
      <c r="X2" s="176" t="s">
        <v>154</v>
      </c>
      <c r="Y2" s="177"/>
      <c r="Z2" s="158"/>
      <c r="AA2" s="13" t="s">
        <v>12</v>
      </c>
      <c r="AB2" s="14"/>
      <c r="AC2" s="14"/>
      <c r="AD2" s="14"/>
      <c r="AE2" s="20"/>
      <c r="AF2" s="15"/>
      <c r="AG2" s="100"/>
      <c r="AH2" s="22" t="s">
        <v>166</v>
      </c>
      <c r="AI2" s="14"/>
      <c r="AJ2" s="14"/>
      <c r="AK2" s="21"/>
      <c r="AL2" s="19"/>
      <c r="AM2" s="22" t="s">
        <v>165</v>
      </c>
      <c r="AN2" s="14"/>
      <c r="AO2" s="14"/>
      <c r="AP2" s="14"/>
      <c r="AQ2" s="20"/>
      <c r="AR2" s="21"/>
      <c r="AS2" s="159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59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5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59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59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29"/>
      <c r="D4" s="26"/>
      <c r="E4" s="25"/>
      <c r="F4" s="25"/>
      <c r="G4" s="25"/>
      <c r="H4" s="27"/>
      <c r="I4" s="25"/>
      <c r="J4" s="28"/>
      <c r="K4" s="30"/>
      <c r="L4" s="73"/>
      <c r="M4" s="18"/>
      <c r="N4" s="18"/>
      <c r="O4" s="18"/>
      <c r="P4" s="24"/>
      <c r="Q4" s="25"/>
      <c r="R4" s="25"/>
      <c r="S4" s="27"/>
      <c r="T4" s="25"/>
      <c r="U4" s="25"/>
      <c r="V4" s="178"/>
      <c r="W4" s="30"/>
      <c r="X4" s="25">
        <v>2006</v>
      </c>
      <c r="Y4" s="29" t="s">
        <v>65</v>
      </c>
      <c r="Z4" s="26" t="s">
        <v>76</v>
      </c>
      <c r="AA4" s="25">
        <v>14</v>
      </c>
      <c r="AB4" s="25">
        <v>0</v>
      </c>
      <c r="AC4" s="25">
        <v>7</v>
      </c>
      <c r="AD4" s="27">
        <v>9</v>
      </c>
      <c r="AE4" s="25">
        <v>51</v>
      </c>
      <c r="AF4" s="28">
        <v>0.54830000000000001</v>
      </c>
      <c r="AG4" s="30">
        <v>93</v>
      </c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74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29"/>
      <c r="D5" s="26"/>
      <c r="E5" s="25"/>
      <c r="F5" s="25"/>
      <c r="G5" s="25"/>
      <c r="H5" s="27"/>
      <c r="I5" s="25"/>
      <c r="J5" s="28"/>
      <c r="K5" s="30"/>
      <c r="L5" s="73"/>
      <c r="M5" s="18"/>
      <c r="N5" s="18"/>
      <c r="O5" s="18"/>
      <c r="P5" s="24"/>
      <c r="Q5" s="25"/>
      <c r="R5" s="25"/>
      <c r="S5" s="27"/>
      <c r="T5" s="25"/>
      <c r="U5" s="25"/>
      <c r="V5" s="178"/>
      <c r="W5" s="30"/>
      <c r="X5" s="25">
        <v>2007</v>
      </c>
      <c r="Y5" s="29" t="s">
        <v>77</v>
      </c>
      <c r="Z5" s="26" t="s">
        <v>76</v>
      </c>
      <c r="AA5" s="25">
        <v>13</v>
      </c>
      <c r="AB5" s="25">
        <v>2</v>
      </c>
      <c r="AC5" s="25">
        <v>24</v>
      </c>
      <c r="AD5" s="27">
        <v>21</v>
      </c>
      <c r="AE5" s="25">
        <v>85</v>
      </c>
      <c r="AF5" s="28">
        <v>0.70830000000000004</v>
      </c>
      <c r="AG5" s="30">
        <v>120</v>
      </c>
      <c r="AH5" s="18"/>
      <c r="AI5" s="18"/>
      <c r="AJ5" s="18"/>
      <c r="AK5" s="18"/>
      <c r="AL5" s="24"/>
      <c r="AM5" s="25">
        <v>3</v>
      </c>
      <c r="AN5" s="25">
        <v>0</v>
      </c>
      <c r="AO5" s="25">
        <v>4</v>
      </c>
      <c r="AP5" s="25">
        <v>4</v>
      </c>
      <c r="AQ5" s="25">
        <v>10</v>
      </c>
      <c r="AR5" s="174">
        <v>0.45450000000000002</v>
      </c>
      <c r="AS5" s="1">
        <v>22</v>
      </c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29"/>
      <c r="D6" s="26"/>
      <c r="E6" s="25"/>
      <c r="F6" s="25"/>
      <c r="G6" s="25"/>
      <c r="H6" s="27"/>
      <c r="I6" s="25"/>
      <c r="J6" s="28"/>
      <c r="K6" s="30"/>
      <c r="L6" s="73"/>
      <c r="M6" s="18"/>
      <c r="N6" s="18"/>
      <c r="O6" s="18"/>
      <c r="P6" s="24"/>
      <c r="Q6" s="25"/>
      <c r="R6" s="25"/>
      <c r="S6" s="27"/>
      <c r="T6" s="25"/>
      <c r="U6" s="25"/>
      <c r="V6" s="178"/>
      <c r="W6" s="30"/>
      <c r="X6" s="25">
        <v>2008</v>
      </c>
      <c r="Y6" s="29" t="s">
        <v>59</v>
      </c>
      <c r="Z6" s="26" t="s">
        <v>76</v>
      </c>
      <c r="AA6" s="25">
        <v>5</v>
      </c>
      <c r="AB6" s="25">
        <v>0</v>
      </c>
      <c r="AC6" s="25">
        <v>7</v>
      </c>
      <c r="AD6" s="27">
        <v>4</v>
      </c>
      <c r="AE6" s="25">
        <v>21</v>
      </c>
      <c r="AF6" s="28">
        <v>0.80759999999999998</v>
      </c>
      <c r="AG6" s="30">
        <v>26</v>
      </c>
      <c r="AH6" s="18"/>
      <c r="AI6" s="18"/>
      <c r="AJ6" s="18"/>
      <c r="AK6" s="18"/>
      <c r="AL6" s="24"/>
      <c r="AM6" s="25">
        <v>1</v>
      </c>
      <c r="AN6" s="25">
        <v>0</v>
      </c>
      <c r="AO6" s="25">
        <v>0</v>
      </c>
      <c r="AP6" s="25">
        <v>1</v>
      </c>
      <c r="AQ6" s="25">
        <v>5</v>
      </c>
      <c r="AR6" s="174">
        <v>0.83330000000000004</v>
      </c>
      <c r="AS6" s="1">
        <v>6</v>
      </c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>
        <v>2009</v>
      </c>
      <c r="C7" s="29" t="s">
        <v>81</v>
      </c>
      <c r="D7" s="26" t="s">
        <v>82</v>
      </c>
      <c r="E7" s="25">
        <v>22</v>
      </c>
      <c r="F7" s="25">
        <v>0</v>
      </c>
      <c r="G7" s="25">
        <v>3</v>
      </c>
      <c r="H7" s="27">
        <v>12</v>
      </c>
      <c r="I7" s="25">
        <v>83</v>
      </c>
      <c r="J7" s="28">
        <v>0.4911242603550296</v>
      </c>
      <c r="K7" s="30">
        <v>169</v>
      </c>
      <c r="L7" s="73"/>
      <c r="M7" s="18"/>
      <c r="N7" s="18"/>
      <c r="O7" s="18"/>
      <c r="P7" s="24"/>
      <c r="Q7" s="25"/>
      <c r="R7" s="25"/>
      <c r="S7" s="27"/>
      <c r="T7" s="25"/>
      <c r="U7" s="25"/>
      <c r="V7" s="178"/>
      <c r="W7" s="30"/>
      <c r="X7" s="25"/>
      <c r="Y7" s="29"/>
      <c r="Z7" s="26"/>
      <c r="AA7" s="25"/>
      <c r="AB7" s="25"/>
      <c r="AC7" s="25"/>
      <c r="AD7" s="27"/>
      <c r="AE7" s="25"/>
      <c r="AF7" s="28"/>
      <c r="AG7" s="30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74"/>
      <c r="AS7" s="1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ht="14.25" x14ac:dyDescent="0.2">
      <c r="A8" s="35"/>
      <c r="B8" s="68" t="s">
        <v>156</v>
      </c>
      <c r="C8" s="72"/>
      <c r="D8" s="71"/>
      <c r="E8" s="70">
        <f>SUM(E4:E7)</f>
        <v>22</v>
      </c>
      <c r="F8" s="70">
        <f>SUM(F4:F7)</f>
        <v>0</v>
      </c>
      <c r="G8" s="70">
        <f>SUM(G4:G7)</f>
        <v>3</v>
      </c>
      <c r="H8" s="70">
        <f>SUM(H4:H7)</f>
        <v>12</v>
      </c>
      <c r="I8" s="70">
        <f>SUM(I4:I7)</f>
        <v>83</v>
      </c>
      <c r="J8" s="163">
        <f>PRODUCT(I8/K8)</f>
        <v>0.4911242603550296</v>
      </c>
      <c r="K8" s="100">
        <f>SUM(K4:K7)</f>
        <v>169</v>
      </c>
      <c r="L8" s="22"/>
      <c r="M8" s="20"/>
      <c r="N8" s="78"/>
      <c r="O8" s="79"/>
      <c r="P8" s="24"/>
      <c r="Q8" s="70">
        <f>SUM(Q4:Q7)</f>
        <v>0</v>
      </c>
      <c r="R8" s="70">
        <f>SUM(R4:R7)</f>
        <v>0</v>
      </c>
      <c r="S8" s="70">
        <f>SUM(S4:S7)</f>
        <v>0</v>
      </c>
      <c r="T8" s="70">
        <f>SUM(T4:T7)</f>
        <v>0</v>
      </c>
      <c r="U8" s="70">
        <f>SUM(U4:U7)</f>
        <v>0</v>
      </c>
      <c r="V8" s="33">
        <v>0</v>
      </c>
      <c r="W8" s="100">
        <f>SUM(W4:W7)</f>
        <v>0</v>
      </c>
      <c r="X8" s="16" t="s">
        <v>156</v>
      </c>
      <c r="Y8" s="17"/>
      <c r="Z8" s="15"/>
      <c r="AA8" s="70">
        <f>SUM(AA4:AA7)</f>
        <v>32</v>
      </c>
      <c r="AB8" s="70">
        <f>SUM(AB4:AB7)</f>
        <v>2</v>
      </c>
      <c r="AC8" s="70">
        <f>SUM(AC4:AC7)</f>
        <v>38</v>
      </c>
      <c r="AD8" s="70">
        <f>SUM(AD4:AD7)</f>
        <v>34</v>
      </c>
      <c r="AE8" s="70">
        <f>SUM(AE4:AE7)</f>
        <v>157</v>
      </c>
      <c r="AF8" s="163">
        <f>PRODUCT(AE8/AG8)</f>
        <v>0.65690376569037656</v>
      </c>
      <c r="AG8" s="100">
        <f>SUM(AG4:AG7)</f>
        <v>239</v>
      </c>
      <c r="AH8" s="22"/>
      <c r="AI8" s="20"/>
      <c r="AJ8" s="78"/>
      <c r="AK8" s="79"/>
      <c r="AL8" s="24"/>
      <c r="AM8" s="70">
        <f>SUM(AM4:AM7)</f>
        <v>4</v>
      </c>
      <c r="AN8" s="70">
        <f>SUM(AN4:AN7)</f>
        <v>0</v>
      </c>
      <c r="AO8" s="70">
        <f>SUM(AO4:AO7)</f>
        <v>4</v>
      </c>
      <c r="AP8" s="70">
        <f>SUM(AP4:AP7)</f>
        <v>5</v>
      </c>
      <c r="AQ8" s="70">
        <f>SUM(AQ4:AQ7)</f>
        <v>15</v>
      </c>
      <c r="AR8" s="163">
        <f>PRODUCT(AQ8/AS8)</f>
        <v>0.5357142857142857</v>
      </c>
      <c r="AS8" s="159">
        <f>SUM(AS4:AS7)</f>
        <v>28</v>
      </c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35"/>
      <c r="C9" s="35"/>
      <c r="D9" s="35"/>
      <c r="E9" s="35"/>
      <c r="F9" s="35"/>
      <c r="G9" s="35"/>
      <c r="H9" s="35"/>
      <c r="I9" s="35"/>
      <c r="J9" s="36"/>
      <c r="K9" s="30"/>
      <c r="L9" s="24"/>
      <c r="M9" s="24"/>
      <c r="N9" s="24"/>
      <c r="O9" s="24"/>
      <c r="P9" s="35"/>
      <c r="Q9" s="35"/>
      <c r="R9" s="38"/>
      <c r="S9" s="35"/>
      <c r="T9" s="35"/>
      <c r="U9" s="24"/>
      <c r="V9" s="24"/>
      <c r="W9" s="30"/>
      <c r="X9" s="35"/>
      <c r="Y9" s="35"/>
      <c r="Z9" s="35"/>
      <c r="AA9" s="35"/>
      <c r="AB9" s="35"/>
      <c r="AC9" s="35"/>
      <c r="AD9" s="35"/>
      <c r="AE9" s="35"/>
      <c r="AF9" s="36"/>
      <c r="AG9" s="30"/>
      <c r="AH9" s="24"/>
      <c r="AI9" s="24"/>
      <c r="AJ9" s="24"/>
      <c r="AK9" s="24"/>
      <c r="AL9" s="35"/>
      <c r="AM9" s="35"/>
      <c r="AN9" s="38"/>
      <c r="AO9" s="35"/>
      <c r="AP9" s="35"/>
      <c r="AQ9" s="24"/>
      <c r="AR9" s="24"/>
      <c r="AS9" s="30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167" t="s">
        <v>155</v>
      </c>
      <c r="C10" s="168"/>
      <c r="D10" s="169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16</v>
      </c>
      <c r="J10" s="18" t="s">
        <v>21</v>
      </c>
      <c r="K10" s="24"/>
      <c r="L10" s="18" t="s">
        <v>26</v>
      </c>
      <c r="M10" s="18" t="s">
        <v>27</v>
      </c>
      <c r="N10" s="18" t="s">
        <v>167</v>
      </c>
      <c r="O10" s="18" t="s">
        <v>168</v>
      </c>
      <c r="Q10" s="38"/>
      <c r="R10" s="38" t="s">
        <v>61</v>
      </c>
      <c r="S10" s="38"/>
      <c r="T10" s="35" t="s">
        <v>169</v>
      </c>
      <c r="U10" s="24"/>
      <c r="V10" s="30"/>
      <c r="W10" s="30"/>
      <c r="X10" s="166"/>
      <c r="Y10" s="166"/>
      <c r="Z10" s="166"/>
      <c r="AA10" s="166"/>
      <c r="AB10" s="166"/>
      <c r="AC10" s="38"/>
      <c r="AD10" s="38"/>
      <c r="AE10" s="38"/>
      <c r="AF10" s="35"/>
      <c r="AG10" s="35"/>
      <c r="AH10" s="35"/>
      <c r="AI10" s="35"/>
      <c r="AJ10" s="35"/>
      <c r="AK10" s="35"/>
      <c r="AM10" s="30"/>
      <c r="AN10" s="166"/>
      <c r="AO10" s="166"/>
      <c r="AP10" s="166"/>
      <c r="AQ10" s="166"/>
      <c r="AR10" s="166"/>
      <c r="AS10" s="166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41" t="s">
        <v>11</v>
      </c>
      <c r="C11" s="12"/>
      <c r="D11" s="43"/>
      <c r="E11" s="170">
        <v>398</v>
      </c>
      <c r="F11" s="170">
        <v>13</v>
      </c>
      <c r="G11" s="170">
        <v>109</v>
      </c>
      <c r="H11" s="170">
        <v>293</v>
      </c>
      <c r="I11" s="170">
        <v>1232</v>
      </c>
      <c r="J11" s="179">
        <v>0.54300000000000004</v>
      </c>
      <c r="K11" s="35">
        <f>PRODUCT(I11/J11)</f>
        <v>2268.8766114180476</v>
      </c>
      <c r="L11" s="171">
        <f>PRODUCT((F11+G11)/E11)</f>
        <v>0.30653266331658291</v>
      </c>
      <c r="M11" s="171">
        <f>PRODUCT(H11/E11)</f>
        <v>0.73618090452261309</v>
      </c>
      <c r="N11" s="171">
        <f>PRODUCT((F11+G11+H11)/E11)</f>
        <v>1.0427135678391959</v>
      </c>
      <c r="O11" s="171">
        <f>PRODUCT(I11/E11)</f>
        <v>3.0954773869346734</v>
      </c>
      <c r="Q11" s="38"/>
      <c r="R11" s="38"/>
      <c r="S11" s="38"/>
      <c r="T11" s="35" t="s">
        <v>84</v>
      </c>
      <c r="U11" s="35"/>
      <c r="V11" s="35"/>
      <c r="W11" s="35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5"/>
      <c r="AL11" s="35"/>
      <c r="AM11" s="35"/>
      <c r="AN11" s="38"/>
      <c r="AO11" s="38"/>
      <c r="AP11" s="38"/>
      <c r="AQ11" s="38"/>
      <c r="AR11" s="38"/>
      <c r="AS11" s="38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160" t="s">
        <v>113</v>
      </c>
      <c r="C12" s="161"/>
      <c r="D12" s="162"/>
      <c r="E12" s="170">
        <f>PRODUCT(E8+Q8)</f>
        <v>22</v>
      </c>
      <c r="F12" s="170">
        <f>PRODUCT(F8+R8)</f>
        <v>0</v>
      </c>
      <c r="G12" s="170">
        <f>PRODUCT(G8+S8)</f>
        <v>3</v>
      </c>
      <c r="H12" s="170">
        <f>PRODUCT(H8+T8)</f>
        <v>12</v>
      </c>
      <c r="I12" s="170">
        <f>PRODUCT(I8+U8)</f>
        <v>83</v>
      </c>
      <c r="J12" s="179">
        <f>PRODUCT(I12/K12)</f>
        <v>0.4911242603550296</v>
      </c>
      <c r="K12" s="35">
        <f>PRODUCT(K8+W8)</f>
        <v>169</v>
      </c>
      <c r="L12" s="171">
        <f>PRODUCT((F12+G12)/E12)</f>
        <v>0.13636363636363635</v>
      </c>
      <c r="M12" s="171">
        <f>PRODUCT(H12/E12)</f>
        <v>0.54545454545454541</v>
      </c>
      <c r="N12" s="171">
        <f>PRODUCT((F12+G12+H12)/E12)</f>
        <v>0.68181818181818177</v>
      </c>
      <c r="O12" s="171">
        <f>PRODUCT(I12/E12)</f>
        <v>3.7727272727272729</v>
      </c>
      <c r="Q12" s="38"/>
      <c r="R12" s="38"/>
      <c r="S12" s="38"/>
      <c r="T12" s="35" t="s">
        <v>85</v>
      </c>
      <c r="U12" s="35"/>
      <c r="V12" s="35"/>
      <c r="W12" s="35"/>
      <c r="X12" s="35"/>
      <c r="Y12" s="35"/>
      <c r="Z12" s="35"/>
      <c r="AA12" s="35"/>
      <c r="AB12" s="35"/>
      <c r="AC12" s="38"/>
      <c r="AD12" s="38"/>
      <c r="AE12" s="38"/>
      <c r="AF12" s="38"/>
      <c r="AG12" s="38"/>
      <c r="AH12" s="38"/>
      <c r="AI12" s="38"/>
      <c r="AJ12" s="38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116" t="s">
        <v>154</v>
      </c>
      <c r="C13" s="164"/>
      <c r="D13" s="165"/>
      <c r="E13" s="170">
        <f>PRODUCT(AA8+AM8)</f>
        <v>36</v>
      </c>
      <c r="F13" s="170">
        <f>PRODUCT(AB8+AN8)</f>
        <v>2</v>
      </c>
      <c r="G13" s="170">
        <f>PRODUCT(AC8+AO8)</f>
        <v>42</v>
      </c>
      <c r="H13" s="170">
        <f>PRODUCT(AD8+AP8)</f>
        <v>39</v>
      </c>
      <c r="I13" s="170">
        <f>PRODUCT(AE8+AQ8)</f>
        <v>172</v>
      </c>
      <c r="J13" s="179">
        <f>PRODUCT(I13/K13)</f>
        <v>0.64419475655430714</v>
      </c>
      <c r="K13" s="24">
        <f>PRODUCT(AG8+AS8)</f>
        <v>267</v>
      </c>
      <c r="L13" s="171">
        <f>PRODUCT((F13+G13)/E13)</f>
        <v>1.2222222222222223</v>
      </c>
      <c r="M13" s="171">
        <f>PRODUCT(H13/E13)</f>
        <v>1.0833333333333333</v>
      </c>
      <c r="N13" s="171">
        <f>PRODUCT((F13+G13+H13)/E13)</f>
        <v>2.3055555555555554</v>
      </c>
      <c r="O13" s="171">
        <f>PRODUCT(I13/E13)</f>
        <v>4.7777777777777777</v>
      </c>
      <c r="Q13" s="38"/>
      <c r="R13" s="38"/>
      <c r="S13" s="35"/>
      <c r="T13" s="35" t="s">
        <v>86</v>
      </c>
      <c r="U13" s="24"/>
      <c r="V13" s="24"/>
      <c r="W13" s="35"/>
      <c r="X13" s="35"/>
      <c r="Y13" s="35"/>
      <c r="Z13" s="35"/>
      <c r="AA13" s="35"/>
      <c r="AB13" s="35"/>
      <c r="AC13" s="38"/>
      <c r="AD13" s="38"/>
      <c r="AE13" s="38"/>
      <c r="AF13" s="38"/>
      <c r="AG13" s="38"/>
      <c r="AH13" s="38"/>
      <c r="AI13" s="38"/>
      <c r="AJ13" s="38"/>
      <c r="AK13" s="35"/>
      <c r="AL13" s="24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172" t="s">
        <v>156</v>
      </c>
      <c r="C14" s="108"/>
      <c r="D14" s="173"/>
      <c r="E14" s="170">
        <f>SUM(E11:E13)</f>
        <v>456</v>
      </c>
      <c r="F14" s="170">
        <f t="shared" ref="F14:I14" si="0">SUM(F11:F13)</f>
        <v>15</v>
      </c>
      <c r="G14" s="170">
        <f t="shared" si="0"/>
        <v>154</v>
      </c>
      <c r="H14" s="170">
        <f t="shared" si="0"/>
        <v>344</v>
      </c>
      <c r="I14" s="170">
        <f t="shared" si="0"/>
        <v>1487</v>
      </c>
      <c r="J14" s="179">
        <f>PRODUCT(I14/K14)</f>
        <v>0.54974781242255311</v>
      </c>
      <c r="K14" s="35">
        <f>SUM(K11:K13)</f>
        <v>2704.8766114180476</v>
      </c>
      <c r="L14" s="171">
        <f>PRODUCT((F14+G14)/E14)</f>
        <v>0.37061403508771928</v>
      </c>
      <c r="M14" s="171">
        <f>PRODUCT(H14/E14)</f>
        <v>0.75438596491228072</v>
      </c>
      <c r="N14" s="171">
        <f>PRODUCT((F14+G14+H14)/E14)</f>
        <v>1.125</v>
      </c>
      <c r="O14" s="171">
        <f>PRODUCT(I14/E14)</f>
        <v>3.2609649122807016</v>
      </c>
      <c r="Q14" s="24"/>
      <c r="R14" s="24"/>
      <c r="S14" s="24"/>
      <c r="T14" s="35" t="s">
        <v>87</v>
      </c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8"/>
      <c r="AF14" s="38"/>
      <c r="AG14" s="38"/>
      <c r="AH14" s="38"/>
      <c r="AI14" s="38"/>
      <c r="AJ14" s="38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ht="14.25" x14ac:dyDescent="0.2">
      <c r="A15" s="35"/>
      <c r="B15" s="35"/>
      <c r="C15" s="35"/>
      <c r="D15" s="35"/>
      <c r="E15" s="24"/>
      <c r="F15" s="24"/>
      <c r="G15" s="24"/>
      <c r="H15" s="24"/>
      <c r="I15" s="24"/>
      <c r="J15" s="35"/>
      <c r="K15" s="35"/>
      <c r="L15" s="24"/>
      <c r="M15" s="24"/>
      <c r="N15" s="24"/>
      <c r="O15" s="24"/>
      <c r="P15" s="35"/>
      <c r="Q15" s="35"/>
      <c r="R15" s="35"/>
      <c r="S15" s="35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38"/>
      <c r="AJ15" s="38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J53" s="35"/>
      <c r="K53" s="35"/>
      <c r="L53"/>
      <c r="M53"/>
      <c r="N53"/>
      <c r="O53"/>
      <c r="P53"/>
      <c r="Q53" s="35"/>
      <c r="R53" s="35"/>
      <c r="S53" s="35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38"/>
      <c r="AJ53" s="38"/>
      <c r="AK53" s="35"/>
      <c r="AL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38"/>
      <c r="AJ54" s="38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38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L76"/>
      <c r="M76"/>
      <c r="N76"/>
      <c r="O76"/>
      <c r="P76"/>
      <c r="Q76" s="35"/>
      <c r="R76" s="35"/>
      <c r="S76" s="35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38"/>
      <c r="AJ87" s="38"/>
      <c r="AK87" s="35"/>
      <c r="AL87" s="24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38"/>
      <c r="AJ88" s="38"/>
      <c r="AK88" s="35"/>
      <c r="AL88" s="24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38"/>
      <c r="AJ89" s="38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38"/>
      <c r="AJ90" s="38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38"/>
      <c r="AJ91" s="38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5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5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5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5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5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5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24"/>
      <c r="AL179" s="24"/>
    </row>
    <row r="180" spans="12:38" x14ac:dyDescent="0.25">
      <c r="R180" s="30"/>
      <c r="S180" s="30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</row>
    <row r="181" spans="12:38" x14ac:dyDescent="0.25">
      <c r="R181" s="30"/>
      <c r="S181" s="30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</row>
    <row r="182" spans="12:38" x14ac:dyDescent="0.25">
      <c r="R182" s="30"/>
      <c r="S182" s="30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</row>
    <row r="183" spans="12:38" x14ac:dyDescent="0.25">
      <c r="L183"/>
      <c r="M183"/>
      <c r="N183"/>
      <c r="O183"/>
      <c r="P183"/>
      <c r="R183" s="30"/>
      <c r="S183" s="30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/>
      <c r="AL183"/>
    </row>
    <row r="184" spans="12:38" x14ac:dyDescent="0.25">
      <c r="L184"/>
      <c r="M184"/>
      <c r="N184"/>
      <c r="O184"/>
      <c r="P184"/>
      <c r="R184" s="30"/>
      <c r="S184" s="30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ht="14.25" x14ac:dyDescent="0.2">
      <c r="L208"/>
      <c r="M208"/>
      <c r="N208"/>
      <c r="O208"/>
      <c r="P20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ht="14.25" x14ac:dyDescent="0.2">
      <c r="L209"/>
      <c r="M209"/>
      <c r="N209"/>
      <c r="O209"/>
      <c r="P209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ht="14.25" x14ac:dyDescent="0.2">
      <c r="L211"/>
      <c r="M211"/>
      <c r="N211"/>
      <c r="O211"/>
      <c r="P211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8.28515625" style="59" customWidth="1"/>
    <col min="3" max="3" width="25" style="60" customWidth="1"/>
    <col min="4" max="4" width="10.5703125" style="74" customWidth="1"/>
    <col min="5" max="5" width="8.85546875" style="74" customWidth="1"/>
    <col min="6" max="6" width="0.7109375" style="30" customWidth="1"/>
    <col min="7" max="16" width="5.28515625" style="60" customWidth="1"/>
    <col min="17" max="21" width="6.7109375" style="153" customWidth="1"/>
    <col min="22" max="22" width="10.5703125" style="60" customWidth="1"/>
    <col min="23" max="23" width="20.7109375" style="74" customWidth="1"/>
    <col min="24" max="24" width="9.7109375" style="60" customWidth="1"/>
    <col min="25" max="30" width="9.140625" style="3"/>
  </cols>
  <sheetData>
    <row r="1" spans="1:30" ht="18.75" x14ac:dyDescent="0.3">
      <c r="A1" s="8"/>
      <c r="B1" s="76" t="s">
        <v>48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147"/>
      <c r="R1" s="147"/>
      <c r="S1" s="147"/>
      <c r="T1" s="147"/>
      <c r="U1" s="147"/>
      <c r="V1" s="63"/>
      <c r="W1" s="64"/>
      <c r="X1" s="61"/>
      <c r="Y1" s="65"/>
      <c r="Z1" s="65"/>
      <c r="AA1" s="65"/>
      <c r="AB1" s="65"/>
      <c r="AC1" s="65"/>
      <c r="AD1" s="65"/>
    </row>
    <row r="2" spans="1:30" x14ac:dyDescent="0.25">
      <c r="A2" s="8"/>
      <c r="B2" s="10" t="s">
        <v>74</v>
      </c>
      <c r="C2" s="66" t="s">
        <v>75</v>
      </c>
      <c r="D2" s="132"/>
      <c r="E2" s="66"/>
      <c r="F2" s="66"/>
      <c r="G2" s="66"/>
      <c r="H2" s="66"/>
      <c r="I2" s="66"/>
      <c r="J2" s="11"/>
      <c r="K2" s="11"/>
      <c r="L2" s="11"/>
      <c r="M2" s="11"/>
      <c r="N2" s="11"/>
      <c r="O2" s="11"/>
      <c r="P2" s="11"/>
      <c r="Q2" s="148"/>
      <c r="R2" s="148"/>
      <c r="S2" s="148"/>
      <c r="T2" s="148"/>
      <c r="U2" s="148"/>
      <c r="V2" s="11"/>
      <c r="W2" s="66"/>
      <c r="X2" s="27"/>
      <c r="Y2" s="65"/>
      <c r="Z2" s="65"/>
      <c r="AA2" s="65"/>
      <c r="AB2" s="65"/>
      <c r="AC2" s="65"/>
      <c r="AD2" s="65"/>
    </row>
    <row r="3" spans="1:30" x14ac:dyDescent="0.25">
      <c r="A3" s="8"/>
      <c r="B3" s="67" t="s">
        <v>62</v>
      </c>
      <c r="C3" s="22" t="s">
        <v>34</v>
      </c>
      <c r="D3" s="68" t="s">
        <v>35</v>
      </c>
      <c r="E3" s="69" t="s">
        <v>1</v>
      </c>
      <c r="F3" s="24"/>
      <c r="G3" s="70" t="s">
        <v>36</v>
      </c>
      <c r="H3" s="71" t="s">
        <v>37</v>
      </c>
      <c r="I3" s="71" t="s">
        <v>31</v>
      </c>
      <c r="J3" s="17" t="s">
        <v>38</v>
      </c>
      <c r="K3" s="72" t="s">
        <v>39</v>
      </c>
      <c r="L3" s="72" t="s">
        <v>40</v>
      </c>
      <c r="M3" s="70" t="s">
        <v>41</v>
      </c>
      <c r="N3" s="70" t="s">
        <v>30</v>
      </c>
      <c r="O3" s="71" t="s">
        <v>42</v>
      </c>
      <c r="P3" s="70" t="s">
        <v>37</v>
      </c>
      <c r="Q3" s="97" t="s">
        <v>16</v>
      </c>
      <c r="R3" s="97">
        <v>1</v>
      </c>
      <c r="S3" s="97">
        <v>2</v>
      </c>
      <c r="T3" s="97">
        <v>3</v>
      </c>
      <c r="U3" s="97" t="s">
        <v>43</v>
      </c>
      <c r="V3" s="17" t="s">
        <v>21</v>
      </c>
      <c r="W3" s="16" t="s">
        <v>44</v>
      </c>
      <c r="X3" s="16" t="s">
        <v>45</v>
      </c>
      <c r="Y3" s="65"/>
      <c r="Z3" s="65"/>
      <c r="AA3" s="65"/>
      <c r="AB3" s="65"/>
      <c r="AC3" s="65"/>
      <c r="AD3" s="65"/>
    </row>
    <row r="4" spans="1:30" x14ac:dyDescent="0.25">
      <c r="A4" s="8"/>
      <c r="B4" s="117" t="s">
        <v>114</v>
      </c>
      <c r="C4" s="118" t="s">
        <v>115</v>
      </c>
      <c r="D4" s="119" t="s">
        <v>66</v>
      </c>
      <c r="E4" s="133" t="s">
        <v>83</v>
      </c>
      <c r="F4" s="35"/>
      <c r="G4" s="120"/>
      <c r="H4" s="121"/>
      <c r="I4" s="121">
        <v>1</v>
      </c>
      <c r="J4" s="122"/>
      <c r="K4" s="122" t="s">
        <v>67</v>
      </c>
      <c r="L4" s="122"/>
      <c r="M4" s="120">
        <v>1</v>
      </c>
      <c r="N4" s="120"/>
      <c r="O4" s="120">
        <v>1</v>
      </c>
      <c r="P4" s="120"/>
      <c r="Q4" s="124" t="s">
        <v>137</v>
      </c>
      <c r="R4" s="125" t="s">
        <v>138</v>
      </c>
      <c r="S4" s="125" t="s">
        <v>72</v>
      </c>
      <c r="T4" s="125"/>
      <c r="U4" s="125" t="s">
        <v>72</v>
      </c>
      <c r="V4" s="123">
        <v>0.42799999999999999</v>
      </c>
      <c r="W4" s="118" t="s">
        <v>116</v>
      </c>
      <c r="X4" s="124" t="s">
        <v>117</v>
      </c>
      <c r="Y4" s="65"/>
      <c r="Z4" s="65"/>
      <c r="AA4" s="65"/>
      <c r="AB4" s="65"/>
      <c r="AC4" s="65"/>
      <c r="AD4" s="65"/>
    </row>
    <row r="5" spans="1:30" x14ac:dyDescent="0.25">
      <c r="A5" s="8"/>
      <c r="B5" s="117" t="s">
        <v>157</v>
      </c>
      <c r="C5" s="118" t="s">
        <v>159</v>
      </c>
      <c r="D5" s="119" t="s">
        <v>66</v>
      </c>
      <c r="E5" s="133" t="s">
        <v>83</v>
      </c>
      <c r="F5" s="35"/>
      <c r="G5" s="120">
        <v>1</v>
      </c>
      <c r="H5" s="121"/>
      <c r="I5" s="121"/>
      <c r="J5" s="122" t="s">
        <v>128</v>
      </c>
      <c r="K5" s="122">
        <v>6</v>
      </c>
      <c r="L5" s="122" t="s">
        <v>134</v>
      </c>
      <c r="M5" s="122">
        <v>1</v>
      </c>
      <c r="N5" s="122"/>
      <c r="O5" s="120"/>
      <c r="P5" s="121"/>
      <c r="Q5" s="124" t="s">
        <v>71</v>
      </c>
      <c r="R5" s="125" t="s">
        <v>71</v>
      </c>
      <c r="S5" s="125"/>
      <c r="T5" s="125"/>
      <c r="U5" s="125"/>
      <c r="V5" s="123">
        <v>0.33300000000000002</v>
      </c>
      <c r="W5" s="118" t="s">
        <v>158</v>
      </c>
      <c r="X5" s="124" t="s">
        <v>160</v>
      </c>
      <c r="Y5" s="65"/>
      <c r="Z5" s="65"/>
      <c r="AA5" s="65"/>
      <c r="AB5" s="65"/>
      <c r="AC5" s="65"/>
      <c r="AD5" s="65"/>
    </row>
    <row r="6" spans="1:30" x14ac:dyDescent="0.25">
      <c r="A6" s="23"/>
      <c r="B6" s="22" t="s">
        <v>7</v>
      </c>
      <c r="C6" s="17"/>
      <c r="D6" s="16"/>
      <c r="E6" s="102"/>
      <c r="F6" s="112"/>
      <c r="G6" s="18"/>
      <c r="H6" s="18"/>
      <c r="I6" s="18">
        <v>1</v>
      </c>
      <c r="J6" s="17"/>
      <c r="K6" s="17"/>
      <c r="L6" s="17"/>
      <c r="M6" s="18">
        <v>2</v>
      </c>
      <c r="N6" s="18"/>
      <c r="O6" s="18">
        <v>1</v>
      </c>
      <c r="P6" s="18"/>
      <c r="Q6" s="73" t="s">
        <v>161</v>
      </c>
      <c r="R6" s="73" t="s">
        <v>143</v>
      </c>
      <c r="S6" s="73" t="s">
        <v>72</v>
      </c>
      <c r="T6" s="73"/>
      <c r="U6" s="73" t="s">
        <v>72</v>
      </c>
      <c r="V6" s="33">
        <v>0.4</v>
      </c>
      <c r="W6" s="103"/>
      <c r="X6" s="73"/>
      <c r="Y6" s="65"/>
      <c r="Z6" s="65"/>
      <c r="AA6" s="65"/>
      <c r="AB6" s="65"/>
      <c r="AC6" s="65"/>
      <c r="AD6" s="65"/>
    </row>
    <row r="7" spans="1:30" x14ac:dyDescent="0.25">
      <c r="A7" s="23"/>
      <c r="B7" s="111" t="s">
        <v>46</v>
      </c>
      <c r="C7" s="90" t="s">
        <v>118</v>
      </c>
      <c r="D7" s="88"/>
      <c r="E7" s="62"/>
      <c r="F7" s="113"/>
      <c r="G7" s="114"/>
      <c r="H7" s="91"/>
      <c r="I7" s="92"/>
      <c r="J7" s="91"/>
      <c r="K7" s="91"/>
      <c r="L7" s="91"/>
      <c r="M7" s="91"/>
      <c r="N7" s="91"/>
      <c r="O7" s="91"/>
      <c r="P7" s="91"/>
      <c r="Q7" s="149"/>
      <c r="R7" s="149"/>
      <c r="S7" s="149"/>
      <c r="T7" s="149"/>
      <c r="U7" s="149"/>
      <c r="V7" s="75"/>
      <c r="W7" s="91"/>
      <c r="X7" s="85"/>
      <c r="Y7" s="65"/>
      <c r="Z7" s="65"/>
      <c r="AA7" s="65"/>
      <c r="AB7" s="65"/>
      <c r="AC7" s="65"/>
      <c r="AD7" s="65"/>
    </row>
    <row r="8" spans="1:30" x14ac:dyDescent="0.25">
      <c r="A8" s="23"/>
      <c r="B8" s="104"/>
      <c r="C8" s="105"/>
      <c r="D8" s="106"/>
      <c r="E8" s="107"/>
      <c r="F8" s="108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15"/>
      <c r="R8" s="115"/>
      <c r="S8" s="115"/>
      <c r="T8" s="115"/>
      <c r="U8" s="115"/>
      <c r="V8" s="105"/>
      <c r="W8" s="105"/>
      <c r="X8" s="109"/>
      <c r="Y8" s="65"/>
      <c r="Z8" s="65"/>
      <c r="AA8" s="65"/>
      <c r="AB8" s="65"/>
      <c r="AC8" s="65"/>
      <c r="AD8" s="65"/>
    </row>
    <row r="9" spans="1:30" x14ac:dyDescent="0.25">
      <c r="A9" s="8"/>
      <c r="B9" s="22" t="s">
        <v>119</v>
      </c>
      <c r="C9" s="22" t="s">
        <v>34</v>
      </c>
      <c r="D9" s="16" t="s">
        <v>35</v>
      </c>
      <c r="E9" s="21" t="s">
        <v>1</v>
      </c>
      <c r="F9" s="134"/>
      <c r="G9" s="18" t="s">
        <v>36</v>
      </c>
      <c r="H9" s="15" t="s">
        <v>37</v>
      </c>
      <c r="I9" s="15" t="s">
        <v>31</v>
      </c>
      <c r="J9" s="17" t="s">
        <v>38</v>
      </c>
      <c r="K9" s="17" t="s">
        <v>39</v>
      </c>
      <c r="L9" s="17" t="s">
        <v>40</v>
      </c>
      <c r="M9" s="18" t="s">
        <v>41</v>
      </c>
      <c r="N9" s="18" t="s">
        <v>30</v>
      </c>
      <c r="O9" s="15" t="s">
        <v>42</v>
      </c>
      <c r="P9" s="18" t="s">
        <v>37</v>
      </c>
      <c r="Q9" s="73" t="s">
        <v>16</v>
      </c>
      <c r="R9" s="73">
        <v>1</v>
      </c>
      <c r="S9" s="73">
        <v>2</v>
      </c>
      <c r="T9" s="73">
        <v>3</v>
      </c>
      <c r="U9" s="73" t="s">
        <v>43</v>
      </c>
      <c r="V9" s="17" t="s">
        <v>21</v>
      </c>
      <c r="W9" s="16" t="s">
        <v>44</v>
      </c>
      <c r="X9" s="16" t="s">
        <v>45</v>
      </c>
      <c r="Y9" s="65"/>
      <c r="Z9" s="65"/>
      <c r="AA9" s="65"/>
      <c r="AB9" s="65"/>
      <c r="AC9" s="65"/>
      <c r="AD9" s="65"/>
    </row>
    <row r="10" spans="1:30" x14ac:dyDescent="0.25">
      <c r="A10" s="8"/>
      <c r="B10" s="135" t="s">
        <v>120</v>
      </c>
      <c r="C10" s="136" t="s">
        <v>121</v>
      </c>
      <c r="D10" s="137" t="s">
        <v>66</v>
      </c>
      <c r="E10" s="138" t="s">
        <v>78</v>
      </c>
      <c r="F10" s="112"/>
      <c r="G10" s="139"/>
      <c r="H10" s="140"/>
      <c r="I10" s="140">
        <v>1</v>
      </c>
      <c r="J10" s="141" t="s">
        <v>122</v>
      </c>
      <c r="K10" s="141">
        <v>4</v>
      </c>
      <c r="L10" s="122"/>
      <c r="M10" s="141">
        <v>1</v>
      </c>
      <c r="N10" s="139"/>
      <c r="O10" s="140"/>
      <c r="P10" s="140"/>
      <c r="Q10" s="150" t="s">
        <v>143</v>
      </c>
      <c r="R10" s="150" t="s">
        <v>70</v>
      </c>
      <c r="S10" s="150" t="s">
        <v>142</v>
      </c>
      <c r="T10" s="150" t="s">
        <v>71</v>
      </c>
      <c r="U10" s="150"/>
      <c r="V10" s="142">
        <v>0.25</v>
      </c>
      <c r="W10" s="136" t="s">
        <v>123</v>
      </c>
      <c r="X10" s="143" t="s">
        <v>124</v>
      </c>
      <c r="Y10" s="65"/>
      <c r="Z10" s="65"/>
      <c r="AA10" s="65"/>
      <c r="AB10" s="65"/>
      <c r="AC10" s="65"/>
      <c r="AD10" s="65"/>
    </row>
    <row r="11" spans="1:30" x14ac:dyDescent="0.25">
      <c r="A11" s="23"/>
      <c r="B11" s="104"/>
      <c r="C11" s="105"/>
      <c r="D11" s="106"/>
      <c r="E11" s="107"/>
      <c r="F11" s="108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15"/>
      <c r="R11" s="115"/>
      <c r="S11" s="115"/>
      <c r="T11" s="115"/>
      <c r="U11" s="115"/>
      <c r="V11" s="105"/>
      <c r="W11" s="105"/>
      <c r="X11" s="109"/>
      <c r="Y11" s="65"/>
      <c r="Z11" s="65"/>
      <c r="AA11" s="65"/>
      <c r="AB11" s="65"/>
      <c r="AC11" s="65"/>
      <c r="AD11" s="65"/>
    </row>
    <row r="12" spans="1:30" x14ac:dyDescent="0.25">
      <c r="A12" s="8"/>
      <c r="B12" s="22" t="s">
        <v>125</v>
      </c>
      <c r="C12" s="22" t="s">
        <v>34</v>
      </c>
      <c r="D12" s="16" t="s">
        <v>35</v>
      </c>
      <c r="E12" s="21" t="s">
        <v>1</v>
      </c>
      <c r="F12" s="134"/>
      <c r="G12" s="18" t="s">
        <v>36</v>
      </c>
      <c r="H12" s="15" t="s">
        <v>37</v>
      </c>
      <c r="I12" s="15" t="s">
        <v>31</v>
      </c>
      <c r="J12" s="17" t="s">
        <v>38</v>
      </c>
      <c r="K12" s="17" t="s">
        <v>39</v>
      </c>
      <c r="L12" s="17" t="s">
        <v>40</v>
      </c>
      <c r="M12" s="18" t="s">
        <v>41</v>
      </c>
      <c r="N12" s="18" t="s">
        <v>30</v>
      </c>
      <c r="O12" s="15" t="s">
        <v>42</v>
      </c>
      <c r="P12" s="18" t="s">
        <v>37</v>
      </c>
      <c r="Q12" s="73" t="s">
        <v>16</v>
      </c>
      <c r="R12" s="73">
        <v>1</v>
      </c>
      <c r="S12" s="73">
        <v>2</v>
      </c>
      <c r="T12" s="73">
        <v>3</v>
      </c>
      <c r="U12" s="73" t="s">
        <v>43</v>
      </c>
      <c r="V12" s="17" t="s">
        <v>21</v>
      </c>
      <c r="W12" s="16" t="s">
        <v>44</v>
      </c>
      <c r="X12" s="16" t="s">
        <v>45</v>
      </c>
      <c r="Y12" s="65"/>
      <c r="Z12" s="65"/>
      <c r="AA12" s="65"/>
      <c r="AB12" s="65"/>
      <c r="AC12" s="65"/>
      <c r="AD12" s="65"/>
    </row>
    <row r="13" spans="1:30" x14ac:dyDescent="0.25">
      <c r="A13" s="8"/>
      <c r="B13" s="135" t="s">
        <v>126</v>
      </c>
      <c r="C13" s="136" t="s">
        <v>127</v>
      </c>
      <c r="D13" s="137" t="s">
        <v>66</v>
      </c>
      <c r="E13" s="138" t="s">
        <v>78</v>
      </c>
      <c r="F13" s="93"/>
      <c r="G13" s="139">
        <v>1</v>
      </c>
      <c r="H13" s="140"/>
      <c r="I13" s="140"/>
      <c r="J13" s="141" t="s">
        <v>128</v>
      </c>
      <c r="K13" s="141">
        <v>2</v>
      </c>
      <c r="L13" s="122"/>
      <c r="M13" s="141">
        <v>1</v>
      </c>
      <c r="N13" s="139"/>
      <c r="O13" s="140"/>
      <c r="P13" s="140">
        <v>1</v>
      </c>
      <c r="Q13" s="150" t="s">
        <v>139</v>
      </c>
      <c r="R13" s="150"/>
      <c r="S13" s="150" t="s">
        <v>73</v>
      </c>
      <c r="T13" s="150" t="s">
        <v>70</v>
      </c>
      <c r="U13" s="150"/>
      <c r="V13" s="142">
        <v>0.83299999999999996</v>
      </c>
      <c r="W13" s="136" t="s">
        <v>129</v>
      </c>
      <c r="X13" s="143" t="s">
        <v>130</v>
      </c>
      <c r="Y13" s="65"/>
      <c r="Z13" s="65"/>
      <c r="AA13" s="65"/>
      <c r="AB13" s="65"/>
      <c r="AC13" s="65"/>
      <c r="AD13" s="65"/>
    </row>
    <row r="14" spans="1:30" x14ac:dyDescent="0.25">
      <c r="A14" s="8"/>
      <c r="B14" s="135" t="s">
        <v>131</v>
      </c>
      <c r="C14" s="136" t="s">
        <v>132</v>
      </c>
      <c r="D14" s="137" t="s">
        <v>66</v>
      </c>
      <c r="E14" s="138" t="s">
        <v>78</v>
      </c>
      <c r="F14" s="100"/>
      <c r="G14" s="139">
        <v>1</v>
      </c>
      <c r="H14" s="140"/>
      <c r="I14" s="140"/>
      <c r="J14" s="141" t="s">
        <v>133</v>
      </c>
      <c r="K14" s="141">
        <v>3</v>
      </c>
      <c r="L14" s="122" t="s">
        <v>134</v>
      </c>
      <c r="M14" s="141">
        <v>1</v>
      </c>
      <c r="N14" s="139"/>
      <c r="O14" s="140">
        <v>1</v>
      </c>
      <c r="P14" s="140"/>
      <c r="Q14" s="150" t="s">
        <v>140</v>
      </c>
      <c r="R14" s="150"/>
      <c r="S14" s="150" t="s">
        <v>70</v>
      </c>
      <c r="T14" s="150" t="s">
        <v>72</v>
      </c>
      <c r="U14" s="150" t="s">
        <v>72</v>
      </c>
      <c r="V14" s="142">
        <v>0.75</v>
      </c>
      <c r="W14" s="136" t="s">
        <v>135</v>
      </c>
      <c r="X14" s="143" t="s">
        <v>136</v>
      </c>
      <c r="Y14" s="65"/>
      <c r="Z14" s="65"/>
      <c r="AA14" s="65"/>
      <c r="AB14" s="65"/>
      <c r="AC14" s="65"/>
      <c r="AD14" s="65"/>
    </row>
    <row r="15" spans="1:30" x14ac:dyDescent="0.25">
      <c r="A15" s="23"/>
      <c r="B15" s="22" t="s">
        <v>7</v>
      </c>
      <c r="C15" s="17"/>
      <c r="D15" s="16"/>
      <c r="E15" s="102"/>
      <c r="F15" s="112"/>
      <c r="G15" s="18">
        <v>2</v>
      </c>
      <c r="H15" s="18"/>
      <c r="I15" s="18"/>
      <c r="J15" s="17"/>
      <c r="K15" s="17"/>
      <c r="L15" s="17"/>
      <c r="M15" s="18">
        <v>2</v>
      </c>
      <c r="N15" s="18"/>
      <c r="O15" s="18">
        <f t="shared" ref="O15" si="0">SUM(O14)</f>
        <v>1</v>
      </c>
      <c r="P15" s="18">
        <v>1</v>
      </c>
      <c r="Q15" s="73" t="s">
        <v>141</v>
      </c>
      <c r="R15" s="73"/>
      <c r="S15" s="73" t="s">
        <v>139</v>
      </c>
      <c r="T15" s="73" t="s">
        <v>144</v>
      </c>
      <c r="U15" s="73" t="s">
        <v>72</v>
      </c>
      <c r="V15" s="33">
        <v>0.8</v>
      </c>
      <c r="W15" s="103"/>
      <c r="X15" s="73"/>
      <c r="Y15" s="65"/>
      <c r="Z15" s="65"/>
      <c r="AA15" s="65"/>
      <c r="AB15" s="65"/>
      <c r="AC15" s="65"/>
      <c r="AD15" s="65"/>
    </row>
    <row r="16" spans="1:30" x14ac:dyDescent="0.25">
      <c r="A16" s="23"/>
      <c r="B16" s="104"/>
      <c r="C16" s="105"/>
      <c r="D16" s="106"/>
      <c r="E16" s="107"/>
      <c r="F16" s="108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15"/>
      <c r="R16" s="115"/>
      <c r="S16" s="115"/>
      <c r="T16" s="115"/>
      <c r="U16" s="115"/>
      <c r="V16" s="105"/>
      <c r="W16" s="105"/>
      <c r="X16" s="109"/>
      <c r="Y16" s="65"/>
      <c r="Z16" s="65"/>
      <c r="AA16" s="65"/>
      <c r="AB16" s="65"/>
      <c r="AC16" s="65"/>
      <c r="AD16" s="65"/>
    </row>
    <row r="17" spans="1:30" x14ac:dyDescent="0.25">
      <c r="A17" s="23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151"/>
      <c r="R17" s="151"/>
      <c r="S17" s="151"/>
      <c r="T17" s="151"/>
      <c r="U17" s="151"/>
      <c r="V17" s="58"/>
      <c r="W17" s="58"/>
      <c r="X17" s="58"/>
      <c r="Y17" s="58"/>
      <c r="Z17" s="65"/>
      <c r="AA17" s="65"/>
      <c r="AB17" s="65"/>
      <c r="AC17" s="65"/>
      <c r="AD17" s="65"/>
    </row>
    <row r="18" spans="1:30" x14ac:dyDescent="0.25">
      <c r="A18" s="23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151"/>
      <c r="R18" s="151"/>
      <c r="S18" s="151"/>
      <c r="T18" s="151"/>
      <c r="U18" s="151"/>
      <c r="V18" s="58"/>
      <c r="W18" s="58"/>
      <c r="X18" s="58"/>
      <c r="Y18" s="58"/>
      <c r="Z18" s="65"/>
      <c r="AA18" s="65"/>
      <c r="AB18" s="65"/>
      <c r="AC18" s="65"/>
      <c r="AD18" s="65"/>
    </row>
    <row r="19" spans="1:30" x14ac:dyDescent="0.25">
      <c r="A19" s="23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151"/>
      <c r="R19" s="151"/>
      <c r="S19" s="151"/>
      <c r="T19" s="151"/>
      <c r="U19" s="151"/>
      <c r="V19" s="58"/>
      <c r="W19" s="58"/>
      <c r="X19" s="58"/>
      <c r="Y19" s="58"/>
      <c r="Z19" s="65"/>
      <c r="AA19" s="65"/>
      <c r="AB19" s="65"/>
      <c r="AC19" s="65"/>
      <c r="AD19" s="65"/>
    </row>
    <row r="20" spans="1:30" x14ac:dyDescent="0.25">
      <c r="A20" s="23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151"/>
      <c r="R20" s="151"/>
      <c r="S20" s="151"/>
      <c r="T20" s="151"/>
      <c r="U20" s="151"/>
      <c r="V20" s="58"/>
      <c r="W20" s="58"/>
      <c r="X20" s="58"/>
      <c r="Y20" s="58"/>
      <c r="Z20" s="65"/>
      <c r="AA20" s="65"/>
      <c r="AB20" s="65"/>
      <c r="AC20" s="65"/>
      <c r="AD20" s="65"/>
    </row>
    <row r="21" spans="1:30" x14ac:dyDescent="0.25">
      <c r="A21" s="23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151"/>
      <c r="R21" s="151"/>
      <c r="S21" s="151"/>
      <c r="T21" s="151"/>
      <c r="U21" s="151"/>
      <c r="V21" s="58"/>
      <c r="W21" s="58"/>
      <c r="X21" s="58"/>
      <c r="Y21" s="58"/>
      <c r="Z21" s="65"/>
      <c r="AA21" s="65"/>
      <c r="AB21" s="65"/>
      <c r="AC21" s="65"/>
      <c r="AD21" s="65"/>
    </row>
    <row r="22" spans="1:30" x14ac:dyDescent="0.25">
      <c r="A22" s="23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151"/>
      <c r="R22" s="151"/>
      <c r="S22" s="151"/>
      <c r="T22" s="151"/>
      <c r="U22" s="151"/>
      <c r="V22" s="58"/>
      <c r="W22" s="58"/>
      <c r="X22" s="58"/>
      <c r="Y22" s="58"/>
      <c r="Z22" s="65"/>
      <c r="AA22" s="65"/>
      <c r="AB22" s="65"/>
      <c r="AC22" s="65"/>
      <c r="AD22" s="65"/>
    </row>
    <row r="23" spans="1:30" x14ac:dyDescent="0.25">
      <c r="A23" s="23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151"/>
      <c r="R23" s="151"/>
      <c r="S23" s="151"/>
      <c r="T23" s="151"/>
      <c r="U23" s="151"/>
      <c r="V23" s="58"/>
      <c r="W23" s="58"/>
      <c r="X23" s="58"/>
      <c r="Y23" s="58"/>
      <c r="Z23" s="65"/>
      <c r="AA23" s="65"/>
      <c r="AB23" s="65"/>
      <c r="AC23" s="65"/>
      <c r="AD23" s="65"/>
    </row>
    <row r="24" spans="1:30" x14ac:dyDescent="0.25">
      <c r="A24" s="23"/>
      <c r="B24" s="58"/>
      <c r="C24" s="35"/>
      <c r="D24" s="58"/>
      <c r="E24" s="89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98"/>
      <c r="R24" s="98"/>
      <c r="S24" s="98"/>
      <c r="T24" s="98"/>
      <c r="U24" s="98"/>
      <c r="V24" s="35"/>
      <c r="W24" s="58"/>
      <c r="X24" s="35"/>
      <c r="Y24" s="65"/>
      <c r="Z24" s="65"/>
      <c r="AA24" s="65"/>
      <c r="AB24" s="65"/>
      <c r="AC24" s="65"/>
      <c r="AD24" s="65"/>
    </row>
    <row r="25" spans="1:30" x14ac:dyDescent="0.25">
      <c r="A25" s="23"/>
      <c r="B25" s="58"/>
      <c r="C25" s="35"/>
      <c r="D25" s="58"/>
      <c r="E25" s="89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98"/>
      <c r="R25" s="98"/>
      <c r="S25" s="98"/>
      <c r="T25" s="98"/>
      <c r="U25" s="98"/>
      <c r="V25" s="35"/>
      <c r="W25" s="58"/>
      <c r="X25" s="35"/>
      <c r="Y25" s="65"/>
      <c r="Z25" s="65"/>
      <c r="AA25" s="65"/>
      <c r="AB25" s="65"/>
      <c r="AC25" s="65"/>
      <c r="AD25" s="65"/>
    </row>
    <row r="26" spans="1:30" x14ac:dyDescent="0.25">
      <c r="A26" s="23"/>
      <c r="B26" s="58"/>
      <c r="C26" s="35"/>
      <c r="D26" s="58"/>
      <c r="E26" s="89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98"/>
      <c r="R26" s="98"/>
      <c r="S26" s="98"/>
      <c r="T26" s="98"/>
      <c r="U26" s="98"/>
      <c r="V26" s="35"/>
      <c r="W26" s="58"/>
      <c r="X26" s="35"/>
      <c r="Y26" s="65"/>
      <c r="Z26" s="65"/>
      <c r="AA26" s="65"/>
      <c r="AB26" s="65"/>
      <c r="AC26" s="65"/>
      <c r="AD26" s="65"/>
    </row>
    <row r="27" spans="1:30" x14ac:dyDescent="0.25">
      <c r="A27" s="23"/>
      <c r="B27" s="58"/>
      <c r="C27" s="35"/>
      <c r="D27" s="58"/>
      <c r="E27" s="89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98"/>
      <c r="R27" s="98"/>
      <c r="S27" s="98"/>
      <c r="T27" s="98"/>
      <c r="U27" s="98"/>
      <c r="V27" s="35"/>
      <c r="W27" s="58"/>
      <c r="X27" s="35"/>
      <c r="Y27" s="65"/>
      <c r="Z27" s="65"/>
      <c r="AA27" s="65"/>
      <c r="AB27" s="65"/>
      <c r="AC27" s="65"/>
      <c r="AD27" s="65"/>
    </row>
    <row r="28" spans="1:30" x14ac:dyDescent="0.25">
      <c r="A28" s="23"/>
      <c r="B28" s="58"/>
      <c r="C28" s="35"/>
      <c r="D28" s="58"/>
      <c r="E28" s="89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98"/>
      <c r="R28" s="98"/>
      <c r="S28" s="98"/>
      <c r="T28" s="98"/>
      <c r="U28" s="98"/>
      <c r="V28" s="35"/>
      <c r="W28" s="58"/>
      <c r="X28" s="35"/>
      <c r="Y28" s="65"/>
      <c r="Z28" s="65"/>
      <c r="AA28" s="65"/>
      <c r="AB28" s="65"/>
      <c r="AC28" s="65"/>
      <c r="AD28" s="65"/>
    </row>
    <row r="29" spans="1:30" x14ac:dyDescent="0.25">
      <c r="A29" s="23"/>
      <c r="B29" s="35"/>
      <c r="C29" s="35"/>
      <c r="D29" s="58"/>
      <c r="E29" s="144"/>
      <c r="F29" s="58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98"/>
      <c r="R29" s="98"/>
      <c r="S29" s="98"/>
      <c r="T29" s="98"/>
      <c r="U29" s="98"/>
      <c r="V29" s="35"/>
      <c r="W29" s="58"/>
      <c r="X29" s="35"/>
      <c r="Y29" s="65"/>
      <c r="Z29" s="65"/>
      <c r="AA29" s="65"/>
      <c r="AB29" s="65"/>
      <c r="AC29" s="65"/>
      <c r="AD29" s="65"/>
    </row>
    <row r="30" spans="1:30" x14ac:dyDescent="0.25">
      <c r="A30" s="23"/>
      <c r="B30" s="35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151"/>
      <c r="R30" s="151"/>
      <c r="S30" s="151"/>
      <c r="T30" s="151"/>
      <c r="U30" s="151"/>
      <c r="V30" s="58"/>
      <c r="W30" s="58"/>
      <c r="X30" s="58"/>
      <c r="Y30" s="65"/>
      <c r="Z30" s="65"/>
      <c r="AA30" s="65"/>
      <c r="AB30" s="65"/>
      <c r="AC30" s="65"/>
      <c r="AD30" s="65"/>
    </row>
    <row r="31" spans="1:30" x14ac:dyDescent="0.25">
      <c r="A31" s="23"/>
      <c r="B31" s="35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151"/>
      <c r="R31" s="151"/>
      <c r="S31" s="151"/>
      <c r="T31" s="151"/>
      <c r="U31" s="151"/>
      <c r="V31" s="58"/>
      <c r="W31" s="58"/>
      <c r="X31" s="58"/>
      <c r="Y31" s="65"/>
      <c r="Z31" s="65"/>
      <c r="AA31" s="65"/>
      <c r="AB31" s="65"/>
      <c r="AC31" s="65"/>
      <c r="AD31" s="65"/>
    </row>
    <row r="32" spans="1:30" x14ac:dyDescent="0.25">
      <c r="A32" s="23"/>
      <c r="B32" s="35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151"/>
      <c r="R32" s="151"/>
      <c r="S32" s="151"/>
      <c r="T32" s="151"/>
      <c r="U32" s="151"/>
      <c r="V32" s="58"/>
      <c r="W32" s="58"/>
      <c r="X32" s="58"/>
      <c r="Y32" s="65"/>
      <c r="Z32" s="65"/>
      <c r="AA32" s="65"/>
      <c r="AB32" s="65"/>
      <c r="AC32" s="65"/>
      <c r="AD32" s="65"/>
    </row>
    <row r="33" spans="1:30" x14ac:dyDescent="0.25">
      <c r="A33" s="23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151"/>
      <c r="R33" s="151"/>
      <c r="S33" s="151"/>
      <c r="T33" s="151"/>
      <c r="U33" s="151"/>
      <c r="V33" s="58"/>
      <c r="W33" s="58"/>
      <c r="X33" s="58"/>
      <c r="Y33" s="65"/>
      <c r="Z33" s="65"/>
      <c r="AA33" s="65"/>
      <c r="AB33" s="65"/>
      <c r="AC33" s="65"/>
      <c r="AD33" s="65"/>
    </row>
    <row r="34" spans="1:30" x14ac:dyDescent="0.25">
      <c r="A34" s="23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151"/>
      <c r="R34" s="151"/>
      <c r="S34" s="151"/>
      <c r="T34" s="151"/>
      <c r="U34" s="151"/>
      <c r="V34" s="58"/>
      <c r="W34" s="58"/>
      <c r="X34" s="58"/>
      <c r="Y34" s="65"/>
      <c r="Z34" s="65"/>
      <c r="AA34" s="65"/>
      <c r="AB34" s="65"/>
      <c r="AC34" s="65"/>
      <c r="AD34" s="65"/>
    </row>
    <row r="35" spans="1:30" x14ac:dyDescent="0.25">
      <c r="A35" s="23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151"/>
      <c r="R35" s="151"/>
      <c r="S35" s="151"/>
      <c r="T35" s="151"/>
      <c r="U35" s="151"/>
      <c r="V35" s="58"/>
      <c r="W35" s="58"/>
      <c r="X35" s="58"/>
      <c r="Y35" s="65"/>
      <c r="Z35" s="65"/>
      <c r="AA35" s="65"/>
      <c r="AB35" s="65"/>
      <c r="AC35" s="65"/>
      <c r="AD35" s="65"/>
    </row>
    <row r="36" spans="1:30" x14ac:dyDescent="0.25">
      <c r="A36" s="23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151"/>
      <c r="R36" s="151"/>
      <c r="S36" s="151"/>
      <c r="T36" s="151"/>
      <c r="U36" s="151"/>
      <c r="V36" s="58"/>
      <c r="W36" s="58"/>
      <c r="X36" s="58"/>
      <c r="Y36" s="65"/>
      <c r="Z36" s="65"/>
      <c r="AA36" s="65"/>
      <c r="AB36" s="65"/>
      <c r="AC36" s="65"/>
      <c r="AD36" s="65"/>
    </row>
    <row r="37" spans="1:30" x14ac:dyDescent="0.25">
      <c r="A37" s="23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151"/>
      <c r="R37" s="151"/>
      <c r="S37" s="151"/>
      <c r="T37" s="151"/>
      <c r="U37" s="151"/>
      <c r="V37" s="58"/>
      <c r="W37" s="58"/>
      <c r="X37" s="58"/>
      <c r="Y37" s="65"/>
      <c r="Z37" s="65"/>
      <c r="AA37" s="65"/>
      <c r="AB37" s="65"/>
      <c r="AC37" s="65"/>
      <c r="AD37" s="65"/>
    </row>
    <row r="38" spans="1:30" x14ac:dyDescent="0.25">
      <c r="A38" s="23"/>
      <c r="B38" s="58"/>
      <c r="C38" s="35"/>
      <c r="D38" s="58"/>
      <c r="E38" s="89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98"/>
      <c r="R38" s="98"/>
      <c r="S38" s="98"/>
      <c r="T38" s="98"/>
      <c r="U38" s="98"/>
      <c r="V38" s="35"/>
      <c r="W38" s="58"/>
      <c r="X38" s="35"/>
      <c r="Y38" s="65"/>
      <c r="Z38" s="65"/>
      <c r="AA38" s="65"/>
      <c r="AB38" s="65"/>
      <c r="AC38" s="65"/>
      <c r="AD38" s="65"/>
    </row>
    <row r="39" spans="1:30" x14ac:dyDescent="0.25">
      <c r="A39" s="23"/>
      <c r="B39" s="58"/>
      <c r="C39" s="35"/>
      <c r="D39" s="58"/>
      <c r="E39" s="89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98"/>
      <c r="R39" s="98"/>
      <c r="S39" s="98"/>
      <c r="T39" s="98"/>
      <c r="U39" s="98"/>
      <c r="V39" s="35"/>
      <c r="W39" s="58"/>
      <c r="X39" s="35"/>
      <c r="Y39" s="65"/>
      <c r="Z39" s="65"/>
      <c r="AA39" s="65"/>
      <c r="AB39" s="65"/>
      <c r="AC39" s="65"/>
      <c r="AD39" s="65"/>
    </row>
    <row r="40" spans="1:30" x14ac:dyDescent="0.25">
      <c r="A40" s="23"/>
      <c r="B40" s="58"/>
      <c r="C40" s="35"/>
      <c r="D40" s="58"/>
      <c r="E40" s="89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98"/>
      <c r="R40" s="98"/>
      <c r="S40" s="98"/>
      <c r="T40" s="98"/>
      <c r="U40" s="98"/>
      <c r="V40" s="35"/>
      <c r="W40" s="145"/>
      <c r="X40" s="35"/>
      <c r="Y40" s="65"/>
      <c r="Z40" s="65"/>
      <c r="AA40" s="65"/>
      <c r="AB40" s="65"/>
      <c r="AC40" s="65"/>
      <c r="AD40" s="65"/>
    </row>
    <row r="41" spans="1:30" x14ac:dyDescent="0.25">
      <c r="A41" s="23"/>
      <c r="B41" s="58"/>
      <c r="C41" s="35"/>
      <c r="D41" s="58"/>
      <c r="E41" s="89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98"/>
      <c r="R41" s="98"/>
      <c r="S41" s="98"/>
      <c r="T41" s="98"/>
      <c r="U41" s="98"/>
      <c r="V41" s="35"/>
      <c r="W41" s="35"/>
      <c r="X41" s="35"/>
      <c r="Y41" s="65"/>
      <c r="Z41" s="65"/>
      <c r="AA41" s="65"/>
      <c r="AB41" s="65"/>
      <c r="AC41" s="65"/>
      <c r="AD41" s="65"/>
    </row>
    <row r="42" spans="1:30" x14ac:dyDescent="0.25">
      <c r="A42" s="23"/>
      <c r="B42" s="58"/>
      <c r="C42" s="35"/>
      <c r="D42" s="58"/>
      <c r="E42" s="89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98"/>
      <c r="R42" s="98"/>
      <c r="S42" s="98"/>
      <c r="T42" s="98"/>
      <c r="U42" s="98"/>
      <c r="V42" s="35"/>
      <c r="W42" s="146"/>
      <c r="X42" s="35"/>
      <c r="Y42" s="65"/>
      <c r="Z42" s="65"/>
      <c r="AA42" s="65"/>
      <c r="AB42" s="65"/>
      <c r="AC42" s="65"/>
      <c r="AD42" s="65"/>
    </row>
    <row r="43" spans="1:30" x14ac:dyDescent="0.25">
      <c r="A43" s="23"/>
      <c r="B43" s="58"/>
      <c r="C43" s="35"/>
      <c r="D43" s="58"/>
      <c r="E43" s="89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98"/>
      <c r="R43" s="98"/>
      <c r="S43" s="98"/>
      <c r="T43" s="98"/>
      <c r="U43" s="98"/>
      <c r="V43" s="35"/>
      <c r="W43" s="58"/>
      <c r="X43" s="35"/>
      <c r="Y43" s="65"/>
      <c r="Z43" s="65"/>
      <c r="AA43" s="65"/>
      <c r="AB43" s="65"/>
      <c r="AC43" s="65"/>
      <c r="AD43" s="65"/>
    </row>
    <row r="44" spans="1:30" x14ac:dyDescent="0.25">
      <c r="A44" s="23"/>
      <c r="B44" s="58"/>
      <c r="C44" s="35"/>
      <c r="D44" s="58"/>
      <c r="E44" s="89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98"/>
      <c r="R44" s="98"/>
      <c r="S44" s="98"/>
      <c r="T44" s="98"/>
      <c r="U44" s="98"/>
      <c r="V44" s="35"/>
      <c r="W44" s="58"/>
      <c r="X44" s="35"/>
      <c r="Y44" s="65"/>
      <c r="Z44" s="65"/>
      <c r="AA44" s="65"/>
      <c r="AB44" s="65"/>
      <c r="AC44" s="65"/>
      <c r="AD44" s="65"/>
    </row>
    <row r="45" spans="1:30" x14ac:dyDescent="0.25">
      <c r="A45" s="23"/>
      <c r="B45" s="58"/>
      <c r="C45" s="35"/>
      <c r="D45" s="58"/>
      <c r="E45" s="89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98"/>
      <c r="R45" s="98"/>
      <c r="S45" s="98"/>
      <c r="T45" s="98"/>
      <c r="U45" s="98"/>
      <c r="V45" s="35"/>
      <c r="W45" s="58"/>
      <c r="X45" s="35"/>
      <c r="Y45" s="65"/>
      <c r="Z45" s="65"/>
      <c r="AA45" s="65"/>
      <c r="AB45" s="65"/>
      <c r="AC45" s="65"/>
      <c r="AD45" s="65"/>
    </row>
    <row r="46" spans="1:30" x14ac:dyDescent="0.25">
      <c r="A46" s="23"/>
      <c r="B46" s="58"/>
      <c r="C46" s="35"/>
      <c r="D46" s="58"/>
      <c r="E46" s="89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98"/>
      <c r="R46" s="98"/>
      <c r="S46" s="98"/>
      <c r="T46" s="98"/>
      <c r="U46" s="98"/>
      <c r="V46" s="35"/>
      <c r="W46" s="58"/>
      <c r="X46" s="35"/>
      <c r="Y46" s="65"/>
      <c r="Z46" s="65"/>
      <c r="AA46" s="65"/>
      <c r="AB46" s="65"/>
      <c r="AC46" s="65"/>
      <c r="AD46" s="65"/>
    </row>
    <row r="47" spans="1:30" x14ac:dyDescent="0.25">
      <c r="A47" s="23"/>
      <c r="B47" s="58"/>
      <c r="C47" s="35"/>
      <c r="D47" s="58"/>
      <c r="E47" s="89"/>
      <c r="G47" s="35"/>
      <c r="H47" s="38"/>
      <c r="I47" s="35"/>
      <c r="J47" s="24"/>
      <c r="K47" s="24"/>
      <c r="L47" s="24"/>
      <c r="M47" s="35"/>
      <c r="N47" s="35"/>
      <c r="O47" s="35"/>
      <c r="P47" s="35"/>
      <c r="Q47" s="98"/>
      <c r="R47" s="98"/>
      <c r="S47" s="98"/>
      <c r="T47" s="98"/>
      <c r="U47" s="98"/>
      <c r="V47" s="35"/>
      <c r="W47" s="58"/>
      <c r="X47" s="35"/>
      <c r="Y47" s="65"/>
      <c r="Z47" s="65"/>
      <c r="AA47" s="65"/>
      <c r="AB47" s="65"/>
      <c r="AC47" s="65"/>
      <c r="AD47" s="65"/>
    </row>
    <row r="48" spans="1:30" x14ac:dyDescent="0.25">
      <c r="A48" s="23"/>
      <c r="B48" s="58"/>
      <c r="C48" s="35"/>
      <c r="D48" s="58"/>
      <c r="E48" s="89"/>
      <c r="G48" s="35"/>
      <c r="H48" s="38"/>
      <c r="I48" s="35"/>
      <c r="J48" s="24"/>
      <c r="K48" s="24"/>
      <c r="L48" s="24"/>
      <c r="M48" s="35"/>
      <c r="N48" s="35"/>
      <c r="O48" s="35"/>
      <c r="P48" s="35"/>
      <c r="Q48" s="98"/>
      <c r="R48" s="98"/>
      <c r="S48" s="98"/>
      <c r="T48" s="98"/>
      <c r="U48" s="98"/>
      <c r="V48" s="35"/>
      <c r="W48" s="58"/>
      <c r="X48" s="35"/>
      <c r="Y48" s="65"/>
      <c r="Z48" s="65"/>
      <c r="AA48" s="65"/>
      <c r="AB48" s="65"/>
      <c r="AC48" s="65"/>
      <c r="AD48" s="65"/>
    </row>
    <row r="49" spans="1:30" x14ac:dyDescent="0.25">
      <c r="A49" s="23"/>
      <c r="B49" s="58"/>
      <c r="C49" s="35"/>
      <c r="D49" s="58"/>
      <c r="E49" s="89"/>
      <c r="G49" s="35"/>
      <c r="H49" s="38"/>
      <c r="I49" s="35"/>
      <c r="J49" s="24"/>
      <c r="K49" s="24"/>
      <c r="L49" s="24"/>
      <c r="M49" s="35"/>
      <c r="N49" s="35"/>
      <c r="O49" s="35"/>
      <c r="P49" s="35"/>
      <c r="Q49" s="98"/>
      <c r="R49" s="98"/>
      <c r="S49" s="98"/>
      <c r="T49" s="98"/>
      <c r="U49" s="98"/>
      <c r="V49" s="35"/>
      <c r="W49" s="58"/>
      <c r="X49" s="35"/>
      <c r="Y49" s="65"/>
      <c r="Z49" s="65"/>
      <c r="AA49" s="65"/>
      <c r="AB49" s="65"/>
      <c r="AC49" s="65"/>
      <c r="AD49" s="65"/>
    </row>
    <row r="50" spans="1:30" x14ac:dyDescent="0.25">
      <c r="A50" s="23"/>
      <c r="B50" s="58"/>
      <c r="C50" s="35"/>
      <c r="D50" s="58"/>
      <c r="E50" s="58"/>
      <c r="F50" s="24"/>
      <c r="G50" s="35"/>
      <c r="H50" s="38"/>
      <c r="I50" s="35"/>
      <c r="J50" s="24"/>
      <c r="K50" s="24"/>
      <c r="L50" s="24"/>
      <c r="M50" s="24"/>
      <c r="N50" s="57"/>
      <c r="O50" s="57"/>
      <c r="P50" s="24"/>
      <c r="Q50" s="152"/>
      <c r="R50" s="152"/>
      <c r="S50" s="152"/>
      <c r="T50" s="152"/>
      <c r="U50" s="152"/>
      <c r="V50" s="24"/>
      <c r="W50" s="58"/>
      <c r="X50" s="24"/>
      <c r="Y50" s="65"/>
      <c r="Z50" s="65"/>
      <c r="AA50" s="65"/>
      <c r="AB50" s="65"/>
      <c r="AC50" s="65"/>
      <c r="AD50" s="65"/>
    </row>
    <row r="51" spans="1:30" x14ac:dyDescent="0.25">
      <c r="A51" s="23"/>
      <c r="B51" s="58"/>
      <c r="C51" s="35"/>
      <c r="D51" s="58"/>
      <c r="E51" s="58"/>
      <c r="F51" s="24"/>
      <c r="G51" s="35"/>
      <c r="H51" s="38"/>
      <c r="I51" s="35"/>
      <c r="J51" s="24"/>
      <c r="K51" s="24"/>
      <c r="L51" s="24"/>
      <c r="M51" s="24"/>
      <c r="N51" s="57"/>
      <c r="O51" s="57"/>
      <c r="P51" s="24"/>
      <c r="Q51" s="152"/>
      <c r="R51" s="152"/>
      <c r="S51" s="152"/>
      <c r="T51" s="152"/>
      <c r="U51" s="152"/>
      <c r="V51" s="24"/>
      <c r="W51" s="58"/>
      <c r="X51" s="24"/>
      <c r="Y51" s="65"/>
      <c r="Z51" s="65"/>
      <c r="AA51" s="65"/>
      <c r="AB51" s="65"/>
      <c r="AC51" s="65"/>
      <c r="AD51" s="65"/>
    </row>
    <row r="52" spans="1:30" x14ac:dyDescent="0.25">
      <c r="A52" s="23"/>
      <c r="B52" s="58"/>
      <c r="C52" s="35"/>
      <c r="D52" s="58"/>
      <c r="E52" s="58"/>
      <c r="F52" s="24"/>
      <c r="G52" s="35"/>
      <c r="H52" s="38"/>
      <c r="I52" s="35"/>
      <c r="J52" s="24"/>
      <c r="K52" s="24"/>
      <c r="L52" s="24"/>
      <c r="M52" s="24"/>
      <c r="N52" s="57"/>
      <c r="O52" s="57"/>
      <c r="P52" s="24"/>
      <c r="Q52" s="152"/>
      <c r="R52" s="152"/>
      <c r="S52" s="152"/>
      <c r="T52" s="152"/>
      <c r="U52" s="152"/>
      <c r="V52" s="24"/>
      <c r="W52" s="58"/>
      <c r="X52" s="24"/>
      <c r="Y52" s="65"/>
      <c r="Z52" s="65"/>
      <c r="AA52" s="65"/>
      <c r="AB52" s="65"/>
      <c r="AC52" s="65"/>
      <c r="AD52" s="65"/>
    </row>
    <row r="53" spans="1:30" x14ac:dyDescent="0.25">
      <c r="A53" s="23"/>
      <c r="B53" s="58"/>
      <c r="C53" s="35"/>
      <c r="D53" s="58"/>
      <c r="E53" s="58"/>
      <c r="F53" s="24"/>
      <c r="G53" s="35"/>
      <c r="H53" s="38"/>
      <c r="I53" s="35"/>
      <c r="J53" s="24"/>
      <c r="K53" s="24"/>
      <c r="L53" s="24"/>
      <c r="M53" s="24"/>
      <c r="N53" s="57"/>
      <c r="O53" s="57"/>
      <c r="P53" s="24"/>
      <c r="Q53" s="152"/>
      <c r="R53" s="152"/>
      <c r="S53" s="152"/>
      <c r="T53" s="152"/>
      <c r="U53" s="152"/>
      <c r="V53" s="24"/>
      <c r="W53" s="58"/>
      <c r="X53" s="24"/>
      <c r="Y53" s="65"/>
      <c r="Z53" s="65"/>
      <c r="AA53" s="65"/>
      <c r="AB53" s="65"/>
      <c r="AC53" s="65"/>
      <c r="AD53" s="65"/>
    </row>
    <row r="54" spans="1:30" x14ac:dyDescent="0.25">
      <c r="A54" s="23"/>
      <c r="B54" s="58"/>
      <c r="C54" s="35"/>
      <c r="D54" s="58"/>
      <c r="E54" s="58"/>
      <c r="F54" s="24"/>
      <c r="G54" s="35"/>
      <c r="H54" s="38"/>
      <c r="I54" s="35"/>
      <c r="J54" s="24"/>
      <c r="K54" s="24"/>
      <c r="L54" s="24"/>
      <c r="M54" s="24"/>
      <c r="N54" s="57"/>
      <c r="O54" s="57"/>
      <c r="P54" s="24"/>
      <c r="Q54" s="152"/>
      <c r="R54" s="152"/>
      <c r="S54" s="152"/>
      <c r="T54" s="152"/>
      <c r="U54" s="152"/>
      <c r="V54" s="24"/>
      <c r="W54" s="58"/>
      <c r="X54" s="24"/>
      <c r="Y54" s="65"/>
      <c r="Z54" s="65"/>
      <c r="AA54" s="65"/>
      <c r="AB54" s="65"/>
      <c r="AC54" s="65"/>
      <c r="AD54" s="65"/>
    </row>
    <row r="55" spans="1:30" x14ac:dyDescent="0.25">
      <c r="A55" s="23"/>
      <c r="B55" s="58"/>
      <c r="C55" s="35"/>
      <c r="D55" s="58"/>
      <c r="E55" s="58"/>
      <c r="F55" s="24"/>
      <c r="G55" s="35"/>
      <c r="H55" s="38"/>
      <c r="I55" s="35"/>
      <c r="J55" s="24"/>
      <c r="K55" s="24"/>
      <c r="L55" s="24"/>
      <c r="M55" s="24"/>
      <c r="N55" s="57"/>
      <c r="O55" s="57"/>
      <c r="P55" s="24"/>
      <c r="Q55" s="152"/>
      <c r="R55" s="152"/>
      <c r="S55" s="152"/>
      <c r="T55" s="152"/>
      <c r="U55" s="152"/>
      <c r="V55" s="24"/>
      <c r="W55" s="58"/>
      <c r="X55" s="24"/>
      <c r="Y55" s="65"/>
      <c r="Z55" s="65"/>
      <c r="AA55" s="65"/>
      <c r="AB55" s="65"/>
      <c r="AC55" s="65"/>
      <c r="AD55" s="65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54"/>
      <c r="R67" s="154"/>
      <c r="S67" s="154"/>
      <c r="T67" s="154"/>
      <c r="U67" s="154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54"/>
      <c r="R68" s="154"/>
      <c r="S68" s="154"/>
      <c r="T68" s="154"/>
      <c r="U68" s="154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54"/>
      <c r="R69" s="154"/>
      <c r="S69" s="154"/>
      <c r="T69" s="154"/>
      <c r="U69" s="154"/>
      <c r="V69"/>
      <c r="W69"/>
      <c r="X69"/>
      <c r="Y69"/>
      <c r="Z69"/>
      <c r="AA69"/>
      <c r="AB69"/>
      <c r="AC69"/>
      <c r="AD69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54"/>
      <c r="R83" s="154"/>
      <c r="S83" s="154"/>
      <c r="T83" s="154"/>
      <c r="U83" s="154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54"/>
      <c r="R84" s="154"/>
      <c r="S84" s="154"/>
      <c r="T84" s="154"/>
      <c r="U84" s="15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54"/>
      <c r="R85" s="154"/>
      <c r="S85" s="154"/>
      <c r="T85" s="154"/>
      <c r="U85" s="154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54"/>
      <c r="R86" s="154"/>
      <c r="S86" s="154"/>
      <c r="T86" s="154"/>
      <c r="U86" s="154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54"/>
      <c r="R87" s="154"/>
      <c r="S87" s="154"/>
      <c r="T87" s="154"/>
      <c r="U87" s="154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54"/>
      <c r="R88" s="154"/>
      <c r="S88" s="154"/>
      <c r="T88" s="154"/>
      <c r="U88" s="154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54"/>
      <c r="R89" s="154"/>
      <c r="S89" s="154"/>
      <c r="T89" s="154"/>
      <c r="U89" s="154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54"/>
      <c r="R90" s="154"/>
      <c r="S90" s="154"/>
      <c r="T90" s="154"/>
      <c r="U90" s="154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54"/>
      <c r="R91" s="154"/>
      <c r="S91" s="154"/>
      <c r="T91" s="154"/>
      <c r="U91" s="154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54"/>
      <c r="R92" s="154"/>
      <c r="S92" s="154"/>
      <c r="T92" s="154"/>
      <c r="U92" s="154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54"/>
      <c r="R93" s="154"/>
      <c r="S93" s="154"/>
      <c r="T93" s="154"/>
      <c r="U93" s="154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54"/>
      <c r="R94" s="154"/>
      <c r="S94" s="154"/>
      <c r="T94" s="154"/>
      <c r="U94" s="15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54"/>
      <c r="R95" s="154"/>
      <c r="S95" s="154"/>
      <c r="T95" s="154"/>
      <c r="U95" s="154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54"/>
      <c r="R96" s="154"/>
      <c r="S96" s="154"/>
      <c r="T96" s="154"/>
      <c r="U96" s="154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54"/>
      <c r="R97" s="154"/>
      <c r="S97" s="154"/>
      <c r="T97" s="154"/>
      <c r="U97" s="154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54"/>
      <c r="R98" s="154"/>
      <c r="S98" s="154"/>
      <c r="T98" s="154"/>
      <c r="U98" s="154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54"/>
      <c r="R99" s="154"/>
      <c r="S99" s="154"/>
      <c r="T99" s="154"/>
      <c r="U99" s="154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54"/>
      <c r="R100" s="154"/>
      <c r="S100" s="154"/>
      <c r="T100" s="154"/>
      <c r="U100" s="154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54"/>
      <c r="R101" s="154"/>
      <c r="S101" s="154"/>
      <c r="T101" s="154"/>
      <c r="U101" s="154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54"/>
      <c r="R102" s="154"/>
      <c r="S102" s="154"/>
      <c r="T102" s="154"/>
      <c r="U102" s="154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54"/>
      <c r="R103" s="154"/>
      <c r="S103" s="154"/>
      <c r="T103" s="154"/>
      <c r="U103" s="154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54"/>
      <c r="R104" s="154"/>
      <c r="S104" s="154"/>
      <c r="T104" s="154"/>
      <c r="U104" s="15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54"/>
      <c r="R105" s="154"/>
      <c r="S105" s="154"/>
      <c r="T105" s="154"/>
      <c r="U105" s="154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54"/>
      <c r="R106" s="154"/>
      <c r="S106" s="154"/>
      <c r="T106" s="154"/>
      <c r="U106" s="154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54"/>
      <c r="R107" s="154"/>
      <c r="S107" s="154"/>
      <c r="T107" s="154"/>
      <c r="U107" s="154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54"/>
      <c r="R108" s="154"/>
      <c r="S108" s="154"/>
      <c r="T108" s="154"/>
      <c r="U108" s="154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54"/>
      <c r="R109" s="154"/>
      <c r="S109" s="154"/>
      <c r="T109" s="154"/>
      <c r="U109" s="154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54"/>
      <c r="R110" s="154"/>
      <c r="S110" s="154"/>
      <c r="T110" s="154"/>
      <c r="U110" s="154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54"/>
      <c r="R111" s="154"/>
      <c r="S111" s="154"/>
      <c r="T111" s="154"/>
      <c r="U111" s="154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54"/>
      <c r="R112" s="154"/>
      <c r="S112" s="154"/>
      <c r="T112" s="154"/>
      <c r="U112" s="154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54"/>
      <c r="R113" s="154"/>
      <c r="S113" s="154"/>
      <c r="T113" s="154"/>
      <c r="U113" s="154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54"/>
      <c r="R114" s="154"/>
      <c r="S114" s="154"/>
      <c r="T114" s="154"/>
      <c r="U114" s="15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54"/>
      <c r="R115" s="154"/>
      <c r="S115" s="154"/>
      <c r="T115" s="154"/>
      <c r="U115" s="154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54"/>
      <c r="R116" s="154"/>
      <c r="S116" s="154"/>
      <c r="T116" s="154"/>
      <c r="U116" s="154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54"/>
      <c r="R117" s="154"/>
      <c r="S117" s="154"/>
      <c r="T117" s="154"/>
      <c r="U117" s="154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54"/>
      <c r="R118" s="154"/>
      <c r="S118" s="154"/>
      <c r="T118" s="154"/>
      <c r="U118" s="154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54"/>
      <c r="R119" s="154"/>
      <c r="S119" s="154"/>
      <c r="T119" s="154"/>
      <c r="U119" s="154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54"/>
      <c r="R120" s="154"/>
      <c r="S120" s="154"/>
      <c r="T120" s="154"/>
      <c r="U120" s="154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54"/>
      <c r="R121" s="154"/>
      <c r="S121" s="154"/>
      <c r="T121" s="154"/>
      <c r="U121" s="154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54"/>
      <c r="R122" s="154"/>
      <c r="S122" s="154"/>
      <c r="T122" s="154"/>
      <c r="U122" s="154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54"/>
      <c r="R123" s="154"/>
      <c r="S123" s="154"/>
      <c r="T123" s="154"/>
      <c r="U123" s="154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54"/>
      <c r="R124" s="154"/>
      <c r="S124" s="154"/>
      <c r="T124" s="154"/>
      <c r="U124" s="15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54"/>
      <c r="R125" s="154"/>
      <c r="S125" s="154"/>
      <c r="T125" s="154"/>
      <c r="U125" s="154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54"/>
      <c r="R126" s="154"/>
      <c r="S126" s="154"/>
      <c r="T126" s="154"/>
      <c r="U126" s="154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54"/>
      <c r="R127" s="154"/>
      <c r="S127" s="154"/>
      <c r="T127" s="154"/>
      <c r="U127" s="154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54"/>
      <c r="R128" s="154"/>
      <c r="S128" s="154"/>
      <c r="T128" s="154"/>
      <c r="U128" s="154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54"/>
      <c r="R129" s="154"/>
      <c r="S129" s="154"/>
      <c r="T129" s="154"/>
      <c r="U129" s="154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54"/>
      <c r="R130" s="154"/>
      <c r="S130" s="154"/>
      <c r="T130" s="154"/>
      <c r="U130" s="154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54"/>
      <c r="R131" s="154"/>
      <c r="S131" s="154"/>
      <c r="T131" s="154"/>
      <c r="U131" s="154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54"/>
      <c r="R132" s="154"/>
      <c r="S132" s="154"/>
      <c r="T132" s="154"/>
      <c r="U132" s="154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54"/>
      <c r="R133" s="154"/>
      <c r="S133" s="154"/>
      <c r="T133" s="154"/>
      <c r="U133" s="154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54"/>
      <c r="R134" s="154"/>
      <c r="S134" s="154"/>
      <c r="T134" s="154"/>
      <c r="U134" s="15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54"/>
      <c r="R135" s="154"/>
      <c r="S135" s="154"/>
      <c r="T135" s="154"/>
      <c r="U135" s="154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54"/>
      <c r="R136" s="154"/>
      <c r="S136" s="154"/>
      <c r="T136" s="154"/>
      <c r="U136" s="154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54"/>
      <c r="R137" s="154"/>
      <c r="S137" s="154"/>
      <c r="T137" s="154"/>
      <c r="U137" s="154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54"/>
      <c r="R138" s="154"/>
      <c r="S138" s="154"/>
      <c r="T138" s="154"/>
      <c r="U138" s="154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54"/>
      <c r="R139" s="154"/>
      <c r="S139" s="154"/>
      <c r="T139" s="154"/>
      <c r="U139" s="154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54"/>
      <c r="R140" s="154"/>
      <c r="S140" s="154"/>
      <c r="T140" s="154"/>
      <c r="U140" s="154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54"/>
      <c r="R141" s="154"/>
      <c r="S141" s="154"/>
      <c r="T141" s="154"/>
      <c r="U141" s="154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54"/>
      <c r="R142" s="154"/>
      <c r="S142" s="154"/>
      <c r="T142" s="154"/>
      <c r="U142" s="154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54"/>
      <c r="R143" s="154"/>
      <c r="S143" s="154"/>
      <c r="T143" s="154"/>
      <c r="U143" s="154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54"/>
      <c r="R144" s="154"/>
      <c r="S144" s="154"/>
      <c r="T144" s="154"/>
      <c r="U144" s="15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54"/>
      <c r="R145" s="154"/>
      <c r="S145" s="154"/>
      <c r="T145" s="154"/>
      <c r="U145" s="154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54"/>
      <c r="R146" s="154"/>
      <c r="S146" s="154"/>
      <c r="T146" s="154"/>
      <c r="U146" s="154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54"/>
      <c r="R147" s="154"/>
      <c r="S147" s="154"/>
      <c r="T147" s="154"/>
      <c r="U147" s="154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54"/>
      <c r="R148" s="154"/>
      <c r="S148" s="154"/>
      <c r="T148" s="154"/>
      <c r="U148" s="154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54"/>
      <c r="R149" s="154"/>
      <c r="S149" s="154"/>
      <c r="T149" s="154"/>
      <c r="U149" s="154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54"/>
      <c r="R150" s="154"/>
      <c r="S150" s="154"/>
      <c r="T150" s="154"/>
      <c r="U150" s="154"/>
      <c r="V150"/>
      <c r="W150"/>
      <c r="X150"/>
      <c r="Y150"/>
      <c r="Z150"/>
      <c r="AA150"/>
      <c r="AB150"/>
      <c r="AC150"/>
      <c r="AD150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54"/>
      <c r="R162" s="154"/>
      <c r="S162" s="154"/>
      <c r="T162" s="154"/>
      <c r="U162" s="154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54"/>
      <c r="R163" s="154"/>
      <c r="S163" s="154"/>
      <c r="T163" s="154"/>
      <c r="U163" s="154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54"/>
      <c r="R164" s="154"/>
      <c r="S164" s="154"/>
      <c r="T164" s="154"/>
      <c r="U164" s="15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54"/>
      <c r="R165" s="154"/>
      <c r="S165" s="154"/>
      <c r="T165" s="154"/>
      <c r="U165" s="154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54"/>
      <c r="R166" s="154"/>
      <c r="S166" s="154"/>
      <c r="T166" s="154"/>
      <c r="U166" s="154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54"/>
      <c r="R167" s="154"/>
      <c r="S167" s="154"/>
      <c r="T167" s="154"/>
      <c r="U167" s="154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54"/>
      <c r="R168" s="154"/>
      <c r="S168" s="154"/>
      <c r="T168" s="154"/>
      <c r="U168" s="154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54"/>
      <c r="R169" s="154"/>
      <c r="S169" s="154"/>
      <c r="T169" s="154"/>
      <c r="U169" s="154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54"/>
      <c r="R170" s="154"/>
      <c r="S170" s="154"/>
      <c r="T170" s="154"/>
      <c r="U170" s="154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54"/>
      <c r="R171" s="154"/>
      <c r="S171" s="154"/>
      <c r="T171" s="154"/>
      <c r="U171" s="154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54"/>
      <c r="R172" s="154"/>
      <c r="S172" s="154"/>
      <c r="T172" s="154"/>
      <c r="U172" s="154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54"/>
      <c r="R173" s="154"/>
      <c r="S173" s="154"/>
      <c r="T173" s="154"/>
      <c r="U173" s="154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54"/>
      <c r="R174" s="154"/>
      <c r="S174" s="154"/>
      <c r="T174" s="154"/>
      <c r="U174" s="154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54"/>
      <c r="R175" s="154"/>
      <c r="S175" s="154"/>
      <c r="T175" s="154"/>
      <c r="U175" s="154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54"/>
      <c r="R176" s="154"/>
      <c r="S176" s="154"/>
      <c r="T176" s="154"/>
      <c r="U176" s="154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54"/>
      <c r="R177" s="154"/>
      <c r="S177" s="154"/>
      <c r="T177" s="154"/>
      <c r="U177" s="154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54"/>
      <c r="R178" s="154"/>
      <c r="S178" s="154"/>
      <c r="T178" s="154"/>
      <c r="U178" s="154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54"/>
      <c r="R179" s="154"/>
      <c r="S179" s="154"/>
      <c r="T179" s="154"/>
      <c r="U179" s="154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54"/>
      <c r="R180" s="154"/>
      <c r="S180" s="154"/>
      <c r="T180" s="154"/>
      <c r="U180" s="154"/>
      <c r="V180"/>
      <c r="W180"/>
      <c r="X180"/>
      <c r="Y180"/>
      <c r="Z180"/>
      <c r="AA180"/>
      <c r="AB180"/>
      <c r="AC180"/>
      <c r="AD180"/>
    </row>
  </sheetData>
  <sortState ref="B4:X5">
    <sortCondition descending="1" ref="B4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workbookViewId="0">
      <selection activeCell="P19" sqref="P19:T19"/>
    </sheetView>
  </sheetViews>
  <sheetFormatPr defaultRowHeight="12.75" x14ac:dyDescent="0.2"/>
  <sheetData>
    <row r="1" spans="1:12" ht="14.25" thickTop="1" thickBot="1" x14ac:dyDescent="0.25">
      <c r="A1" s="244">
        <v>44029</v>
      </c>
      <c r="B1" s="245" t="s">
        <v>351</v>
      </c>
      <c r="C1" s="246" t="s">
        <v>352</v>
      </c>
      <c r="D1" s="245" t="s">
        <v>353</v>
      </c>
      <c r="E1" s="247">
        <v>1031</v>
      </c>
      <c r="F1" s="245" t="s">
        <v>354</v>
      </c>
      <c r="G1" s="247">
        <v>8</v>
      </c>
      <c r="H1" s="245"/>
      <c r="I1" s="247" t="s">
        <v>355</v>
      </c>
      <c r="J1" s="247">
        <v>0</v>
      </c>
      <c r="K1" s="247">
        <v>0</v>
      </c>
      <c r="L1" s="248">
        <v>2</v>
      </c>
    </row>
    <row r="2" spans="1:12" ht="13.5" thickBot="1" x14ac:dyDescent="0.25">
      <c r="A2" s="249">
        <v>44030</v>
      </c>
      <c r="B2" s="241" t="s">
        <v>356</v>
      </c>
      <c r="C2" s="242" t="s">
        <v>357</v>
      </c>
      <c r="D2" s="241" t="s">
        <v>353</v>
      </c>
      <c r="E2" s="243">
        <v>757</v>
      </c>
      <c r="F2" s="241" t="s">
        <v>354</v>
      </c>
      <c r="G2" s="243">
        <v>8</v>
      </c>
      <c r="H2" s="241"/>
      <c r="I2" s="243" t="s">
        <v>355</v>
      </c>
      <c r="J2" s="243">
        <v>1</v>
      </c>
      <c r="K2" s="243">
        <v>1</v>
      </c>
      <c r="L2" s="250">
        <v>3</v>
      </c>
    </row>
    <row r="3" spans="1:12" ht="13.5" thickBot="1" x14ac:dyDescent="0.25">
      <c r="A3" s="251">
        <v>44033</v>
      </c>
      <c r="B3" s="238" t="s">
        <v>358</v>
      </c>
      <c r="C3" s="239" t="s">
        <v>359</v>
      </c>
      <c r="D3" s="238" t="s">
        <v>353</v>
      </c>
      <c r="E3" s="240">
        <v>2100</v>
      </c>
      <c r="F3" s="238" t="s">
        <v>354</v>
      </c>
      <c r="G3" s="240">
        <v>8</v>
      </c>
      <c r="H3" s="238"/>
      <c r="I3" s="240" t="s">
        <v>355</v>
      </c>
      <c r="J3" s="240">
        <v>0</v>
      </c>
      <c r="K3" s="240">
        <v>1</v>
      </c>
      <c r="L3" s="252">
        <v>5</v>
      </c>
    </row>
    <row r="4" spans="1:12" ht="13.5" thickBot="1" x14ac:dyDescent="0.25">
      <c r="A4" s="249">
        <v>44035</v>
      </c>
      <c r="B4" s="241" t="s">
        <v>360</v>
      </c>
      <c r="C4" s="242" t="s">
        <v>361</v>
      </c>
      <c r="D4" s="241" t="s">
        <v>353</v>
      </c>
      <c r="E4" s="243">
        <v>754</v>
      </c>
      <c r="F4" s="241" t="s">
        <v>362</v>
      </c>
      <c r="G4" s="243">
        <v>6</v>
      </c>
      <c r="H4" s="241"/>
      <c r="I4" s="243" t="s">
        <v>363</v>
      </c>
      <c r="J4" s="243">
        <v>1</v>
      </c>
      <c r="K4" s="243">
        <v>3</v>
      </c>
      <c r="L4" s="250">
        <v>7</v>
      </c>
    </row>
    <row r="5" spans="1:12" ht="13.5" thickBot="1" x14ac:dyDescent="0.25">
      <c r="A5" s="251">
        <v>44037</v>
      </c>
      <c r="B5" s="238" t="s">
        <v>364</v>
      </c>
      <c r="C5" s="239" t="s">
        <v>365</v>
      </c>
      <c r="D5" s="238" t="s">
        <v>353</v>
      </c>
      <c r="E5" s="240">
        <v>1454</v>
      </c>
      <c r="F5" s="238" t="s">
        <v>362</v>
      </c>
      <c r="G5" s="240">
        <v>7</v>
      </c>
      <c r="H5" s="238"/>
      <c r="I5" s="240" t="s">
        <v>355</v>
      </c>
      <c r="J5" s="240">
        <v>0</v>
      </c>
      <c r="K5" s="240">
        <v>3</v>
      </c>
      <c r="L5" s="252">
        <v>7</v>
      </c>
    </row>
    <row r="6" spans="1:12" ht="13.5" thickBot="1" x14ac:dyDescent="0.25">
      <c r="A6" s="249">
        <v>44040</v>
      </c>
      <c r="B6" s="241" t="s">
        <v>366</v>
      </c>
      <c r="C6" s="242" t="s">
        <v>367</v>
      </c>
      <c r="D6" s="241" t="s">
        <v>353</v>
      </c>
      <c r="E6" s="243">
        <v>1497</v>
      </c>
      <c r="F6" s="241" t="s">
        <v>362</v>
      </c>
      <c r="G6" s="243">
        <v>8</v>
      </c>
      <c r="H6" s="241"/>
      <c r="I6" s="243" t="s">
        <v>363</v>
      </c>
      <c r="J6" s="243">
        <v>0</v>
      </c>
      <c r="K6" s="243">
        <v>4</v>
      </c>
      <c r="L6" s="250">
        <v>6</v>
      </c>
    </row>
    <row r="7" spans="1:12" ht="13.5" thickBot="1" x14ac:dyDescent="0.25">
      <c r="A7" s="251">
        <v>44042</v>
      </c>
      <c r="B7" s="238" t="s">
        <v>368</v>
      </c>
      <c r="C7" s="239" t="s">
        <v>369</v>
      </c>
      <c r="D7" s="238" t="s">
        <v>353</v>
      </c>
      <c r="E7" s="240">
        <v>2100</v>
      </c>
      <c r="F7" s="238" t="s">
        <v>362</v>
      </c>
      <c r="G7" s="240">
        <v>8</v>
      </c>
      <c r="H7" s="238"/>
      <c r="I7" s="240" t="s">
        <v>363</v>
      </c>
      <c r="J7" s="240">
        <v>0</v>
      </c>
      <c r="K7" s="240">
        <v>2</v>
      </c>
      <c r="L7" s="252">
        <v>8</v>
      </c>
    </row>
    <row r="8" spans="1:12" ht="13.5" thickBot="1" x14ac:dyDescent="0.25">
      <c r="A8" s="249">
        <v>44045</v>
      </c>
      <c r="B8" s="241" t="s">
        <v>370</v>
      </c>
      <c r="C8" s="242" t="s">
        <v>371</v>
      </c>
      <c r="D8" s="241" t="s">
        <v>353</v>
      </c>
      <c r="E8" s="243">
        <v>774</v>
      </c>
      <c r="F8" s="241" t="s">
        <v>362</v>
      </c>
      <c r="G8" s="243">
        <v>6</v>
      </c>
      <c r="H8" s="241"/>
      <c r="I8" s="243" t="s">
        <v>363</v>
      </c>
      <c r="J8" s="243">
        <v>2</v>
      </c>
      <c r="K8" s="243">
        <v>5</v>
      </c>
      <c r="L8" s="250">
        <v>9</v>
      </c>
    </row>
    <row r="9" spans="1:12" ht="13.5" thickBot="1" x14ac:dyDescent="0.25">
      <c r="A9" s="251">
        <v>44047</v>
      </c>
      <c r="B9" s="238" t="s">
        <v>372</v>
      </c>
      <c r="C9" s="239" t="s">
        <v>373</v>
      </c>
      <c r="D9" s="238" t="s">
        <v>353</v>
      </c>
      <c r="E9" s="240">
        <v>818</v>
      </c>
      <c r="F9" s="238" t="s">
        <v>362</v>
      </c>
      <c r="G9" s="240">
        <v>7</v>
      </c>
      <c r="H9" s="238"/>
      <c r="I9" s="240" t="s">
        <v>355</v>
      </c>
      <c r="J9" s="240">
        <v>0</v>
      </c>
      <c r="K9" s="240">
        <v>6</v>
      </c>
      <c r="L9" s="252">
        <v>6</v>
      </c>
    </row>
    <row r="10" spans="1:12" ht="13.5" thickBot="1" x14ac:dyDescent="0.25">
      <c r="A10" s="249">
        <v>44052</v>
      </c>
      <c r="B10" s="241" t="s">
        <v>374</v>
      </c>
      <c r="C10" s="242" t="s">
        <v>375</v>
      </c>
      <c r="D10" s="241" t="s">
        <v>353</v>
      </c>
      <c r="E10" s="243">
        <v>1628</v>
      </c>
      <c r="F10" s="241" t="s">
        <v>362</v>
      </c>
      <c r="G10" s="243">
        <v>8</v>
      </c>
      <c r="H10" s="241"/>
      <c r="I10" s="243" t="s">
        <v>363</v>
      </c>
      <c r="J10" s="243">
        <v>0</v>
      </c>
      <c r="K10" s="243">
        <v>3</v>
      </c>
      <c r="L10" s="250">
        <v>6</v>
      </c>
    </row>
    <row r="11" spans="1:12" ht="13.5" thickBot="1" x14ac:dyDescent="0.25">
      <c r="A11" s="251">
        <v>44054</v>
      </c>
      <c r="B11" s="238" t="s">
        <v>376</v>
      </c>
      <c r="C11" s="239" t="s">
        <v>377</v>
      </c>
      <c r="D11" s="238" t="s">
        <v>353</v>
      </c>
      <c r="E11" s="240">
        <v>1961</v>
      </c>
      <c r="F11" s="238" t="s">
        <v>362</v>
      </c>
      <c r="G11" s="240">
        <v>7</v>
      </c>
      <c r="H11" s="238"/>
      <c r="I11" s="240" t="s">
        <v>355</v>
      </c>
      <c r="J11" s="240">
        <v>0</v>
      </c>
      <c r="K11" s="240">
        <v>3</v>
      </c>
      <c r="L11" s="252">
        <v>7</v>
      </c>
    </row>
    <row r="12" spans="1:12" ht="13.5" thickBot="1" x14ac:dyDescent="0.25">
      <c r="A12" s="249">
        <v>44058</v>
      </c>
      <c r="B12" s="241" t="s">
        <v>378</v>
      </c>
      <c r="C12" s="242" t="s">
        <v>379</v>
      </c>
      <c r="D12" s="241" t="s">
        <v>353</v>
      </c>
      <c r="E12" s="243">
        <v>1365</v>
      </c>
      <c r="F12" s="241" t="s">
        <v>380</v>
      </c>
      <c r="G12" s="243">
        <v>7</v>
      </c>
      <c r="H12" s="241"/>
      <c r="I12" s="243" t="s">
        <v>355</v>
      </c>
      <c r="J12" s="243">
        <v>0</v>
      </c>
      <c r="K12" s="243">
        <v>4</v>
      </c>
      <c r="L12" s="250">
        <v>6</v>
      </c>
    </row>
    <row r="13" spans="1:12" ht="13.5" thickBot="1" x14ac:dyDescent="0.25">
      <c r="A13" s="251">
        <v>44061</v>
      </c>
      <c r="B13" s="238" t="s">
        <v>381</v>
      </c>
      <c r="C13" s="239" t="s">
        <v>382</v>
      </c>
      <c r="D13" s="238" t="s">
        <v>353</v>
      </c>
      <c r="E13" s="240">
        <v>1198</v>
      </c>
      <c r="F13" s="238" t="s">
        <v>362</v>
      </c>
      <c r="G13" s="240">
        <v>7</v>
      </c>
      <c r="H13" s="238"/>
      <c r="I13" s="240" t="s">
        <v>355</v>
      </c>
      <c r="J13" s="240">
        <v>0</v>
      </c>
      <c r="K13" s="240">
        <v>2</v>
      </c>
      <c r="L13" s="252">
        <v>9</v>
      </c>
    </row>
    <row r="14" spans="1:12" ht="13.5" thickBot="1" x14ac:dyDescent="0.25">
      <c r="A14" s="249">
        <v>44063</v>
      </c>
      <c r="B14" s="241" t="s">
        <v>383</v>
      </c>
      <c r="C14" s="242" t="s">
        <v>384</v>
      </c>
      <c r="D14" s="241" t="s">
        <v>353</v>
      </c>
      <c r="E14" s="243">
        <v>1320</v>
      </c>
      <c r="F14" s="241" t="s">
        <v>362</v>
      </c>
      <c r="G14" s="243">
        <v>7</v>
      </c>
      <c r="H14" s="241"/>
      <c r="I14" s="243" t="s">
        <v>355</v>
      </c>
      <c r="J14" s="243">
        <v>1</v>
      </c>
      <c r="K14" s="243">
        <v>3</v>
      </c>
      <c r="L14" s="250">
        <v>4</v>
      </c>
    </row>
    <row r="15" spans="1:12" ht="13.5" thickBot="1" x14ac:dyDescent="0.25">
      <c r="A15" s="251">
        <v>44065</v>
      </c>
      <c r="B15" s="238" t="s">
        <v>385</v>
      </c>
      <c r="C15" s="239" t="s">
        <v>386</v>
      </c>
      <c r="D15" s="238" t="s">
        <v>353</v>
      </c>
      <c r="E15" s="240">
        <v>1435</v>
      </c>
      <c r="F15" s="238" t="s">
        <v>362</v>
      </c>
      <c r="G15" s="240">
        <v>8</v>
      </c>
      <c r="H15" s="238"/>
      <c r="I15" s="240" t="s">
        <v>355</v>
      </c>
      <c r="J15" s="240">
        <v>0</v>
      </c>
      <c r="K15" s="240">
        <v>2</v>
      </c>
      <c r="L15" s="252">
        <v>5</v>
      </c>
    </row>
    <row r="16" spans="1:12" ht="13.5" thickBot="1" x14ac:dyDescent="0.25">
      <c r="A16" s="249">
        <v>44068</v>
      </c>
      <c r="B16" s="241" t="s">
        <v>387</v>
      </c>
      <c r="C16" s="242" t="s">
        <v>388</v>
      </c>
      <c r="D16" s="241" t="s">
        <v>353</v>
      </c>
      <c r="E16" s="243">
        <v>1412</v>
      </c>
      <c r="F16" s="241" t="s">
        <v>362</v>
      </c>
      <c r="G16" s="243">
        <v>8</v>
      </c>
      <c r="H16" s="241"/>
      <c r="I16" s="243" t="s">
        <v>355</v>
      </c>
      <c r="J16" s="243">
        <v>0</v>
      </c>
      <c r="K16" s="243">
        <v>1</v>
      </c>
      <c r="L16" s="250">
        <v>3</v>
      </c>
    </row>
    <row r="17" spans="1:20" ht="13.5" thickBot="1" x14ac:dyDescent="0.25">
      <c r="A17" s="251">
        <v>44070</v>
      </c>
      <c r="B17" s="238" t="s">
        <v>389</v>
      </c>
      <c r="C17" s="239" t="s">
        <v>390</v>
      </c>
      <c r="D17" s="238" t="s">
        <v>353</v>
      </c>
      <c r="E17" s="240">
        <v>529</v>
      </c>
      <c r="F17" s="238" t="s">
        <v>362</v>
      </c>
      <c r="G17" s="240">
        <v>5</v>
      </c>
      <c r="H17" s="238"/>
      <c r="I17" s="240" t="s">
        <v>363</v>
      </c>
      <c r="J17" s="240">
        <v>0</v>
      </c>
      <c r="K17" s="240">
        <v>2</v>
      </c>
      <c r="L17" s="252">
        <v>8</v>
      </c>
    </row>
    <row r="18" spans="1:20" ht="13.5" thickBot="1" x14ac:dyDescent="0.25">
      <c r="A18" s="253">
        <v>44075</v>
      </c>
      <c r="B18" s="254" t="s">
        <v>372</v>
      </c>
      <c r="C18" s="255" t="s">
        <v>391</v>
      </c>
      <c r="D18" s="254" t="s">
        <v>353</v>
      </c>
      <c r="E18" s="256">
        <v>746</v>
      </c>
      <c r="F18" s="254" t="s">
        <v>362</v>
      </c>
      <c r="G18" s="256">
        <v>7</v>
      </c>
      <c r="H18" s="254"/>
      <c r="I18" s="256" t="s">
        <v>355</v>
      </c>
      <c r="J18" s="256">
        <v>1</v>
      </c>
      <c r="K18" s="256">
        <v>3</v>
      </c>
      <c r="L18" s="257">
        <v>6</v>
      </c>
    </row>
    <row r="19" spans="1:20" ht="15.75" thickTop="1" thickBot="1" x14ac:dyDescent="0.25">
      <c r="A19" s="251">
        <v>44079</v>
      </c>
      <c r="B19" s="238" t="s">
        <v>383</v>
      </c>
      <c r="C19" s="239" t="s">
        <v>392</v>
      </c>
      <c r="D19" s="238" t="s">
        <v>353</v>
      </c>
      <c r="E19" s="240">
        <v>1687</v>
      </c>
      <c r="F19" s="238" t="s">
        <v>362</v>
      </c>
      <c r="G19" s="240">
        <v>8</v>
      </c>
      <c r="H19" s="238"/>
      <c r="I19" s="240" t="s">
        <v>355</v>
      </c>
      <c r="J19" s="240">
        <v>0</v>
      </c>
      <c r="K19" s="240">
        <v>3</v>
      </c>
      <c r="L19" s="252">
        <v>4</v>
      </c>
      <c r="P19" s="237">
        <v>688892</v>
      </c>
      <c r="Q19" s="87"/>
      <c r="R19" s="87">
        <v>398</v>
      </c>
      <c r="S19" s="87"/>
      <c r="T19" s="87">
        <v>1731</v>
      </c>
    </row>
    <row r="20" spans="1:20" ht="13.5" thickBot="1" x14ac:dyDescent="0.25">
      <c r="A20" s="249">
        <v>44080</v>
      </c>
      <c r="B20" s="241" t="s">
        <v>356</v>
      </c>
      <c r="C20" s="242" t="s">
        <v>393</v>
      </c>
      <c r="D20" s="241" t="s">
        <v>353</v>
      </c>
      <c r="E20" s="243">
        <v>860</v>
      </c>
      <c r="F20" s="241" t="s">
        <v>362</v>
      </c>
      <c r="G20" s="243">
        <v>7</v>
      </c>
      <c r="H20" s="241"/>
      <c r="I20" s="243" t="s">
        <v>355</v>
      </c>
      <c r="J20" s="243">
        <v>0</v>
      </c>
      <c r="K20" s="243">
        <v>2</v>
      </c>
      <c r="L20" s="250">
        <v>7</v>
      </c>
    </row>
    <row r="21" spans="1:20" ht="13.5" thickBot="1" x14ac:dyDescent="0.25">
      <c r="A21" s="251">
        <v>44086</v>
      </c>
      <c r="B21" s="238" t="s">
        <v>358</v>
      </c>
      <c r="C21" s="239" t="s">
        <v>394</v>
      </c>
      <c r="D21" s="238" t="s">
        <v>353</v>
      </c>
      <c r="E21" s="240">
        <v>1914</v>
      </c>
      <c r="F21" s="238" t="s">
        <v>362</v>
      </c>
      <c r="G21" s="240">
        <v>8</v>
      </c>
      <c r="H21" s="238"/>
      <c r="I21" s="240" t="s">
        <v>355</v>
      </c>
      <c r="J21" s="240">
        <v>0</v>
      </c>
      <c r="K21" s="240">
        <v>0</v>
      </c>
      <c r="L21" s="252">
        <v>4</v>
      </c>
    </row>
    <row r="22" spans="1:20" ht="13.5" thickBot="1" x14ac:dyDescent="0.25">
      <c r="A22" s="249">
        <v>44087</v>
      </c>
      <c r="B22" s="241" t="s">
        <v>374</v>
      </c>
      <c r="C22" s="242" t="s">
        <v>395</v>
      </c>
      <c r="D22" s="241" t="s">
        <v>353</v>
      </c>
      <c r="E22" s="243">
        <v>2083</v>
      </c>
      <c r="F22" s="241" t="s">
        <v>362</v>
      </c>
      <c r="G22" s="243">
        <v>7</v>
      </c>
      <c r="H22" s="241"/>
      <c r="I22" s="243" t="s">
        <v>355</v>
      </c>
      <c r="J22" s="243">
        <v>0</v>
      </c>
      <c r="K22" s="243">
        <v>1</v>
      </c>
      <c r="L22" s="250">
        <v>5</v>
      </c>
      <c r="P22">
        <v>655697</v>
      </c>
    </row>
    <row r="23" spans="1:20" ht="13.5" thickBot="1" x14ac:dyDescent="0.25">
      <c r="A23" s="251">
        <v>44093</v>
      </c>
      <c r="B23" s="238" t="s">
        <v>396</v>
      </c>
      <c r="C23" s="239" t="s">
        <v>397</v>
      </c>
      <c r="D23" s="238" t="s">
        <v>353</v>
      </c>
      <c r="E23" s="240">
        <v>1297</v>
      </c>
      <c r="F23" s="238" t="s">
        <v>362</v>
      </c>
      <c r="G23" s="240">
        <v>7</v>
      </c>
      <c r="H23" s="238"/>
      <c r="I23" s="240" t="s">
        <v>355</v>
      </c>
      <c r="J23" s="240">
        <v>1</v>
      </c>
      <c r="K23" s="240">
        <v>2</v>
      </c>
      <c r="L23" s="252">
        <v>6</v>
      </c>
      <c r="P23">
        <v>33195</v>
      </c>
    </row>
    <row r="24" spans="1:20" ht="13.5" thickBot="1" x14ac:dyDescent="0.25">
      <c r="A24" s="249">
        <v>44094</v>
      </c>
      <c r="B24" s="241" t="s">
        <v>398</v>
      </c>
      <c r="C24" s="242" t="s">
        <v>399</v>
      </c>
      <c r="D24" s="241" t="s">
        <v>353</v>
      </c>
      <c r="E24" s="243">
        <v>1018</v>
      </c>
      <c r="F24" s="241" t="s">
        <v>362</v>
      </c>
      <c r="G24" s="243">
        <v>7</v>
      </c>
      <c r="H24" s="241"/>
      <c r="I24" s="243" t="s">
        <v>363</v>
      </c>
      <c r="J24" s="243">
        <v>0</v>
      </c>
      <c r="K24" s="243">
        <v>2</v>
      </c>
      <c r="L24" s="250">
        <v>5</v>
      </c>
      <c r="P24">
        <f>SUM(P22:P23)/398</f>
        <v>1730.8844221105528</v>
      </c>
    </row>
    <row r="25" spans="1:20" ht="13.5" thickBot="1" x14ac:dyDescent="0.25">
      <c r="A25" s="258">
        <v>44100</v>
      </c>
      <c r="B25" s="259" t="s">
        <v>396</v>
      </c>
      <c r="C25" s="260" t="s">
        <v>400</v>
      </c>
      <c r="D25" s="259" t="s">
        <v>353</v>
      </c>
      <c r="E25" s="261">
        <v>1457</v>
      </c>
      <c r="F25" s="259" t="s">
        <v>362</v>
      </c>
      <c r="G25" s="261">
        <v>6</v>
      </c>
      <c r="H25" s="259"/>
      <c r="I25" s="261" t="s">
        <v>355</v>
      </c>
      <c r="J25" s="261">
        <v>1</v>
      </c>
      <c r="K25" s="261">
        <v>4</v>
      </c>
      <c r="L25" s="262">
        <v>6</v>
      </c>
    </row>
    <row r="26" spans="1:20" ht="13.5" thickTop="1" x14ac:dyDescent="0.2">
      <c r="E26">
        <f>SUM(E1:E25)</f>
        <v>33195</v>
      </c>
    </row>
  </sheetData>
  <hyperlinks>
    <hyperlink ref="C1" r:id="rId1" display="http://www.pesiksenmaailma.fi/index.php/component/tilastot/?view=ottelu&amp;otteluid=35496"/>
    <hyperlink ref="C2" r:id="rId2" display="http://www.pesiksenmaailma.fi/index.php/component/tilastot/?view=ottelu&amp;otteluid=35504"/>
    <hyperlink ref="C3" r:id="rId3" display="http://www.pesiksenmaailma.fi/index.php/component/tilastot/?view=ottelu&amp;otteluid=35526"/>
    <hyperlink ref="C4" r:id="rId4" display="http://www.pesiksenmaailma.fi/index.php/component/tilastot/?view=ottelu&amp;otteluid=35536"/>
    <hyperlink ref="C5" r:id="rId5" display="http://www.pesiksenmaailma.fi/index.php/component/tilastot/?view=ottelu&amp;otteluid=35546"/>
    <hyperlink ref="C6" r:id="rId6" display="http://www.pesiksenmaailma.fi/index.php/component/tilastot/?view=ottelu&amp;otteluid=35559"/>
    <hyperlink ref="C7" r:id="rId7" display="http://www.pesiksenmaailma.fi/index.php/component/tilastot/?view=ottelu&amp;otteluid=35565"/>
    <hyperlink ref="C8" r:id="rId8" display="http://www.pesiksenmaailma.fi/index.php/component/tilastot/?view=ottelu&amp;otteluid=35583"/>
    <hyperlink ref="C9" r:id="rId9" display="http://www.pesiksenmaailma.fi/index.php/component/tilastot/?view=ottelu&amp;otteluid=35590"/>
    <hyperlink ref="C10" r:id="rId10" display="http://www.pesiksenmaailma.fi/index.php/component/tilastot/?view=ottelu&amp;otteluid=35621"/>
    <hyperlink ref="C11" r:id="rId11" display="http://www.pesiksenmaailma.fi/index.php/component/tilastot/?view=ottelu&amp;otteluid=35632"/>
    <hyperlink ref="C12" r:id="rId12" display="http://www.pesiksenmaailma.fi/index.php/component/tilastot/?view=ottelu&amp;otteluid=35656"/>
    <hyperlink ref="C13" r:id="rId13" display="http://www.pesiksenmaailma.fi/index.php/component/tilastot/?view=ottelu&amp;otteluid=35674"/>
    <hyperlink ref="C14" r:id="rId14" display="http://www.pesiksenmaailma.fi/index.php/component/tilastot/?view=ottelu&amp;otteluid=35690"/>
    <hyperlink ref="C15" r:id="rId15" display="http://www.pesiksenmaailma.fi/index.php/component/tilastot/?view=ottelu&amp;otteluid=35701"/>
    <hyperlink ref="C16" r:id="rId16" display="http://www.pesiksenmaailma.fi/index.php/component/tilastot/?view=ottelu&amp;otteluid=35717"/>
    <hyperlink ref="C17" r:id="rId17" display="http://www.pesiksenmaailma.fi/index.php/component/tilastot/?view=ottelu&amp;otteluid=35721"/>
    <hyperlink ref="C18" r:id="rId18" display="http://www.pesiksenmaailma.fi/index.php/component/tilastot/?view=ottelu&amp;otteluid=3573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Taul1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2020-09-28T11:23:16Z</dcterms:modified>
</cp:coreProperties>
</file>