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1" i="1" l="1"/>
  <c r="AM71" i="1"/>
  <c r="AL71" i="1"/>
  <c r="AP65" i="1" s="1"/>
  <c r="AN69" i="1"/>
  <c r="AM69" i="1"/>
  <c r="AN66" i="1"/>
  <c r="AM66" i="1"/>
  <c r="AM60" i="1"/>
  <c r="AM59" i="1"/>
  <c r="AN44" i="1"/>
  <c r="AM44" i="1"/>
  <c r="AL44" i="1"/>
  <c r="AP41" i="1" s="1"/>
  <c r="AN42" i="1"/>
  <c r="AL60" i="1" s="1"/>
  <c r="AN60" i="1" s="1"/>
  <c r="AM42" i="1"/>
  <c r="AL52" i="1" s="1"/>
  <c r="AN52" i="1" s="1"/>
  <c r="AN39" i="1"/>
  <c r="AL59" i="1" s="1"/>
  <c r="AN59" i="1" s="1"/>
  <c r="AM39" i="1"/>
  <c r="AL51" i="1" s="1"/>
  <c r="AN51" i="1" s="1"/>
  <c r="AN36" i="1"/>
  <c r="AL58" i="1" s="1"/>
  <c r="AN58" i="1" s="1"/>
  <c r="AM36" i="1"/>
  <c r="AL50" i="1" s="1"/>
  <c r="AN50" i="1" s="1"/>
  <c r="AN33" i="1"/>
  <c r="AL57" i="1" s="1"/>
  <c r="AN57" i="1" s="1"/>
  <c r="AM33" i="1"/>
  <c r="AL49" i="1" s="1"/>
  <c r="AN72" i="1" l="1"/>
  <c r="AM72" i="1"/>
  <c r="AN49" i="1"/>
  <c r="AP32" i="1"/>
  <c r="AP38" i="1"/>
  <c r="AN45" i="1"/>
  <c r="AL61" i="1" s="1"/>
  <c r="AN61" i="1" s="1"/>
  <c r="AP35" i="1"/>
  <c r="AM45" i="1"/>
  <c r="AL53" i="1" s="1"/>
  <c r="AN53" i="1" s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6" i="1"/>
  <c r="J66" i="1"/>
  <c r="I66" i="1"/>
  <c r="H66" i="1"/>
  <c r="K65" i="1"/>
  <c r="J65" i="1"/>
  <c r="I65" i="1"/>
  <c r="H65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2" i="1"/>
  <c r="J32" i="1"/>
  <c r="I32" i="1"/>
  <c r="H32" i="1"/>
  <c r="O14" i="4" l="1"/>
  <c r="N14" i="4"/>
  <c r="M14" i="4"/>
  <c r="L14" i="4"/>
  <c r="AR9" i="4"/>
  <c r="AF9" i="4"/>
  <c r="O13" i="4" l="1"/>
  <c r="O12" i="4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V9" i="4" s="1"/>
  <c r="U9" i="4"/>
  <c r="T9" i="4"/>
  <c r="S9" i="4"/>
  <c r="R9" i="4"/>
  <c r="Q9" i="4"/>
  <c r="K9" i="4"/>
  <c r="J9" i="4" s="1"/>
  <c r="I9" i="4"/>
  <c r="I13" i="4" s="1"/>
  <c r="I15" i="4" s="1"/>
  <c r="H9" i="4"/>
  <c r="H13" i="4" s="1"/>
  <c r="M13" i="4" s="1"/>
  <c r="G9" i="4"/>
  <c r="G13" i="4" s="1"/>
  <c r="G15" i="4" s="1"/>
  <c r="F9" i="4"/>
  <c r="F13" i="4" s="1"/>
  <c r="N13" i="4" s="1"/>
  <c r="E9" i="4"/>
  <c r="E13" i="4" s="1"/>
  <c r="E15" i="4" s="1"/>
  <c r="L13" i="4" l="1"/>
  <c r="K13" i="4"/>
  <c r="J13" i="4" s="1"/>
  <c r="F15" i="4"/>
  <c r="F14" i="4"/>
  <c r="H14" i="4"/>
  <c r="O15" i="4"/>
  <c r="H15" i="4"/>
  <c r="M15" i="4" s="1"/>
  <c r="K15" i="4" l="1"/>
  <c r="J15" i="4" s="1"/>
  <c r="N15" i="4"/>
  <c r="L15" i="4"/>
  <c r="Y19" i="1" l="1"/>
  <c r="I25" i="1" s="1"/>
  <c r="X19" i="1"/>
  <c r="H25" i="1" s="1"/>
  <c r="W19" i="1"/>
  <c r="G25" i="1" s="1"/>
  <c r="V19" i="1"/>
  <c r="F25" i="1" s="1"/>
  <c r="U19" i="1"/>
  <c r="E25" i="1" s="1"/>
  <c r="AA21" i="1"/>
  <c r="AQ19" i="1"/>
  <c r="AP19" i="1"/>
  <c r="AO19" i="1"/>
  <c r="AN19" i="1"/>
  <c r="AM19" i="1"/>
  <c r="AL19" i="1"/>
  <c r="M19" i="1"/>
  <c r="L19" i="1"/>
  <c r="K19" i="1"/>
  <c r="J19" i="1"/>
  <c r="I19" i="1"/>
  <c r="I24" i="1" s="1"/>
  <c r="H19" i="1"/>
  <c r="H24" i="1" s="1"/>
  <c r="G19" i="1"/>
  <c r="G24" i="1" s="1"/>
  <c r="F19" i="1"/>
  <c r="E19" i="1"/>
  <c r="E24" i="1" s="1"/>
  <c r="O13" i="1"/>
  <c r="O12" i="1"/>
  <c r="O11" i="1"/>
  <c r="O10" i="1"/>
  <c r="O9" i="1"/>
  <c r="O4" i="1"/>
  <c r="O19" i="1" s="1"/>
  <c r="D21" i="1" l="1"/>
  <c r="G27" i="1"/>
  <c r="E27" i="1"/>
  <c r="L25" i="1"/>
  <c r="O24" i="1"/>
  <c r="O27" i="1" s="1"/>
  <c r="O28" i="1" s="1"/>
  <c r="N19" i="1"/>
  <c r="N24" i="1" s="1"/>
  <c r="I27" i="1"/>
  <c r="M24" i="1"/>
  <c r="M26" i="1"/>
  <c r="N26" i="1"/>
  <c r="L24" i="1"/>
  <c r="H27" i="1"/>
  <c r="N25" i="1"/>
  <c r="Z19" i="1" s="1"/>
  <c r="M25" i="1"/>
  <c r="K26" i="1"/>
  <c r="L26" i="1"/>
  <c r="K25" i="1"/>
  <c r="F24" i="1"/>
  <c r="L27" i="1" l="1"/>
  <c r="F27" i="1"/>
  <c r="K27" i="1" s="1"/>
  <c r="K24" i="1"/>
  <c r="N27" i="1"/>
  <c r="M27" i="1"/>
</calcChain>
</file>

<file path=xl/sharedStrings.xml><?xml version="1.0" encoding="utf-8"?>
<sst xmlns="http://schemas.openxmlformats.org/spreadsheetml/2006/main" count="613" uniqueCount="319">
  <si>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</si>
  <si>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</si>
  <si>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</si>
  <si>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</si>
  <si>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</si>
  <si>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</si>
  <si>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</si>
  <si>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</si>
  <si>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</si>
  <si>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</si>
  <si>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</si>
  <si>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</si>
  <si>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</si>
  <si>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</si>
  <si>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</si>
  <si>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</si>
  <si>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</si>
  <si>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</si>
  <si>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</si>
  <si>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</si>
  <si>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</si>
  <si>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</si>
  <si>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</si>
  <si>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</si>
  <si>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</si>
  <si>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</si>
  <si>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</si>
  <si>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</si>
  <si>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</si>
  <si>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</si>
  <si>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</si>
  <si>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</si>
  <si>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</si>
  <si>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</si>
  <si>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</si>
  <si>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Jonne Kemppainen</t>
  </si>
  <si>
    <t>12.</t>
  </si>
  <si>
    <t>SMJ</t>
  </si>
  <si>
    <t>4.</t>
  </si>
  <si>
    <t>KaMa</t>
  </si>
  <si>
    <t>ykköspesis</t>
  </si>
  <si>
    <t>1.</t>
  </si>
  <si>
    <t>3.</t>
  </si>
  <si>
    <t>6.</t>
  </si>
  <si>
    <t>PattU</t>
  </si>
  <si>
    <t>19.05. 2005  SMJ - SoJy  0-2  (1-4, 3-7)</t>
  </si>
  <si>
    <t>22.06. 2005  Tahko - SMJ  2-0  (6-1, 14-4)</t>
  </si>
  <si>
    <t>16.06. 2005  KPL - SMJ  2-0  (7-0, 9-2)</t>
  </si>
  <si>
    <t xml:space="preserve">  19 v   3 kk   3 pv</t>
  </si>
  <si>
    <t xml:space="preserve">  19 v   4 kk   6 pv</t>
  </si>
  <si>
    <t>7.  ottelu</t>
  </si>
  <si>
    <t xml:space="preserve">  19 v   4 kk   4 pv</t>
  </si>
  <si>
    <t>Seurat</t>
  </si>
  <si>
    <t>SMJ = Seinäjoen Maila-Jussit  (1931)</t>
  </si>
  <si>
    <t>KaMa = Kankaanpään Maila  (1957)</t>
  </si>
  <si>
    <t>PattU = Pattijoen Urheilijat  (1928)</t>
  </si>
  <si>
    <t>19.06. 2011  PattU - JoMa  2-1  (4-1, 3-4, 0-0, 3-2)</t>
  </si>
  <si>
    <t>SiiPe = Siilinjärven Pesis  (1987),  kasvattajaseura</t>
  </si>
  <si>
    <t>16.2.1986   Kuopio</t>
  </si>
  <si>
    <t>9.</t>
  </si>
  <si>
    <t>YKKÖSPESIS</t>
  </si>
  <si>
    <t>10.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</si>
  <si>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</si>
  <si>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</si>
  <si>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</si>
  <si>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</si>
  <si>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</si>
  <si>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</si>
  <si>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</si>
  <si>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</si>
  <si>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</si>
  <si>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</si>
  <si>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</si>
  <si>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</si>
  <si>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</si>
  <si>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</si>
  <si>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14.07. 2013  Hyvinkää</t>
  </si>
  <si>
    <t xml:space="preserve">  0-2  (1-2, 0-1)</t>
  </si>
  <si>
    <t>Länsi</t>
  </si>
  <si>
    <t>2k</t>
  </si>
  <si>
    <t>Pasi Virtanen</t>
  </si>
  <si>
    <t>5621</t>
  </si>
  <si>
    <t>Ikä ensimmäisessä ottelussa</t>
  </si>
  <si>
    <t>27 v  4 kk  28 pv</t>
  </si>
  <si>
    <t>B - POJAT</t>
  </si>
  <si>
    <t>18.06. 2004  Hyvinkää</t>
  </si>
  <si>
    <t xml:space="preserve">  2-0  (3-0, 13-6)</t>
  </si>
  <si>
    <t>3k</t>
  </si>
  <si>
    <t>Erkki Seppälä</t>
  </si>
  <si>
    <t>630</t>
  </si>
  <si>
    <t>A - POJAT</t>
  </si>
  <si>
    <t>30.06. 2006  Kitee</t>
  </si>
  <si>
    <t xml:space="preserve">  0-2  (0-1, 0-1)</t>
  </si>
  <si>
    <t>Sami-Petteri Kivimäki</t>
  </si>
  <si>
    <t>2125</t>
  </si>
  <si>
    <t>JoMa</t>
  </si>
  <si>
    <t>JoMa = Joensuun Maila  (1957)</t>
  </si>
  <si>
    <t>MIEHET</t>
  </si>
  <si>
    <t xml:space="preserve"> ITÄ - LÄNSI - KORTTI</t>
  </si>
  <si>
    <t>2/3</t>
  </si>
  <si>
    <t>1/1</t>
  </si>
  <si>
    <t>1/2</t>
  </si>
  <si>
    <t>3/4</t>
  </si>
  <si>
    <t>2/2</t>
  </si>
  <si>
    <t>0/1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</si>
  <si>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</si>
  <si>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</si>
  <si>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</si>
  <si>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</si>
  <si>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</si>
  <si>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</si>
  <si>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</si>
  <si>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</si>
  <si>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SoJy</t>
  </si>
  <si>
    <t>4-1  KaMa</t>
  </si>
  <si>
    <t>0-3  ViVe</t>
  </si>
  <si>
    <t>2-1  KPL</t>
  </si>
  <si>
    <t>0-0-0</t>
  </si>
  <si>
    <t>KAIKKIEN AIKOJEN TILASTOT, TOP-10</t>
  </si>
  <si>
    <t>Lyöty</t>
  </si>
  <si>
    <t>Tuotu</t>
  </si>
  <si>
    <t>3-0  PattU</t>
  </si>
  <si>
    <t>1-3  ViVe</t>
  </si>
  <si>
    <t>2-1  Tahko</t>
  </si>
  <si>
    <t>3-0  Tahko</t>
  </si>
  <si>
    <t>2-0  Kiri</t>
  </si>
  <si>
    <t>3-1  KoU</t>
  </si>
  <si>
    <t>2-0  KPL</t>
  </si>
  <si>
    <t xml:space="preserve">78.  ottelu  </t>
  </si>
  <si>
    <t>3-1  Tahko</t>
  </si>
  <si>
    <t>1-3  SoJy</t>
  </si>
  <si>
    <t>5/5</t>
  </si>
  <si>
    <t xml:space="preserve">     Runkosarja  TOP - 30</t>
  </si>
  <si>
    <t>28.</t>
  </si>
  <si>
    <t>7.</t>
  </si>
  <si>
    <t>17.</t>
  </si>
  <si>
    <t>20.</t>
  </si>
  <si>
    <t>27.</t>
  </si>
  <si>
    <t>25.</t>
  </si>
  <si>
    <t>Ylempi loppusarja TOP-10</t>
  </si>
  <si>
    <t>3-0  JymyJussit</t>
  </si>
  <si>
    <t>3-0  ViVe</t>
  </si>
  <si>
    <t>3-0  KPL</t>
  </si>
  <si>
    <t>6/7</t>
  </si>
  <si>
    <t>1/6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</si>
  <si>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</si>
  <si>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</si>
  <si>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</si>
  <si>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</si>
  <si>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</si>
  <si>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</si>
  <si>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</si>
  <si>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</si>
  <si>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JoMa  2</t>
  </si>
  <si>
    <t>suomensarja</t>
  </si>
  <si>
    <t>100.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</si>
  <si>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</si>
  <si>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</si>
  <si>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</si>
  <si>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</si>
  <si>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</si>
  <si>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</si>
  <si>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</si>
  <si>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</si>
  <si>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</si>
  <si>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</si>
  <si>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</si>
  <si>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>365.</t>
  </si>
  <si>
    <t xml:space="preserve"> 1945 - 2009</t>
  </si>
  <si>
    <t>767.</t>
  </si>
  <si>
    <t xml:space="preserve"> 1945 - 2010</t>
  </si>
  <si>
    <t xml:space="preserve"> 1945 - 2011</t>
  </si>
  <si>
    <t>285.</t>
  </si>
  <si>
    <t>204.</t>
  </si>
  <si>
    <t xml:space="preserve"> 1945 - 2012</t>
  </si>
  <si>
    <t xml:space="preserve"> 1945 - 2013</t>
  </si>
  <si>
    <t xml:space="preserve"> 1945 - 2014</t>
  </si>
  <si>
    <t>223.</t>
  </si>
  <si>
    <t xml:space="preserve"> 1945 - 2015</t>
  </si>
  <si>
    <t>183.</t>
  </si>
  <si>
    <t xml:space="preserve"> 1945 - 2016</t>
  </si>
  <si>
    <t xml:space="preserve"> Etenijätilasto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</si>
  <si>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</si>
  <si>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</si>
  <si>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</si>
  <si>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</si>
  <si>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233.</t>
  </si>
  <si>
    <t xml:space="preserve"> 1979 - 2010</t>
  </si>
  <si>
    <t xml:space="preserve"> 1979 - 2011</t>
  </si>
  <si>
    <t>153.</t>
  </si>
  <si>
    <t xml:space="preserve"> 1979 - 2012</t>
  </si>
  <si>
    <t>138.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</si>
  <si>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</si>
  <si>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</si>
  <si>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</si>
  <si>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</si>
  <si>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</si>
  <si>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116.</t>
  </si>
  <si>
    <t xml:space="preserve"> 1979 - 2018</t>
  </si>
  <si>
    <t xml:space="preserve"> 1945 - 2005</t>
  </si>
  <si>
    <t>154.   20.06. 2017  JoMa - Lippo Pesis  2-0</t>
  </si>
  <si>
    <t>220. ottelu</t>
  </si>
  <si>
    <t>302.   31.07. 2016  KiPa - JoMa  0-2</t>
  </si>
  <si>
    <t>30 v   5 kk 15 pv</t>
  </si>
  <si>
    <t>827.</t>
  </si>
  <si>
    <t>848.</t>
  </si>
  <si>
    <t>875.</t>
  </si>
  <si>
    <t>893.</t>
  </si>
  <si>
    <t>899.</t>
  </si>
  <si>
    <t>636.</t>
  </si>
  <si>
    <t>494.</t>
  </si>
  <si>
    <t>372.</t>
  </si>
  <si>
    <t>295.</t>
  </si>
  <si>
    <t>249.</t>
  </si>
  <si>
    <t>220.</t>
  </si>
  <si>
    <t>202.</t>
  </si>
  <si>
    <t>178.</t>
  </si>
  <si>
    <t>1455.</t>
  </si>
  <si>
    <t>1474.</t>
  </si>
  <si>
    <t>1501.</t>
  </si>
  <si>
    <t>1519.</t>
  </si>
  <si>
    <t>1527.</t>
  </si>
  <si>
    <t>1055.</t>
  </si>
  <si>
    <t>919.</t>
  </si>
  <si>
    <t>836.</t>
  </si>
  <si>
    <t>662.</t>
  </si>
  <si>
    <t>555.</t>
  </si>
  <si>
    <t>446.</t>
  </si>
  <si>
    <t>341.</t>
  </si>
  <si>
    <t>322.</t>
  </si>
  <si>
    <t>1432.</t>
  </si>
  <si>
    <t>1485.</t>
  </si>
  <si>
    <t>1502.</t>
  </si>
  <si>
    <t>1511.</t>
  </si>
  <si>
    <t>922.</t>
  </si>
  <si>
    <t>627.</t>
  </si>
  <si>
    <t>409.</t>
  </si>
  <si>
    <t>277.</t>
  </si>
  <si>
    <t>198.</t>
  </si>
  <si>
    <t>167.</t>
  </si>
  <si>
    <t>126.</t>
  </si>
  <si>
    <t>1483.</t>
  </si>
  <si>
    <t>1505.</t>
  </si>
  <si>
    <t>1536.</t>
  </si>
  <si>
    <t>1550.</t>
  </si>
  <si>
    <t>1558.</t>
  </si>
  <si>
    <t>1029.</t>
  </si>
  <si>
    <t>788.</t>
  </si>
  <si>
    <t>573.</t>
  </si>
  <si>
    <t>448.</t>
  </si>
  <si>
    <t>324.</t>
  </si>
  <si>
    <t>287.</t>
  </si>
  <si>
    <t>1301.</t>
  </si>
  <si>
    <t>1319.</t>
  </si>
  <si>
    <t>1348.</t>
  </si>
  <si>
    <t>1365.</t>
  </si>
  <si>
    <t>1372.</t>
  </si>
  <si>
    <t>1024.</t>
  </si>
  <si>
    <t>819.</t>
  </si>
  <si>
    <t>644.</t>
  </si>
  <si>
    <t>535.</t>
  </si>
  <si>
    <t>422.</t>
  </si>
  <si>
    <t>361.</t>
  </si>
  <si>
    <t>288.</t>
  </si>
  <si>
    <t>367.</t>
  </si>
  <si>
    <t>334.</t>
  </si>
  <si>
    <t>296.</t>
  </si>
  <si>
    <t>253.</t>
  </si>
  <si>
    <t>258.</t>
  </si>
  <si>
    <t>388.</t>
  </si>
  <si>
    <t>207.</t>
  </si>
  <si>
    <t>208.</t>
  </si>
  <si>
    <t>219.</t>
  </si>
  <si>
    <t>164.</t>
  </si>
  <si>
    <t>149.</t>
  </si>
  <si>
    <t>135.</t>
  </si>
  <si>
    <t>98.</t>
  </si>
  <si>
    <t>471.</t>
  </si>
  <si>
    <t>270.</t>
  </si>
  <si>
    <t>280.</t>
  </si>
  <si>
    <t>240.</t>
  </si>
  <si>
    <t>161.</t>
  </si>
  <si>
    <t>165.</t>
  </si>
  <si>
    <t>498.</t>
  </si>
  <si>
    <t>306.</t>
  </si>
  <si>
    <t>315.</t>
  </si>
  <si>
    <t>229.</t>
  </si>
  <si>
    <t>210.</t>
  </si>
  <si>
    <t>191.</t>
  </si>
  <si>
    <t>143.</t>
  </si>
  <si>
    <t>522.</t>
  </si>
  <si>
    <t>350.</t>
  </si>
  <si>
    <t>362.</t>
  </si>
  <si>
    <t>268.</t>
  </si>
  <si>
    <t>221.</t>
  </si>
  <si>
    <t>185.</t>
  </si>
  <si>
    <t>147.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</si>
  <si>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</si>
  <si>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</si>
  <si>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</si>
  <si>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</si>
  <si>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</si>
  <si>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</si>
  <si>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</si>
  <si>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</si>
  <si>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</si>
  <si>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</si>
  <si>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</si>
  <si>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</si>
  <si>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</si>
  <si>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</si>
  <si>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</si>
  <si>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Joensuun Maila</t>
  </si>
  <si>
    <t>Pattijoen Urheilijat</t>
  </si>
  <si>
    <t>Kankaanpään Maila</t>
  </si>
  <si>
    <t>Seinäjoen Maila-Jussit</t>
  </si>
  <si>
    <t>506 727</t>
  </si>
  <si>
    <t>158.   09.09. 2018  KPL - JoMa  0-1,  fin 1/3</t>
  </si>
  <si>
    <t>334.   15.09. 2018  JoMa - KPL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</si>
</sst>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3" fillId="3" borderId="6" xfId="0" applyFont="1" applyFill="1" applyBorder="1" applyAlignment="1">
      <alignment horizontal="center"/>
    </xf>
    <xf numFmtId="0" fontId="5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13" xfId="0" applyFont="1" applyFill="1" applyBorder="1"/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0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0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6" borderId="1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7" borderId="3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0" xfId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6" width="12.28515625" style="65" customWidth="1"/>
    <col min="37" max="37" width="0.7109375" style="65" customWidth="1"/>
    <col min="38" max="40" width="6.7109375" style="65" customWidth="1"/>
    <col min="41" max="43" width="5.7109375" style="65" customWidth="1"/>
    <col min="44" max="44" width="51.42578125" style="3" customWidth="1"/>
    <col min="45" max="16384" width="9.140625" style="3"/>
  </cols>
  <sheetData>
    <row r="1" spans="1:44" ht="17.25" customHeight="1" x14ac:dyDescent="0.25">
      <c r="A1" s="139"/>
      <c r="B1" s="5" t="s">
        <v>35</v>
      </c>
      <c r="C1" s="6"/>
      <c r="D1" s="7"/>
      <c r="E1" s="8" t="s">
        <v>58</v>
      </c>
      <c r="F1" s="79"/>
      <c r="G1" s="79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4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42"/>
      <c r="AA2" s="19"/>
      <c r="AB2" s="22" t="s">
        <v>139</v>
      </c>
      <c r="AC2" s="20"/>
      <c r="AD2" s="14"/>
      <c r="AE2" s="21"/>
      <c r="AF2" s="19"/>
      <c r="AG2" s="22" t="s">
        <v>105</v>
      </c>
      <c r="AH2" s="14"/>
      <c r="AI2" s="14"/>
      <c r="AJ2" s="15"/>
      <c r="AK2" s="19"/>
      <c r="AL2" s="22" t="s">
        <v>106</v>
      </c>
      <c r="AM2" s="20"/>
      <c r="AN2" s="14"/>
      <c r="AO2" s="140" t="s">
        <v>107</v>
      </c>
      <c r="AP2" s="14"/>
      <c r="AQ2" s="15"/>
      <c r="AR2" s="44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62</v>
      </c>
      <c r="AE3" s="18" t="s">
        <v>17</v>
      </c>
      <c r="AF3" s="23"/>
      <c r="AG3" s="18" t="s">
        <v>108</v>
      </c>
      <c r="AH3" s="18" t="s">
        <v>109</v>
      </c>
      <c r="AI3" s="15" t="s">
        <v>110</v>
      </c>
      <c r="AJ3" s="18" t="s">
        <v>111</v>
      </c>
      <c r="AK3" s="23"/>
      <c r="AL3" s="18" t="s">
        <v>23</v>
      </c>
      <c r="AM3" s="18" t="s">
        <v>24</v>
      </c>
      <c r="AN3" s="15" t="s">
        <v>112</v>
      </c>
      <c r="AO3" s="15" t="s">
        <v>32</v>
      </c>
      <c r="AP3" s="17" t="s">
        <v>33</v>
      </c>
      <c r="AQ3" s="18" t="s">
        <v>34</v>
      </c>
      <c r="AR3" s="44"/>
    </row>
    <row r="4" spans="1:44" s="4" customFormat="1" ht="15" customHeight="1" x14ac:dyDescent="0.25">
      <c r="A4" s="2"/>
      <c r="B4" s="24">
        <v>2005</v>
      </c>
      <c r="C4" s="24" t="s">
        <v>36</v>
      </c>
      <c r="D4" s="25" t="s">
        <v>37</v>
      </c>
      <c r="E4" s="24">
        <v>20</v>
      </c>
      <c r="F4" s="24">
        <v>0</v>
      </c>
      <c r="G4" s="24">
        <v>2</v>
      </c>
      <c r="H4" s="24">
        <v>3</v>
      </c>
      <c r="I4" s="24">
        <v>32</v>
      </c>
      <c r="J4" s="24">
        <v>13</v>
      </c>
      <c r="K4" s="24">
        <v>12</v>
      </c>
      <c r="L4" s="24">
        <v>5</v>
      </c>
      <c r="M4" s="24">
        <v>2</v>
      </c>
      <c r="N4" s="26">
        <v>0.432</v>
      </c>
      <c r="O4" s="23">
        <f>PRODUCT(I4/N4)</f>
        <v>74.074074074074076</v>
      </c>
      <c r="P4" s="18"/>
      <c r="Q4" s="18"/>
      <c r="R4" s="18"/>
      <c r="S4" s="18"/>
      <c r="T4" s="23"/>
      <c r="U4" s="27"/>
      <c r="V4" s="24"/>
      <c r="W4" s="28"/>
      <c r="X4" s="24"/>
      <c r="Y4" s="24"/>
      <c r="Z4" s="26"/>
      <c r="AA4" s="23"/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4"/>
      <c r="AM4" s="27"/>
      <c r="AN4" s="30"/>
      <c r="AO4" s="28"/>
      <c r="AP4" s="31"/>
      <c r="AQ4" s="24"/>
      <c r="AR4" s="44"/>
    </row>
    <row r="5" spans="1:44" s="4" customFormat="1" ht="15" customHeight="1" x14ac:dyDescent="0.25">
      <c r="A5" s="2"/>
      <c r="B5" s="32">
        <v>2006</v>
      </c>
      <c r="C5" s="32" t="s">
        <v>38</v>
      </c>
      <c r="D5" s="33" t="s">
        <v>39</v>
      </c>
      <c r="E5" s="32"/>
      <c r="F5" s="34" t="s">
        <v>40</v>
      </c>
      <c r="G5" s="35"/>
      <c r="H5" s="36"/>
      <c r="I5" s="32"/>
      <c r="J5" s="32"/>
      <c r="K5" s="32"/>
      <c r="L5" s="32"/>
      <c r="M5" s="32"/>
      <c r="N5" s="32"/>
      <c r="O5" s="23">
        <v>0</v>
      </c>
      <c r="P5" s="18"/>
      <c r="Q5" s="18"/>
      <c r="R5" s="18"/>
      <c r="S5" s="18"/>
      <c r="T5" s="23"/>
      <c r="U5" s="27"/>
      <c r="V5" s="24"/>
      <c r="W5" s="28"/>
      <c r="X5" s="24"/>
      <c r="Y5" s="24"/>
      <c r="Z5" s="26"/>
      <c r="AA5" s="23"/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4"/>
      <c r="AM5" s="27"/>
      <c r="AN5" s="30"/>
      <c r="AO5" s="28"/>
      <c r="AP5" s="31"/>
      <c r="AQ5" s="24"/>
      <c r="AR5" s="44"/>
    </row>
    <row r="6" spans="1:44" s="4" customFormat="1" ht="15" customHeight="1" x14ac:dyDescent="0.25">
      <c r="A6" s="2"/>
      <c r="B6" s="32">
        <v>2007</v>
      </c>
      <c r="C6" s="32" t="s">
        <v>41</v>
      </c>
      <c r="D6" s="33" t="s">
        <v>39</v>
      </c>
      <c r="E6" s="32"/>
      <c r="F6" s="34" t="s">
        <v>40</v>
      </c>
      <c r="G6" s="35"/>
      <c r="H6" s="36"/>
      <c r="I6" s="32"/>
      <c r="J6" s="32"/>
      <c r="K6" s="32"/>
      <c r="L6" s="32"/>
      <c r="M6" s="32"/>
      <c r="N6" s="32"/>
      <c r="O6" s="23">
        <v>0</v>
      </c>
      <c r="P6" s="18"/>
      <c r="Q6" s="18"/>
      <c r="R6" s="18"/>
      <c r="S6" s="18"/>
      <c r="T6" s="23"/>
      <c r="U6" s="27"/>
      <c r="V6" s="24"/>
      <c r="W6" s="28"/>
      <c r="X6" s="24"/>
      <c r="Y6" s="24"/>
      <c r="Z6" s="26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4"/>
      <c r="AM6" s="27"/>
      <c r="AN6" s="30"/>
      <c r="AO6" s="28"/>
      <c r="AP6" s="31"/>
      <c r="AQ6" s="24"/>
      <c r="AR6" s="44"/>
    </row>
    <row r="7" spans="1:44" s="4" customFormat="1" ht="15" customHeight="1" x14ac:dyDescent="0.25">
      <c r="A7" s="2"/>
      <c r="B7" s="32">
        <v>2008</v>
      </c>
      <c r="C7" s="32" t="s">
        <v>38</v>
      </c>
      <c r="D7" s="33" t="s">
        <v>39</v>
      </c>
      <c r="E7" s="32"/>
      <c r="F7" s="34" t="s">
        <v>40</v>
      </c>
      <c r="G7" s="35"/>
      <c r="H7" s="36"/>
      <c r="I7" s="32"/>
      <c r="J7" s="32"/>
      <c r="K7" s="32"/>
      <c r="L7" s="32"/>
      <c r="M7" s="35"/>
      <c r="N7" s="32"/>
      <c r="O7" s="23">
        <v>0</v>
      </c>
      <c r="P7" s="18"/>
      <c r="Q7" s="18"/>
      <c r="R7" s="18"/>
      <c r="S7" s="18"/>
      <c r="T7" s="23"/>
      <c r="U7" s="27"/>
      <c r="V7" s="24"/>
      <c r="W7" s="28"/>
      <c r="X7" s="24"/>
      <c r="Y7" s="24"/>
      <c r="Z7" s="26"/>
      <c r="AA7" s="23"/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4"/>
      <c r="AM7" s="27"/>
      <c r="AN7" s="30"/>
      <c r="AO7" s="28"/>
      <c r="AP7" s="31"/>
      <c r="AQ7" s="24"/>
      <c r="AR7" s="44"/>
    </row>
    <row r="8" spans="1:44" s="4" customFormat="1" ht="15" customHeight="1" x14ac:dyDescent="0.25">
      <c r="A8" s="2"/>
      <c r="B8" s="32">
        <v>2009</v>
      </c>
      <c r="C8" s="32" t="s">
        <v>42</v>
      </c>
      <c r="D8" s="33" t="s">
        <v>39</v>
      </c>
      <c r="E8" s="32"/>
      <c r="F8" s="34" t="s">
        <v>40</v>
      </c>
      <c r="G8" s="35"/>
      <c r="H8" s="36"/>
      <c r="I8" s="32"/>
      <c r="J8" s="32"/>
      <c r="K8" s="32"/>
      <c r="L8" s="32"/>
      <c r="M8" s="35"/>
      <c r="N8" s="32"/>
      <c r="O8" s="23">
        <v>0</v>
      </c>
      <c r="P8" s="18"/>
      <c r="Q8" s="18"/>
      <c r="R8" s="18"/>
      <c r="S8" s="18"/>
      <c r="T8" s="23"/>
      <c r="U8" s="27"/>
      <c r="V8" s="24"/>
      <c r="W8" s="28"/>
      <c r="X8" s="24"/>
      <c r="Y8" s="24"/>
      <c r="Z8" s="26"/>
      <c r="AA8" s="23"/>
      <c r="AB8" s="18"/>
      <c r="AC8" s="18"/>
      <c r="AD8" s="18"/>
      <c r="AE8" s="18"/>
      <c r="AF8" s="23"/>
      <c r="AG8" s="27"/>
      <c r="AH8" s="27"/>
      <c r="AI8" s="27"/>
      <c r="AJ8" s="27"/>
      <c r="AK8" s="23"/>
      <c r="AL8" s="24"/>
      <c r="AM8" s="27"/>
      <c r="AN8" s="30"/>
      <c r="AO8" s="28"/>
      <c r="AP8" s="31"/>
      <c r="AQ8" s="24"/>
      <c r="AR8" s="44"/>
    </row>
    <row r="9" spans="1:44" s="4" customFormat="1" ht="15" customHeight="1" x14ac:dyDescent="0.25">
      <c r="A9" s="2"/>
      <c r="B9" s="24">
        <v>2010</v>
      </c>
      <c r="C9" s="24" t="s">
        <v>43</v>
      </c>
      <c r="D9" s="25" t="s">
        <v>44</v>
      </c>
      <c r="E9" s="24">
        <v>26</v>
      </c>
      <c r="F9" s="24">
        <v>1</v>
      </c>
      <c r="G9" s="24">
        <v>10</v>
      </c>
      <c r="H9" s="28">
        <v>20</v>
      </c>
      <c r="I9" s="24">
        <v>99</v>
      </c>
      <c r="J9" s="24">
        <v>43</v>
      </c>
      <c r="K9" s="24">
        <v>22</v>
      </c>
      <c r="L9" s="24">
        <v>23</v>
      </c>
      <c r="M9" s="31">
        <v>11</v>
      </c>
      <c r="N9" s="26">
        <v>0.60699999999999998</v>
      </c>
      <c r="O9" s="23">
        <f>PRODUCT(I9/N9)</f>
        <v>163.09719934102142</v>
      </c>
      <c r="P9" s="18"/>
      <c r="Q9" s="18"/>
      <c r="R9" s="18"/>
      <c r="S9" s="18"/>
      <c r="T9" s="23"/>
      <c r="U9" s="24">
        <v>3</v>
      </c>
      <c r="V9" s="24">
        <v>0</v>
      </c>
      <c r="W9" s="28">
        <v>0</v>
      </c>
      <c r="X9" s="24">
        <v>2</v>
      </c>
      <c r="Y9" s="24">
        <v>7</v>
      </c>
      <c r="Z9" s="26">
        <v>0.46700000000000003</v>
      </c>
      <c r="AA9" s="23"/>
      <c r="AB9" s="18"/>
      <c r="AC9" s="18"/>
      <c r="AD9" s="18"/>
      <c r="AE9" s="18"/>
      <c r="AF9" s="23"/>
      <c r="AG9" s="27" t="s">
        <v>113</v>
      </c>
      <c r="AH9" s="27"/>
      <c r="AI9" s="27"/>
      <c r="AJ9" s="27"/>
      <c r="AK9" s="23"/>
      <c r="AL9" s="24"/>
      <c r="AM9" s="27"/>
      <c r="AN9" s="30"/>
      <c r="AO9" s="28"/>
      <c r="AP9" s="31"/>
      <c r="AQ9" s="24"/>
      <c r="AR9" s="44"/>
    </row>
    <row r="10" spans="1:44" s="4" customFormat="1" ht="15" customHeight="1" x14ac:dyDescent="0.25">
      <c r="A10" s="2"/>
      <c r="B10" s="24">
        <v>2011</v>
      </c>
      <c r="C10" s="24" t="s">
        <v>42</v>
      </c>
      <c r="D10" s="25" t="s">
        <v>44</v>
      </c>
      <c r="E10" s="24">
        <v>26</v>
      </c>
      <c r="F10" s="24">
        <v>1</v>
      </c>
      <c r="G10" s="24">
        <v>6</v>
      </c>
      <c r="H10" s="28">
        <v>27</v>
      </c>
      <c r="I10" s="24">
        <v>109</v>
      </c>
      <c r="J10" s="24">
        <v>78</v>
      </c>
      <c r="K10" s="24">
        <v>14</v>
      </c>
      <c r="L10" s="24">
        <v>10</v>
      </c>
      <c r="M10" s="31">
        <v>7</v>
      </c>
      <c r="N10" s="26">
        <v>0.73599999999999999</v>
      </c>
      <c r="O10" s="23">
        <f>PRODUCT(I10/N10)</f>
        <v>148.09782608695653</v>
      </c>
      <c r="P10" s="18"/>
      <c r="Q10" s="18" t="s">
        <v>137</v>
      </c>
      <c r="R10" s="18"/>
      <c r="S10" s="18"/>
      <c r="T10" s="23"/>
      <c r="U10" s="24">
        <v>11</v>
      </c>
      <c r="V10" s="24">
        <v>0</v>
      </c>
      <c r="W10" s="28">
        <v>3</v>
      </c>
      <c r="X10" s="24">
        <v>10</v>
      </c>
      <c r="Y10" s="24">
        <v>37</v>
      </c>
      <c r="Z10" s="26">
        <v>0.66100000000000003</v>
      </c>
      <c r="AA10" s="23"/>
      <c r="AB10" s="18"/>
      <c r="AC10" s="18"/>
      <c r="AD10" s="18"/>
      <c r="AE10" s="18"/>
      <c r="AF10" s="23"/>
      <c r="AG10" s="27" t="s">
        <v>114</v>
      </c>
      <c r="AH10" s="27" t="s">
        <v>115</v>
      </c>
      <c r="AI10" s="27" t="s">
        <v>116</v>
      </c>
      <c r="AJ10" s="27"/>
      <c r="AK10" s="23"/>
      <c r="AL10" s="24"/>
      <c r="AM10" s="27"/>
      <c r="AN10" s="30"/>
      <c r="AO10" s="28"/>
      <c r="AP10" s="31"/>
      <c r="AQ10" s="24">
        <v>1</v>
      </c>
      <c r="AR10" s="44"/>
    </row>
    <row r="11" spans="1:44" s="4" customFormat="1" ht="15" customHeight="1" x14ac:dyDescent="0.25">
      <c r="A11" s="2"/>
      <c r="B11" s="24">
        <v>2012</v>
      </c>
      <c r="C11" s="24" t="s">
        <v>59</v>
      </c>
      <c r="D11" s="25" t="s">
        <v>39</v>
      </c>
      <c r="E11" s="24">
        <v>26</v>
      </c>
      <c r="F11" s="24">
        <v>2</v>
      </c>
      <c r="G11" s="24">
        <v>3</v>
      </c>
      <c r="H11" s="28">
        <v>38</v>
      </c>
      <c r="I11" s="24">
        <v>144</v>
      </c>
      <c r="J11" s="24">
        <v>37</v>
      </c>
      <c r="K11" s="24">
        <v>90</v>
      </c>
      <c r="L11" s="24">
        <v>12</v>
      </c>
      <c r="M11" s="31">
        <v>5</v>
      </c>
      <c r="N11" s="26">
        <v>0.70199999999999996</v>
      </c>
      <c r="O11" s="23">
        <f>PRODUCT(I11/N11)</f>
        <v>205.12820512820514</v>
      </c>
      <c r="P11" s="18"/>
      <c r="Q11" s="18" t="s">
        <v>61</v>
      </c>
      <c r="R11" s="18" t="s">
        <v>133</v>
      </c>
      <c r="S11" s="18" t="s">
        <v>134</v>
      </c>
      <c r="T11" s="23"/>
      <c r="U11" s="27"/>
      <c r="V11" s="24"/>
      <c r="W11" s="28"/>
      <c r="X11" s="24"/>
      <c r="Y11" s="24"/>
      <c r="Z11" s="26"/>
      <c r="AA11" s="23"/>
      <c r="AB11" s="18"/>
      <c r="AC11" s="18"/>
      <c r="AD11" s="18"/>
      <c r="AE11" s="18"/>
      <c r="AF11" s="23"/>
      <c r="AG11" s="27"/>
      <c r="AH11" s="27"/>
      <c r="AI11" s="27"/>
      <c r="AJ11" s="27"/>
      <c r="AK11" s="23"/>
      <c r="AL11" s="24"/>
      <c r="AM11" s="27"/>
      <c r="AN11" s="28">
        <v>1</v>
      </c>
      <c r="AO11" s="28"/>
      <c r="AP11" s="31"/>
      <c r="AQ11" s="24"/>
      <c r="AR11" s="44"/>
    </row>
    <row r="12" spans="1:44" s="4" customFormat="1" ht="15" customHeight="1" x14ac:dyDescent="0.25">
      <c r="A12" s="2"/>
      <c r="B12" s="24">
        <v>2013</v>
      </c>
      <c r="C12" s="24" t="s">
        <v>61</v>
      </c>
      <c r="D12" s="25" t="s">
        <v>39</v>
      </c>
      <c r="E12" s="24">
        <v>26</v>
      </c>
      <c r="F12" s="24">
        <v>1</v>
      </c>
      <c r="G12" s="24">
        <v>5</v>
      </c>
      <c r="H12" s="28">
        <v>38</v>
      </c>
      <c r="I12" s="24">
        <v>128</v>
      </c>
      <c r="J12" s="24">
        <v>20</v>
      </c>
      <c r="K12" s="24">
        <v>75</v>
      </c>
      <c r="L12" s="24">
        <v>27</v>
      </c>
      <c r="M12" s="31">
        <v>6</v>
      </c>
      <c r="N12" s="26">
        <v>0.64639999999999997</v>
      </c>
      <c r="O12" s="117">
        <f>PRODUCT(I12/N12)</f>
        <v>198.01980198019803</v>
      </c>
      <c r="P12" s="18"/>
      <c r="Q12" s="18" t="s">
        <v>59</v>
      </c>
      <c r="R12" s="18" t="s">
        <v>138</v>
      </c>
      <c r="S12" s="18" t="s">
        <v>135</v>
      </c>
      <c r="T12" s="23"/>
      <c r="U12" s="27"/>
      <c r="V12" s="24"/>
      <c r="W12" s="28"/>
      <c r="X12" s="24"/>
      <c r="Y12" s="24"/>
      <c r="Z12" s="26"/>
      <c r="AA12" s="23"/>
      <c r="AB12" s="18"/>
      <c r="AC12" s="18"/>
      <c r="AD12" s="18"/>
      <c r="AE12" s="18"/>
      <c r="AF12" s="23"/>
      <c r="AG12" s="27"/>
      <c r="AH12" s="27"/>
      <c r="AI12" s="27"/>
      <c r="AJ12" s="27"/>
      <c r="AK12" s="23"/>
      <c r="AL12" s="24">
        <v>1</v>
      </c>
      <c r="AM12" s="27"/>
      <c r="AN12" s="30"/>
      <c r="AO12" s="28"/>
      <c r="AP12" s="31"/>
      <c r="AQ12" s="24"/>
      <c r="AR12" s="44"/>
    </row>
    <row r="13" spans="1:44" s="4" customFormat="1" ht="15" customHeight="1" x14ac:dyDescent="0.25">
      <c r="A13" s="2"/>
      <c r="B13" s="24">
        <v>2014</v>
      </c>
      <c r="C13" s="24" t="s">
        <v>42</v>
      </c>
      <c r="D13" s="25" t="s">
        <v>95</v>
      </c>
      <c r="E13" s="24">
        <v>30</v>
      </c>
      <c r="F13" s="24">
        <v>2</v>
      </c>
      <c r="G13" s="24">
        <v>8</v>
      </c>
      <c r="H13" s="24">
        <v>35</v>
      </c>
      <c r="I13" s="24">
        <v>118</v>
      </c>
      <c r="J13" s="24">
        <v>44</v>
      </c>
      <c r="K13" s="24">
        <v>36</v>
      </c>
      <c r="L13" s="24">
        <v>28</v>
      </c>
      <c r="M13" s="31">
        <v>10</v>
      </c>
      <c r="N13" s="26">
        <v>0.60799999999999998</v>
      </c>
      <c r="O13" s="105">
        <f>PRODUCT(I13/N13)</f>
        <v>194.07894736842107</v>
      </c>
      <c r="P13" s="18"/>
      <c r="Q13" s="18" t="s">
        <v>136</v>
      </c>
      <c r="R13" s="18"/>
      <c r="S13" s="18"/>
      <c r="T13" s="23"/>
      <c r="U13" s="24">
        <v>10</v>
      </c>
      <c r="V13" s="24">
        <v>0</v>
      </c>
      <c r="W13" s="28">
        <v>1</v>
      </c>
      <c r="X13" s="24">
        <v>7</v>
      </c>
      <c r="Y13" s="24">
        <v>40</v>
      </c>
      <c r="Z13" s="26">
        <v>0.56399999999999995</v>
      </c>
      <c r="AA13" s="23"/>
      <c r="AB13" s="18"/>
      <c r="AC13" s="18"/>
      <c r="AD13" s="18"/>
      <c r="AE13" s="18"/>
      <c r="AF13" s="23"/>
      <c r="AG13" s="27" t="s">
        <v>121</v>
      </c>
      <c r="AH13" s="27" t="s">
        <v>122</v>
      </c>
      <c r="AI13" s="27" t="s">
        <v>123</v>
      </c>
      <c r="AJ13" s="27"/>
      <c r="AK13" s="23"/>
      <c r="AL13" s="24"/>
      <c r="AM13" s="27"/>
      <c r="AN13" s="28">
        <v>1</v>
      </c>
      <c r="AO13" s="28"/>
      <c r="AP13" s="31"/>
      <c r="AQ13" s="24">
        <v>1</v>
      </c>
      <c r="AR13" s="44"/>
    </row>
    <row r="14" spans="1:44" s="4" customFormat="1" ht="15" customHeight="1" x14ac:dyDescent="0.25">
      <c r="A14" s="2"/>
      <c r="B14" s="24">
        <v>2015</v>
      </c>
      <c r="C14" s="24" t="s">
        <v>42</v>
      </c>
      <c r="D14" s="25" t="s">
        <v>95</v>
      </c>
      <c r="E14" s="24">
        <v>22</v>
      </c>
      <c r="F14" s="24">
        <v>1</v>
      </c>
      <c r="G14" s="24">
        <v>13</v>
      </c>
      <c r="H14" s="24">
        <v>13</v>
      </c>
      <c r="I14" s="24">
        <v>65</v>
      </c>
      <c r="J14" s="24">
        <v>15</v>
      </c>
      <c r="K14" s="24">
        <v>9</v>
      </c>
      <c r="L14" s="24">
        <v>27</v>
      </c>
      <c r="M14" s="31">
        <v>14</v>
      </c>
      <c r="N14" s="50">
        <v>0.51180000000000003</v>
      </c>
      <c r="O14" s="105">
        <v>127</v>
      </c>
      <c r="P14" s="18"/>
      <c r="Q14" s="18"/>
      <c r="R14" s="18"/>
      <c r="S14" s="18"/>
      <c r="T14" s="23"/>
      <c r="U14" s="24">
        <v>8</v>
      </c>
      <c r="V14" s="24">
        <v>0</v>
      </c>
      <c r="W14" s="28">
        <v>2</v>
      </c>
      <c r="X14" s="24">
        <v>2</v>
      </c>
      <c r="Y14" s="24">
        <v>19</v>
      </c>
      <c r="Z14" s="26">
        <v>0.35899999999999999</v>
      </c>
      <c r="AA14" s="23"/>
      <c r="AB14" s="18"/>
      <c r="AC14" s="18"/>
      <c r="AD14" s="18"/>
      <c r="AE14" s="18"/>
      <c r="AF14" s="23"/>
      <c r="AG14" s="27" t="s">
        <v>124</v>
      </c>
      <c r="AH14" s="27" t="s">
        <v>113</v>
      </c>
      <c r="AI14" s="27" t="s">
        <v>125</v>
      </c>
      <c r="AJ14" s="27"/>
      <c r="AK14" s="23"/>
      <c r="AL14" s="24"/>
      <c r="AM14" s="27"/>
      <c r="AN14" s="28">
        <v>1</v>
      </c>
      <c r="AO14" s="28"/>
      <c r="AP14" s="31"/>
      <c r="AQ14" s="24">
        <v>1</v>
      </c>
      <c r="AR14" s="44"/>
    </row>
    <row r="15" spans="1:44" s="4" customFormat="1" ht="15" customHeight="1" x14ac:dyDescent="0.25">
      <c r="A15" s="2"/>
      <c r="B15" s="24">
        <v>2016</v>
      </c>
      <c r="C15" s="24" t="s">
        <v>42</v>
      </c>
      <c r="D15" s="25" t="s">
        <v>95</v>
      </c>
      <c r="E15" s="24">
        <v>28</v>
      </c>
      <c r="F15" s="24">
        <v>1</v>
      </c>
      <c r="G15" s="24">
        <v>16</v>
      </c>
      <c r="H15" s="24">
        <v>12</v>
      </c>
      <c r="I15" s="24">
        <v>66</v>
      </c>
      <c r="J15" s="24">
        <v>15</v>
      </c>
      <c r="K15" s="24">
        <v>12</v>
      </c>
      <c r="L15" s="24">
        <v>22</v>
      </c>
      <c r="M15" s="24">
        <v>17</v>
      </c>
      <c r="N15" s="26">
        <v>0.48199999999999998</v>
      </c>
      <c r="O15" s="117">
        <v>137</v>
      </c>
      <c r="P15" s="18"/>
      <c r="Q15" s="18"/>
      <c r="R15" s="18"/>
      <c r="S15" s="18"/>
      <c r="T15" s="23"/>
      <c r="U15" s="24">
        <v>9</v>
      </c>
      <c r="V15" s="24">
        <v>0</v>
      </c>
      <c r="W15" s="28">
        <v>1</v>
      </c>
      <c r="X15" s="24">
        <v>3</v>
      </c>
      <c r="Y15" s="24">
        <v>19</v>
      </c>
      <c r="Z15" s="26">
        <v>0.41299999999999998</v>
      </c>
      <c r="AA15" s="23"/>
      <c r="AB15" s="18"/>
      <c r="AC15" s="18"/>
      <c r="AD15" s="18"/>
      <c r="AE15" s="18"/>
      <c r="AF15" s="23"/>
      <c r="AG15" s="27" t="s">
        <v>126</v>
      </c>
      <c r="AH15" s="27" t="s">
        <v>113</v>
      </c>
      <c r="AI15" s="27" t="s">
        <v>127</v>
      </c>
      <c r="AJ15" s="27"/>
      <c r="AK15" s="23"/>
      <c r="AL15" s="24"/>
      <c r="AM15" s="27"/>
      <c r="AN15" s="28"/>
      <c r="AO15" s="28"/>
      <c r="AP15" s="31"/>
      <c r="AQ15" s="24">
        <v>1</v>
      </c>
      <c r="AR15" s="44"/>
    </row>
    <row r="16" spans="1:44" s="4" customFormat="1" ht="15" customHeight="1" x14ac:dyDescent="0.25">
      <c r="A16" s="2"/>
      <c r="B16" s="24">
        <v>2017</v>
      </c>
      <c r="C16" s="24" t="s">
        <v>42</v>
      </c>
      <c r="D16" s="25" t="s">
        <v>95</v>
      </c>
      <c r="E16" s="24">
        <v>31</v>
      </c>
      <c r="F16" s="24">
        <v>1</v>
      </c>
      <c r="G16" s="24">
        <v>24</v>
      </c>
      <c r="H16" s="24">
        <v>25</v>
      </c>
      <c r="I16" s="24">
        <v>91</v>
      </c>
      <c r="J16" s="24">
        <v>17</v>
      </c>
      <c r="K16" s="24">
        <v>26</v>
      </c>
      <c r="L16" s="24">
        <v>23</v>
      </c>
      <c r="M16" s="24">
        <v>25</v>
      </c>
      <c r="N16" s="50">
        <v>0.49180000000000001</v>
      </c>
      <c r="O16" s="42">
        <v>185</v>
      </c>
      <c r="P16" s="18"/>
      <c r="Q16" s="18"/>
      <c r="R16" s="18"/>
      <c r="S16" s="18"/>
      <c r="T16" s="23"/>
      <c r="U16" s="24">
        <v>11</v>
      </c>
      <c r="V16" s="24">
        <v>0</v>
      </c>
      <c r="W16" s="28">
        <v>2</v>
      </c>
      <c r="X16" s="24">
        <v>11</v>
      </c>
      <c r="Y16" s="24">
        <v>32</v>
      </c>
      <c r="Z16" s="26">
        <v>0.49199999999999999</v>
      </c>
      <c r="AA16" s="23"/>
      <c r="AB16" s="18"/>
      <c r="AC16" s="18"/>
      <c r="AD16" s="18"/>
      <c r="AE16" s="18"/>
      <c r="AF16" s="23"/>
      <c r="AG16" s="27" t="s">
        <v>129</v>
      </c>
      <c r="AH16" s="27" t="s">
        <v>130</v>
      </c>
      <c r="AI16" s="27" t="s">
        <v>116</v>
      </c>
      <c r="AJ16" s="27"/>
      <c r="AK16" s="23"/>
      <c r="AL16" s="24"/>
      <c r="AM16" s="24"/>
      <c r="AN16" s="28"/>
      <c r="AO16" s="28"/>
      <c r="AP16" s="31"/>
      <c r="AQ16" s="24">
        <v>1</v>
      </c>
      <c r="AR16" s="44"/>
    </row>
    <row r="17" spans="1:45" s="4" customFormat="1" ht="15" customHeight="1" x14ac:dyDescent="0.25">
      <c r="A17" s="2"/>
      <c r="B17" s="24">
        <v>2018</v>
      </c>
      <c r="C17" s="24" t="s">
        <v>42</v>
      </c>
      <c r="D17" s="25" t="s">
        <v>95</v>
      </c>
      <c r="E17" s="24">
        <v>28</v>
      </c>
      <c r="F17" s="24">
        <v>1</v>
      </c>
      <c r="G17" s="24">
        <v>8</v>
      </c>
      <c r="H17" s="24">
        <v>19</v>
      </c>
      <c r="I17" s="24">
        <v>83</v>
      </c>
      <c r="J17" s="24">
        <v>18</v>
      </c>
      <c r="K17" s="24">
        <v>30</v>
      </c>
      <c r="L17" s="24">
        <v>26</v>
      </c>
      <c r="M17" s="24">
        <v>9</v>
      </c>
      <c r="N17" s="26">
        <v>0.503</v>
      </c>
      <c r="O17" s="105">
        <v>165.00994035785288</v>
      </c>
      <c r="P17" s="18"/>
      <c r="Q17" s="18"/>
      <c r="R17" s="18"/>
      <c r="S17" s="18"/>
      <c r="T17" s="23"/>
      <c r="U17" s="24">
        <v>9</v>
      </c>
      <c r="V17" s="24">
        <v>0</v>
      </c>
      <c r="W17" s="28">
        <v>0</v>
      </c>
      <c r="X17" s="24">
        <v>1</v>
      </c>
      <c r="Y17" s="24">
        <v>16</v>
      </c>
      <c r="Z17" s="26">
        <v>0.42099999999999999</v>
      </c>
      <c r="AA17" s="23"/>
      <c r="AB17" s="18"/>
      <c r="AC17" s="18"/>
      <c r="AD17" s="18"/>
      <c r="AE17" s="18"/>
      <c r="AF17" s="23"/>
      <c r="AG17" s="27" t="s">
        <v>140</v>
      </c>
      <c r="AH17" s="27" t="s">
        <v>141</v>
      </c>
      <c r="AI17" s="27"/>
      <c r="AJ17" s="27" t="s">
        <v>142</v>
      </c>
      <c r="AK17" s="23"/>
      <c r="AL17" s="24"/>
      <c r="AM17" s="27"/>
      <c r="AN17" s="28"/>
      <c r="AO17" s="28">
        <v>1</v>
      </c>
      <c r="AP17" s="31"/>
      <c r="AQ17" s="24"/>
      <c r="AR17" s="44"/>
    </row>
    <row r="18" spans="1:45" s="4" customFormat="1" ht="15" customHeight="1" x14ac:dyDescent="0.25">
      <c r="A18" s="2"/>
      <c r="B18" s="174">
        <v>2019</v>
      </c>
      <c r="C18" s="174" t="s">
        <v>42</v>
      </c>
      <c r="D18" s="175" t="s">
        <v>153</v>
      </c>
      <c r="E18" s="174"/>
      <c r="F18" s="169" t="s">
        <v>154</v>
      </c>
      <c r="G18" s="174"/>
      <c r="H18" s="174"/>
      <c r="I18" s="174"/>
      <c r="J18" s="174"/>
      <c r="K18" s="174"/>
      <c r="L18" s="174"/>
      <c r="M18" s="174"/>
      <c r="N18" s="176"/>
      <c r="O18" s="42"/>
      <c r="P18" s="18"/>
      <c r="Q18" s="18"/>
      <c r="R18" s="18"/>
      <c r="S18" s="18"/>
      <c r="T18" s="23"/>
      <c r="U18" s="24"/>
      <c r="V18" s="24"/>
      <c r="W18" s="28"/>
      <c r="X18" s="24"/>
      <c r="Y18" s="24"/>
      <c r="Z18" s="26"/>
      <c r="AA18" s="23"/>
      <c r="AB18" s="18"/>
      <c r="AC18" s="18"/>
      <c r="AD18" s="18"/>
      <c r="AE18" s="18"/>
      <c r="AF18" s="23"/>
      <c r="AG18" s="27"/>
      <c r="AH18" s="27"/>
      <c r="AI18" s="27"/>
      <c r="AJ18" s="27"/>
      <c r="AK18" s="23"/>
      <c r="AL18" s="24"/>
      <c r="AM18" s="24"/>
      <c r="AN18" s="24"/>
      <c r="AO18" s="28"/>
      <c r="AP18" s="31"/>
      <c r="AQ18" s="24"/>
      <c r="AR18" s="44"/>
    </row>
    <row r="19" spans="1:45" s="4" customFormat="1" ht="15" customHeight="1" x14ac:dyDescent="0.25">
      <c r="A19" s="1"/>
      <c r="B19" s="16" t="s">
        <v>7</v>
      </c>
      <c r="C19" s="17"/>
      <c r="D19" s="15"/>
      <c r="E19" s="18">
        <f t="shared" ref="E19:M19" si="0">SUM(E4:E18)</f>
        <v>263</v>
      </c>
      <c r="F19" s="18">
        <f t="shared" si="0"/>
        <v>11</v>
      </c>
      <c r="G19" s="18">
        <f t="shared" si="0"/>
        <v>95</v>
      </c>
      <c r="H19" s="18">
        <f t="shared" si="0"/>
        <v>230</v>
      </c>
      <c r="I19" s="18">
        <f t="shared" si="0"/>
        <v>935</v>
      </c>
      <c r="J19" s="18">
        <f t="shared" si="0"/>
        <v>300</v>
      </c>
      <c r="K19" s="18">
        <f t="shared" si="0"/>
        <v>326</v>
      </c>
      <c r="L19" s="18">
        <f t="shared" si="0"/>
        <v>203</v>
      </c>
      <c r="M19" s="17">
        <f t="shared" si="0"/>
        <v>106</v>
      </c>
      <c r="N19" s="37">
        <f>PRODUCT(I19/O19)</f>
        <v>0.58565392382910986</v>
      </c>
      <c r="O19" s="141">
        <f>SUM(O3:O18)</f>
        <v>1596.5059943367291</v>
      </c>
      <c r="P19" s="94" t="s">
        <v>117</v>
      </c>
      <c r="Q19" s="94" t="s">
        <v>117</v>
      </c>
      <c r="R19" s="94" t="s">
        <v>117</v>
      </c>
      <c r="S19" s="94" t="s">
        <v>117</v>
      </c>
      <c r="T19" s="23"/>
      <c r="U19" s="18">
        <f>SUM(U9:U18)-U11-U12</f>
        <v>61</v>
      </c>
      <c r="V19" s="18">
        <f>SUM(V9:V18)-V11-V12</f>
        <v>0</v>
      </c>
      <c r="W19" s="18">
        <f>SUM(W9:W18)-W11-W12</f>
        <v>9</v>
      </c>
      <c r="X19" s="18">
        <f>SUM(X9:X18)-X11-X12</f>
        <v>36</v>
      </c>
      <c r="Y19" s="18">
        <f>SUM(Y9:Y18)-Y11-Y12</f>
        <v>170</v>
      </c>
      <c r="Z19" s="37">
        <f>PRODUCT(N25)</f>
        <v>0.4941860465116279</v>
      </c>
      <c r="AA19" s="141"/>
      <c r="AB19" s="94" t="s">
        <v>117</v>
      </c>
      <c r="AC19" s="94" t="s">
        <v>117</v>
      </c>
      <c r="AD19" s="94" t="s">
        <v>117</v>
      </c>
      <c r="AE19" s="94" t="s">
        <v>117</v>
      </c>
      <c r="AF19" s="23"/>
      <c r="AG19" s="94" t="s">
        <v>143</v>
      </c>
      <c r="AH19" s="94" t="s">
        <v>144</v>
      </c>
      <c r="AI19" s="94" t="s">
        <v>131</v>
      </c>
      <c r="AJ19" s="94" t="s">
        <v>100</v>
      </c>
      <c r="AK19" s="23"/>
      <c r="AL19" s="18">
        <f t="shared" ref="AL19:AQ19" si="1">SUM(AL4:AL18)</f>
        <v>1</v>
      </c>
      <c r="AM19" s="18">
        <f t="shared" si="1"/>
        <v>0</v>
      </c>
      <c r="AN19" s="18">
        <f t="shared" si="1"/>
        <v>3</v>
      </c>
      <c r="AO19" s="18">
        <f t="shared" si="1"/>
        <v>1</v>
      </c>
      <c r="AP19" s="18">
        <f t="shared" si="1"/>
        <v>0</v>
      </c>
      <c r="AQ19" s="18">
        <f t="shared" si="1"/>
        <v>5</v>
      </c>
      <c r="AR19" s="44"/>
    </row>
    <row r="20" spans="1:45" s="4" customFormat="1" ht="15" customHeight="1" x14ac:dyDescent="0.25">
      <c r="A20" s="1"/>
      <c r="B20" s="16" t="s">
        <v>156</v>
      </c>
      <c r="C20" s="17"/>
      <c r="D20" s="15"/>
      <c r="E20" s="17"/>
      <c r="F20" s="14"/>
      <c r="G20" s="14"/>
      <c r="H20" s="14"/>
      <c r="I20" s="14"/>
      <c r="J20" s="14"/>
      <c r="K20" s="14"/>
      <c r="L20" s="14"/>
      <c r="M20" s="14"/>
      <c r="N20" s="142"/>
      <c r="O20" s="23"/>
      <c r="P20" s="22"/>
      <c r="Q20" s="20"/>
      <c r="R20" s="143"/>
      <c r="S20" s="144"/>
      <c r="T20" s="23"/>
      <c r="U20" s="17"/>
      <c r="V20" s="14"/>
      <c r="W20" s="14"/>
      <c r="X20" s="14" t="s">
        <v>155</v>
      </c>
      <c r="Y20" s="14"/>
      <c r="Z20" s="15"/>
      <c r="AA20" s="23"/>
      <c r="AB20" s="145"/>
      <c r="AC20" s="146"/>
      <c r="AD20" s="143"/>
      <c r="AE20" s="144"/>
      <c r="AF20" s="23"/>
      <c r="AG20" s="148">
        <v>0.85699999999999998</v>
      </c>
      <c r="AH20" s="149">
        <v>0.16700000000000001</v>
      </c>
      <c r="AI20" s="149">
        <v>1</v>
      </c>
      <c r="AJ20" s="147">
        <v>1</v>
      </c>
      <c r="AK20" s="23"/>
      <c r="AL20" s="17"/>
      <c r="AM20" s="14"/>
      <c r="AN20" s="14"/>
      <c r="AO20" s="14"/>
      <c r="AP20" s="14"/>
      <c r="AQ20" s="15"/>
      <c r="AR20" s="44"/>
    </row>
    <row r="21" spans="1:45" ht="15" customHeight="1" x14ac:dyDescent="0.25">
      <c r="A21" s="2"/>
      <c r="B21" s="25" t="s">
        <v>2</v>
      </c>
      <c r="C21" s="31"/>
      <c r="D21" s="38">
        <f>SUM(F19:H19)+((I19-F19-G19)/3)+(E19/3)+(AL19*25)+(AM19*25)+(AN19*10)+(AO19*25)+(AP19*20)+(AQ19*15)</f>
        <v>854.99999999999989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23"/>
      <c r="Q21" s="23"/>
      <c r="R21" s="23"/>
      <c r="S21" s="23"/>
      <c r="T21" s="39"/>
      <c r="U21" s="39"/>
      <c r="V21" s="39"/>
      <c r="W21" s="39"/>
      <c r="X21" s="39"/>
      <c r="Y21" s="39"/>
      <c r="Z21" s="39"/>
      <c r="AA21" s="39">
        <f>SUM(AA4:AA20)</f>
        <v>0</v>
      </c>
      <c r="AB21" s="39"/>
      <c r="AC21" s="39"/>
      <c r="AD21" s="39"/>
      <c r="AE21" s="39"/>
      <c r="AF21" s="23"/>
      <c r="AG21" s="39"/>
      <c r="AH21" s="39"/>
      <c r="AI21" s="39"/>
      <c r="AJ21" s="39"/>
      <c r="AK21" s="23"/>
      <c r="AL21" s="39"/>
      <c r="AM21" s="39"/>
      <c r="AN21" s="39"/>
      <c r="AO21" s="39"/>
      <c r="AP21" s="39"/>
      <c r="AQ21" s="39"/>
      <c r="AR21" s="44"/>
    </row>
    <row r="22" spans="1:45" s="4" customFormat="1" ht="15" customHeight="1" x14ac:dyDescent="0.25">
      <c r="A22" s="2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42"/>
      <c r="P22" s="42"/>
      <c r="Q22" s="42"/>
      <c r="R22" s="42"/>
      <c r="S22" s="42"/>
      <c r="T22" s="42"/>
      <c r="U22" s="39"/>
      <c r="V22" s="43"/>
      <c r="W22" s="39"/>
      <c r="X22" s="39"/>
      <c r="Y22" s="39"/>
      <c r="Z22" s="39"/>
      <c r="AA22" s="39"/>
      <c r="AB22" s="39"/>
      <c r="AC22" s="39"/>
      <c r="AD22" s="39"/>
      <c r="AE22" s="39"/>
      <c r="AF22" s="23"/>
      <c r="AG22" s="39"/>
      <c r="AH22" s="39"/>
      <c r="AI22" s="39"/>
      <c r="AJ22" s="39"/>
      <c r="AK22" s="23"/>
      <c r="AL22" s="39"/>
      <c r="AM22" s="39"/>
      <c r="AN22" s="39"/>
      <c r="AO22" s="39"/>
      <c r="AP22" s="39"/>
      <c r="AQ22" s="39"/>
      <c r="AR22" s="44"/>
    </row>
    <row r="23" spans="1:45" ht="15" customHeight="1" x14ac:dyDescent="0.25">
      <c r="A23" s="2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39"/>
      <c r="K23" s="18" t="s">
        <v>28</v>
      </c>
      <c r="L23" s="18" t="s">
        <v>29</v>
      </c>
      <c r="M23" s="18" t="s">
        <v>30</v>
      </c>
      <c r="N23" s="18" t="s">
        <v>22</v>
      </c>
      <c r="O23" s="23"/>
      <c r="P23" s="46" t="s">
        <v>31</v>
      </c>
      <c r="Q23" s="12"/>
      <c r="R23" s="12"/>
      <c r="S23" s="12"/>
      <c r="T23" s="47"/>
      <c r="U23" s="47"/>
      <c r="V23" s="47"/>
      <c r="W23" s="47"/>
      <c r="X23" s="47"/>
      <c r="Y23" s="12"/>
      <c r="Z23" s="12"/>
      <c r="AA23" s="12"/>
      <c r="AB23" s="47"/>
      <c r="AC23" s="47"/>
      <c r="AD23" s="12"/>
      <c r="AE23" s="48"/>
      <c r="AF23" s="23"/>
      <c r="AG23" s="46" t="s">
        <v>118</v>
      </c>
      <c r="AH23" s="12"/>
      <c r="AI23" s="47"/>
      <c r="AJ23" s="12"/>
      <c r="AK23" s="12"/>
      <c r="AL23" s="12"/>
      <c r="AM23" s="12"/>
      <c r="AN23" s="12"/>
      <c r="AO23" s="12"/>
      <c r="AP23" s="12"/>
      <c r="AQ23" s="48"/>
      <c r="AR23" s="44"/>
    </row>
    <row r="24" spans="1:45" ht="15" customHeight="1" x14ac:dyDescent="0.25">
      <c r="A24" s="2"/>
      <c r="B24" s="46" t="s">
        <v>13</v>
      </c>
      <c r="C24" s="12"/>
      <c r="D24" s="48"/>
      <c r="E24" s="24">
        <f>PRODUCT(E19)</f>
        <v>263</v>
      </c>
      <c r="F24" s="24">
        <f>PRODUCT(F19)</f>
        <v>11</v>
      </c>
      <c r="G24" s="24">
        <f>PRODUCT(G19)</f>
        <v>95</v>
      </c>
      <c r="H24" s="24">
        <f>PRODUCT(H19)</f>
        <v>230</v>
      </c>
      <c r="I24" s="24">
        <f>PRODUCT(I19)</f>
        <v>935</v>
      </c>
      <c r="J24" s="39"/>
      <c r="K24" s="49">
        <f>PRODUCT((F24+G24)/E24)</f>
        <v>0.40304182509505704</v>
      </c>
      <c r="L24" s="49">
        <f>PRODUCT(H24/E24)</f>
        <v>0.87452471482889738</v>
      </c>
      <c r="M24" s="49">
        <f>PRODUCT(I24/E24)</f>
        <v>3.5551330798479088</v>
      </c>
      <c r="N24" s="50">
        <f>PRODUCT(N19)</f>
        <v>0.58565392382910986</v>
      </c>
      <c r="O24" s="23">
        <f>PRODUCT(O19)</f>
        <v>1596.5059943367291</v>
      </c>
      <c r="P24" s="159" t="s">
        <v>9</v>
      </c>
      <c r="Q24" s="177"/>
      <c r="R24" s="160" t="s">
        <v>45</v>
      </c>
      <c r="S24" s="160"/>
      <c r="T24" s="160"/>
      <c r="U24" s="160"/>
      <c r="V24" s="160"/>
      <c r="W24" s="160"/>
      <c r="X24" s="160"/>
      <c r="Y24" s="178"/>
      <c r="Z24" s="179"/>
      <c r="AA24" s="179" t="s">
        <v>11</v>
      </c>
      <c r="AB24" s="160"/>
      <c r="AC24" s="160"/>
      <c r="AD24" s="180" t="s">
        <v>48</v>
      </c>
      <c r="AE24" s="161"/>
      <c r="AF24" s="23"/>
      <c r="AG24" s="181"/>
      <c r="AH24" s="193"/>
      <c r="AI24" s="160"/>
      <c r="AJ24" s="178"/>
      <c r="AK24" s="160"/>
      <c r="AL24" s="160"/>
      <c r="AM24" s="178"/>
      <c r="AN24" s="160"/>
      <c r="AO24" s="160"/>
      <c r="AP24" s="160"/>
      <c r="AQ24" s="161"/>
      <c r="AR24" s="44"/>
    </row>
    <row r="25" spans="1:45" ht="15" customHeight="1" x14ac:dyDescent="0.25">
      <c r="A25" s="2"/>
      <c r="B25" s="51" t="s">
        <v>15</v>
      </c>
      <c r="C25" s="52"/>
      <c r="D25" s="53"/>
      <c r="E25" s="24">
        <f>PRODUCT(U19)</f>
        <v>61</v>
      </c>
      <c r="F25" s="24">
        <f t="shared" ref="F25:I25" si="2">PRODUCT(V19)</f>
        <v>0</v>
      </c>
      <c r="G25" s="24">
        <f t="shared" si="2"/>
        <v>9</v>
      </c>
      <c r="H25" s="24">
        <f t="shared" si="2"/>
        <v>36</v>
      </c>
      <c r="I25" s="24">
        <f t="shared" si="2"/>
        <v>170</v>
      </c>
      <c r="J25" s="39"/>
      <c r="K25" s="49">
        <f>PRODUCT((F25+G25)/E25)</f>
        <v>0.14754098360655737</v>
      </c>
      <c r="L25" s="49">
        <f>PRODUCT(H25/E25)</f>
        <v>0.5901639344262295</v>
      </c>
      <c r="M25" s="49">
        <f>PRODUCT(I25/E25)</f>
        <v>2.7868852459016393</v>
      </c>
      <c r="N25" s="50">
        <f>PRODUCT(I25/O25)</f>
        <v>0.4941860465116279</v>
      </c>
      <c r="O25" s="23">
        <v>344</v>
      </c>
      <c r="P25" s="181" t="s">
        <v>119</v>
      </c>
      <c r="Q25" s="182"/>
      <c r="R25" s="183" t="s">
        <v>46</v>
      </c>
      <c r="S25" s="183"/>
      <c r="T25" s="183"/>
      <c r="U25" s="183"/>
      <c r="V25" s="183"/>
      <c r="W25" s="183"/>
      <c r="X25" s="183"/>
      <c r="Y25" s="184"/>
      <c r="Z25" s="141"/>
      <c r="AA25" s="141" t="s">
        <v>27</v>
      </c>
      <c r="AB25" s="183"/>
      <c r="AC25" s="183"/>
      <c r="AD25" s="185" t="s">
        <v>49</v>
      </c>
      <c r="AE25" s="186"/>
      <c r="AF25" s="23"/>
      <c r="AG25" s="181"/>
      <c r="AH25" s="194"/>
      <c r="AI25" s="183"/>
      <c r="AJ25" s="184"/>
      <c r="AK25" s="183"/>
      <c r="AL25" s="183"/>
      <c r="AM25" s="184"/>
      <c r="AN25" s="183"/>
      <c r="AO25" s="183"/>
      <c r="AP25" s="183"/>
      <c r="AQ25" s="186"/>
      <c r="AR25" s="44"/>
    </row>
    <row r="26" spans="1:45" ht="15" customHeight="1" x14ac:dyDescent="0.25">
      <c r="A26" s="2"/>
      <c r="B26" s="54" t="s">
        <v>16</v>
      </c>
      <c r="C26" s="55"/>
      <c r="D26" s="56"/>
      <c r="E26" s="29">
        <v>25</v>
      </c>
      <c r="F26" s="29">
        <v>0</v>
      </c>
      <c r="G26" s="29">
        <v>9</v>
      </c>
      <c r="H26" s="29">
        <v>21</v>
      </c>
      <c r="I26" s="29">
        <v>89</v>
      </c>
      <c r="J26" s="39"/>
      <c r="K26" s="57">
        <f>PRODUCT((F26+G26)/E26)</f>
        <v>0.36</v>
      </c>
      <c r="L26" s="57">
        <f>PRODUCT(H26/E26)</f>
        <v>0.84</v>
      </c>
      <c r="M26" s="57">
        <f>PRODUCT(I26/E26)</f>
        <v>3.56</v>
      </c>
      <c r="N26" s="58">
        <f>PRODUCT(I26/O26)</f>
        <v>0.57051282051282048</v>
      </c>
      <c r="O26" s="23">
        <v>156</v>
      </c>
      <c r="P26" s="181" t="s">
        <v>120</v>
      </c>
      <c r="Q26" s="182"/>
      <c r="R26" s="183" t="s">
        <v>47</v>
      </c>
      <c r="S26" s="183"/>
      <c r="T26" s="183"/>
      <c r="U26" s="183"/>
      <c r="V26" s="183"/>
      <c r="W26" s="183"/>
      <c r="X26" s="183"/>
      <c r="Y26" s="184"/>
      <c r="Z26" s="141"/>
      <c r="AA26" s="141" t="s">
        <v>50</v>
      </c>
      <c r="AB26" s="183"/>
      <c r="AC26" s="183"/>
      <c r="AD26" s="185" t="s">
        <v>51</v>
      </c>
      <c r="AE26" s="186"/>
      <c r="AF26" s="23"/>
      <c r="AG26" s="195"/>
      <c r="AH26" s="194"/>
      <c r="AI26" s="183"/>
      <c r="AJ26" s="184"/>
      <c r="AK26" s="183"/>
      <c r="AL26" s="183"/>
      <c r="AM26" s="184"/>
      <c r="AN26" s="183"/>
      <c r="AO26" s="183"/>
      <c r="AP26" s="183"/>
      <c r="AQ26" s="186"/>
      <c r="AR26" s="44"/>
    </row>
    <row r="27" spans="1:45" ht="15" customHeight="1" x14ac:dyDescent="0.25">
      <c r="A27" s="2"/>
      <c r="B27" s="59" t="s">
        <v>26</v>
      </c>
      <c r="C27" s="60"/>
      <c r="D27" s="61"/>
      <c r="E27" s="18">
        <f>SUM(E24:E26)</f>
        <v>349</v>
      </c>
      <c r="F27" s="18">
        <f>SUM(F24:F26)</f>
        <v>11</v>
      </c>
      <c r="G27" s="18">
        <f>SUM(G24:G26)</f>
        <v>113</v>
      </c>
      <c r="H27" s="18">
        <f>SUM(H24:H26)</f>
        <v>287</v>
      </c>
      <c r="I27" s="18">
        <f>SUM(I24:I26)</f>
        <v>1194</v>
      </c>
      <c r="J27" s="39"/>
      <c r="K27" s="62">
        <f>PRODUCT((F27+G27)/E27)</f>
        <v>0.35530085959885388</v>
      </c>
      <c r="L27" s="62">
        <f>PRODUCT(H27/E27)</f>
        <v>0.82234957020057309</v>
      </c>
      <c r="M27" s="62">
        <f>PRODUCT(I27/E27)</f>
        <v>3.4212034383954153</v>
      </c>
      <c r="N27" s="37">
        <f>PRODUCT(I27/O27)</f>
        <v>0.56951900124556776</v>
      </c>
      <c r="O27" s="23">
        <f>SUM(O24:O26)</f>
        <v>2096.5059943367291</v>
      </c>
      <c r="P27" s="187" t="s">
        <v>10</v>
      </c>
      <c r="Q27" s="188"/>
      <c r="R27" s="189" t="s">
        <v>56</v>
      </c>
      <c r="S27" s="189"/>
      <c r="T27" s="189"/>
      <c r="U27" s="189"/>
      <c r="V27" s="189"/>
      <c r="W27" s="189"/>
      <c r="X27" s="189"/>
      <c r="Y27" s="190"/>
      <c r="Z27" s="191"/>
      <c r="AA27" s="191" t="s">
        <v>128</v>
      </c>
      <c r="AB27" s="189"/>
      <c r="AC27" s="189"/>
      <c r="AD27" s="74" t="s">
        <v>51</v>
      </c>
      <c r="AE27" s="192"/>
      <c r="AF27" s="23"/>
      <c r="AG27" s="80"/>
      <c r="AH27" s="196"/>
      <c r="AI27" s="197"/>
      <c r="AJ27" s="190"/>
      <c r="AK27" s="189"/>
      <c r="AL27" s="189"/>
      <c r="AM27" s="190"/>
      <c r="AN27" s="189"/>
      <c r="AO27" s="189"/>
      <c r="AP27" s="189"/>
      <c r="AQ27" s="192"/>
      <c r="AR27" s="44"/>
    </row>
    <row r="28" spans="1:45" ht="15" customHeight="1" x14ac:dyDescent="0.25">
      <c r="A28" s="2"/>
      <c r="B28" s="41"/>
      <c r="C28" s="41"/>
      <c r="D28" s="41"/>
      <c r="E28" s="41"/>
      <c r="F28" s="41"/>
      <c r="G28" s="41"/>
      <c r="H28" s="41"/>
      <c r="I28" s="41"/>
      <c r="J28" s="39"/>
      <c r="K28" s="41"/>
      <c r="L28" s="41"/>
      <c r="M28" s="41"/>
      <c r="N28" s="40"/>
      <c r="O28" s="23">
        <f>SUM(O25:O27)</f>
        <v>2596.5059943367291</v>
      </c>
      <c r="P28" s="39"/>
      <c r="Q28" s="43"/>
      <c r="R28" s="39"/>
      <c r="S28" s="39"/>
      <c r="T28" s="23"/>
      <c r="U28" s="23"/>
      <c r="V28" s="43"/>
      <c r="W28" s="39"/>
      <c r="X28" s="39"/>
      <c r="Y28" s="23"/>
      <c r="Z28" s="39"/>
      <c r="AA28" s="23"/>
      <c r="AB28" s="23"/>
      <c r="AC28" s="23"/>
      <c r="AD28" s="23"/>
      <c r="AE28" s="23"/>
      <c r="AF28" s="23"/>
      <c r="AG28" s="23"/>
      <c r="AH28" s="63"/>
      <c r="AI28" s="39"/>
      <c r="AJ28" s="39"/>
      <c r="AK28" s="23"/>
      <c r="AL28" s="39"/>
      <c r="AM28" s="39"/>
      <c r="AN28" s="39"/>
      <c r="AO28" s="39"/>
      <c r="AP28" s="39"/>
      <c r="AQ28" s="39"/>
      <c r="AR28" s="44"/>
    </row>
    <row r="29" spans="1:45" ht="15" customHeight="1" x14ac:dyDescent="0.2">
      <c r="A29" s="2"/>
      <c r="B29" s="39" t="s">
        <v>52</v>
      </c>
      <c r="C29" s="39"/>
      <c r="D29" s="39" t="s">
        <v>57</v>
      </c>
      <c r="E29" s="39"/>
      <c r="F29" s="39"/>
      <c r="G29" s="39"/>
      <c r="H29" s="39"/>
      <c r="I29" s="39"/>
      <c r="J29" s="39"/>
      <c r="K29" s="39"/>
      <c r="L29" s="39"/>
      <c r="M29" s="39" t="s">
        <v>53</v>
      </c>
      <c r="N29" s="39"/>
      <c r="O29" s="39"/>
      <c r="P29" s="39"/>
      <c r="Q29" s="39"/>
      <c r="R29" s="39"/>
      <c r="S29" s="39"/>
      <c r="T29" s="39"/>
      <c r="U29" s="39" t="s">
        <v>54</v>
      </c>
      <c r="V29" s="39"/>
      <c r="W29" s="39"/>
      <c r="X29" s="39"/>
      <c r="Y29" s="39"/>
      <c r="Z29" s="39"/>
      <c r="AA29" s="39"/>
      <c r="AB29" s="39"/>
      <c r="AC29" s="39" t="s">
        <v>55</v>
      </c>
      <c r="AD29" s="39"/>
      <c r="AE29" s="39"/>
      <c r="AF29" s="39"/>
      <c r="AG29" s="39"/>
      <c r="AH29" s="39"/>
      <c r="AI29" s="39" t="s">
        <v>96</v>
      </c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ht="15" customHeight="1" x14ac:dyDescent="0.2">
      <c r="A30" s="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14.25" x14ac:dyDescent="0.2">
      <c r="A31" s="2"/>
      <c r="B31" s="198" t="s">
        <v>157</v>
      </c>
      <c r="C31" s="68"/>
      <c r="D31" s="68"/>
      <c r="E31" s="68"/>
      <c r="F31" s="68" t="s">
        <v>158</v>
      </c>
      <c r="G31" s="68" t="s">
        <v>3</v>
      </c>
      <c r="H31" s="68" t="s">
        <v>5</v>
      </c>
      <c r="I31" s="68" t="s">
        <v>6</v>
      </c>
      <c r="J31" s="68" t="s">
        <v>159</v>
      </c>
      <c r="K31" s="199" t="s">
        <v>17</v>
      </c>
      <c r="L31" s="39"/>
      <c r="M31" s="200" t="s">
        <v>160</v>
      </c>
      <c r="N31" s="201"/>
      <c r="O31" s="201"/>
      <c r="P31" s="68" t="s">
        <v>3</v>
      </c>
      <c r="Q31" s="68" t="s">
        <v>5</v>
      </c>
      <c r="R31" s="68" t="s">
        <v>6</v>
      </c>
      <c r="S31" s="68" t="s">
        <v>159</v>
      </c>
      <c r="T31" s="201"/>
      <c r="U31" s="199" t="s">
        <v>17</v>
      </c>
      <c r="V31" s="39"/>
      <c r="W31" s="200" t="s">
        <v>161</v>
      </c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2"/>
      <c r="AI31" s="203" t="s">
        <v>297</v>
      </c>
      <c r="AJ31" s="204"/>
      <c r="AK31" s="204"/>
      <c r="AL31" s="223" t="s">
        <v>3</v>
      </c>
      <c r="AM31" s="223" t="s">
        <v>5</v>
      </c>
      <c r="AN31" s="223" t="s">
        <v>6</v>
      </c>
      <c r="AO31" s="201"/>
      <c r="AP31" s="68" t="s">
        <v>298</v>
      </c>
      <c r="AQ31" s="104"/>
      <c r="AR31" s="23"/>
      <c r="AS31" s="23"/>
    </row>
    <row r="32" spans="1:45" ht="15" customHeight="1" x14ac:dyDescent="0.2">
      <c r="A32" s="2"/>
      <c r="B32" s="205">
        <v>2005</v>
      </c>
      <c r="C32" s="141" t="s">
        <v>36</v>
      </c>
      <c r="D32" s="183" t="s">
        <v>37</v>
      </c>
      <c r="E32" s="141"/>
      <c r="F32" s="141">
        <v>19</v>
      </c>
      <c r="G32" s="141">
        <v>20</v>
      </c>
      <c r="H32" s="206">
        <f>PRODUCT((F4+G4)/E4)</f>
        <v>0.1</v>
      </c>
      <c r="I32" s="206">
        <f>PRODUCT(H4/E4)</f>
        <v>0.15</v>
      </c>
      <c r="J32" s="206">
        <f>PRODUCT(F4+G4+H4)/E4</f>
        <v>0.25</v>
      </c>
      <c r="K32" s="207">
        <f>PRODUCT(I4/E4)</f>
        <v>1.6</v>
      </c>
      <c r="L32" s="43"/>
      <c r="M32" s="195" t="s">
        <v>199</v>
      </c>
      <c r="N32" s="141"/>
      <c r="O32" s="141">
        <v>20</v>
      </c>
      <c r="P32" s="208" t="s">
        <v>252</v>
      </c>
      <c r="Q32" s="208" t="s">
        <v>217</v>
      </c>
      <c r="R32" s="208" t="s">
        <v>230</v>
      </c>
      <c r="S32" s="208" t="s">
        <v>241</v>
      </c>
      <c r="T32" s="206"/>
      <c r="U32" s="207" t="s">
        <v>204</v>
      </c>
      <c r="V32" s="43"/>
      <c r="W32" s="195" t="s">
        <v>163</v>
      </c>
      <c r="X32" s="194"/>
      <c r="Y32" s="183"/>
      <c r="Z32" s="183"/>
      <c r="AA32" s="183"/>
      <c r="AB32" s="183"/>
      <c r="AC32" s="183"/>
      <c r="AD32" s="183"/>
      <c r="AE32" s="183"/>
      <c r="AF32" s="183"/>
      <c r="AG32" s="184"/>
      <c r="AH32" s="210"/>
      <c r="AI32" s="183" t="s">
        <v>312</v>
      </c>
      <c r="AJ32" s="183"/>
      <c r="AK32" s="183"/>
      <c r="AL32" s="184">
        <v>139</v>
      </c>
      <c r="AM32" s="184">
        <v>75</v>
      </c>
      <c r="AN32" s="184">
        <v>104</v>
      </c>
      <c r="AO32" s="183"/>
      <c r="AP32" s="224">
        <f>PRODUCT(AL32/AL44)</f>
        <v>0.52851711026615966</v>
      </c>
      <c r="AQ32" s="186"/>
      <c r="AR32" s="23"/>
      <c r="AS32" s="23"/>
    </row>
    <row r="33" spans="1:45" ht="15" customHeight="1" x14ac:dyDescent="0.2">
      <c r="A33" s="2"/>
      <c r="B33" s="205">
        <v>2006</v>
      </c>
      <c r="C33" s="141" t="s">
        <v>38</v>
      </c>
      <c r="D33" s="183" t="s">
        <v>39</v>
      </c>
      <c r="E33" s="141"/>
      <c r="F33" s="141">
        <v>20</v>
      </c>
      <c r="G33" s="141"/>
      <c r="H33" s="206"/>
      <c r="I33" s="206"/>
      <c r="J33" s="206"/>
      <c r="K33" s="207"/>
      <c r="L33" s="43"/>
      <c r="M33" s="195" t="s">
        <v>162</v>
      </c>
      <c r="N33" s="141"/>
      <c r="O33" s="141">
        <v>20</v>
      </c>
      <c r="P33" s="208" t="s">
        <v>253</v>
      </c>
      <c r="Q33" s="208" t="s">
        <v>218</v>
      </c>
      <c r="R33" s="208" t="s">
        <v>217</v>
      </c>
      <c r="S33" s="208" t="s">
        <v>242</v>
      </c>
      <c r="T33" s="206"/>
      <c r="U33" s="207" t="s">
        <v>205</v>
      </c>
      <c r="V33" s="43"/>
      <c r="W33" s="211" t="s">
        <v>165</v>
      </c>
      <c r="X33" s="194"/>
      <c r="Y33" s="194" t="s">
        <v>202</v>
      </c>
      <c r="Z33" s="212"/>
      <c r="AA33" s="212"/>
      <c r="AB33" s="212"/>
      <c r="AC33" s="212"/>
      <c r="AD33" s="212"/>
      <c r="AE33" s="212"/>
      <c r="AF33" s="212"/>
      <c r="AG33" s="213" t="s">
        <v>203</v>
      </c>
      <c r="AH33" s="186"/>
      <c r="AI33" s="183" t="s">
        <v>299</v>
      </c>
      <c r="AJ33" s="183"/>
      <c r="AK33" s="183"/>
      <c r="AL33" s="184"/>
      <c r="AM33" s="225">
        <f>PRODUCT(AM32/AL32)</f>
        <v>0.53956834532374098</v>
      </c>
      <c r="AN33" s="225">
        <f>PRODUCT(AN32/AL32)</f>
        <v>0.74820143884892087</v>
      </c>
      <c r="AO33" s="183"/>
      <c r="AP33" s="183"/>
      <c r="AQ33" s="186"/>
      <c r="AR33" s="23"/>
      <c r="AS33" s="23"/>
    </row>
    <row r="34" spans="1:45" ht="15" customHeight="1" x14ac:dyDescent="0.2">
      <c r="A34" s="2"/>
      <c r="B34" s="205">
        <v>2007</v>
      </c>
      <c r="C34" s="141" t="s">
        <v>41</v>
      </c>
      <c r="D34" s="183" t="s">
        <v>39</v>
      </c>
      <c r="E34" s="141"/>
      <c r="F34" s="141">
        <v>21</v>
      </c>
      <c r="G34" s="141"/>
      <c r="H34" s="206"/>
      <c r="I34" s="206"/>
      <c r="J34" s="206"/>
      <c r="K34" s="207"/>
      <c r="L34" s="43"/>
      <c r="M34" s="195" t="s">
        <v>164</v>
      </c>
      <c r="N34" s="141"/>
      <c r="O34" s="141">
        <v>21</v>
      </c>
      <c r="P34" s="208" t="s">
        <v>254</v>
      </c>
      <c r="Q34" s="208" t="s">
        <v>219</v>
      </c>
      <c r="R34" s="208" t="s">
        <v>231</v>
      </c>
      <c r="S34" s="208" t="s">
        <v>243</v>
      </c>
      <c r="T34" s="206"/>
      <c r="U34" s="207" t="s">
        <v>206</v>
      </c>
      <c r="V34" s="43"/>
      <c r="W34" s="211"/>
      <c r="X34" s="194"/>
      <c r="Y34" s="194"/>
      <c r="Z34" s="183"/>
      <c r="AA34" s="183"/>
      <c r="AB34" s="183"/>
      <c r="AC34" s="194"/>
      <c r="AD34" s="183"/>
      <c r="AE34" s="183"/>
      <c r="AF34" s="183"/>
      <c r="AG34" s="194"/>
      <c r="AH34" s="186"/>
      <c r="AI34" s="183"/>
      <c r="AJ34" s="183"/>
      <c r="AK34" s="183"/>
      <c r="AL34" s="184"/>
      <c r="AM34" s="184"/>
      <c r="AN34" s="184"/>
      <c r="AO34" s="183"/>
      <c r="AP34" s="183"/>
      <c r="AQ34" s="186"/>
      <c r="AR34" s="23"/>
      <c r="AS34" s="23"/>
    </row>
    <row r="35" spans="1:45" ht="15" customHeight="1" x14ac:dyDescent="0.2">
      <c r="A35" s="2"/>
      <c r="B35" s="205">
        <v>2008</v>
      </c>
      <c r="C35" s="141" t="s">
        <v>38</v>
      </c>
      <c r="D35" s="183" t="s">
        <v>39</v>
      </c>
      <c r="E35" s="141"/>
      <c r="F35" s="141">
        <v>22</v>
      </c>
      <c r="G35" s="141"/>
      <c r="H35" s="206"/>
      <c r="I35" s="206"/>
      <c r="J35" s="206"/>
      <c r="K35" s="207"/>
      <c r="L35" s="43"/>
      <c r="M35" s="195" t="s">
        <v>166</v>
      </c>
      <c r="N35" s="141"/>
      <c r="O35" s="141"/>
      <c r="P35" s="208" t="s">
        <v>255</v>
      </c>
      <c r="Q35" s="208" t="s">
        <v>220</v>
      </c>
      <c r="R35" s="208" t="s">
        <v>232</v>
      </c>
      <c r="S35" s="208" t="s">
        <v>244</v>
      </c>
      <c r="T35" s="206"/>
      <c r="U35" s="207" t="s">
        <v>207</v>
      </c>
      <c r="V35" s="43"/>
      <c r="W35" s="211" t="s">
        <v>181</v>
      </c>
      <c r="X35" s="194"/>
      <c r="Y35" s="194"/>
      <c r="Z35" s="183"/>
      <c r="AA35" s="183"/>
      <c r="AB35" s="183"/>
      <c r="AC35" s="194"/>
      <c r="AD35" s="183"/>
      <c r="AE35" s="183"/>
      <c r="AF35" s="183"/>
      <c r="AG35" s="194"/>
      <c r="AH35" s="186"/>
      <c r="AI35" s="181" t="s">
        <v>313</v>
      </c>
      <c r="AJ35" s="183"/>
      <c r="AK35" s="183"/>
      <c r="AL35" s="184">
        <v>52</v>
      </c>
      <c r="AM35" s="184">
        <v>18</v>
      </c>
      <c r="AN35" s="184">
        <v>47</v>
      </c>
      <c r="AO35" s="183"/>
      <c r="AP35" s="224">
        <f>PRODUCT(AL35/AL44)</f>
        <v>0.19771863117870722</v>
      </c>
      <c r="AQ35" s="186"/>
      <c r="AR35" s="23"/>
      <c r="AS35" s="23"/>
    </row>
    <row r="36" spans="1:45" ht="15" customHeight="1" x14ac:dyDescent="0.2">
      <c r="A36" s="2"/>
      <c r="B36" s="205">
        <v>2009</v>
      </c>
      <c r="C36" s="141" t="s">
        <v>42</v>
      </c>
      <c r="D36" s="183" t="s">
        <v>39</v>
      </c>
      <c r="E36" s="141"/>
      <c r="F36" s="141">
        <v>23</v>
      </c>
      <c r="G36" s="141"/>
      <c r="H36" s="206"/>
      <c r="I36" s="206"/>
      <c r="J36" s="206"/>
      <c r="K36" s="207"/>
      <c r="L36" s="43"/>
      <c r="M36" s="195" t="s">
        <v>168</v>
      </c>
      <c r="N36" s="141"/>
      <c r="O36" s="141"/>
      <c r="P36" s="208" t="s">
        <v>256</v>
      </c>
      <c r="Q36" s="208" t="s">
        <v>221</v>
      </c>
      <c r="R36" s="208" t="s">
        <v>233</v>
      </c>
      <c r="S36" s="208" t="s">
        <v>245</v>
      </c>
      <c r="T36" s="206"/>
      <c r="U36" s="207" t="s">
        <v>208</v>
      </c>
      <c r="V36" s="43"/>
      <c r="W36" s="211" t="s">
        <v>165</v>
      </c>
      <c r="X36" s="183"/>
      <c r="Y36" s="213" t="s">
        <v>200</v>
      </c>
      <c r="Z36" s="212"/>
      <c r="AA36" s="212"/>
      <c r="AB36" s="212"/>
      <c r="AC36" s="212"/>
      <c r="AD36" s="212"/>
      <c r="AE36" s="212"/>
      <c r="AF36" s="212"/>
      <c r="AG36" s="213" t="s">
        <v>201</v>
      </c>
      <c r="AH36" s="207">
        <v>0.90909090909090906</v>
      </c>
      <c r="AI36" s="183" t="s">
        <v>299</v>
      </c>
      <c r="AJ36" s="183"/>
      <c r="AK36" s="183"/>
      <c r="AL36" s="184"/>
      <c r="AM36" s="225">
        <f>PRODUCT(AM35/AL35)</f>
        <v>0.34615384615384615</v>
      </c>
      <c r="AN36" s="225">
        <f>PRODUCT(AN35/AL35)</f>
        <v>0.90384615384615385</v>
      </c>
      <c r="AO36" s="183"/>
      <c r="AP36" s="183"/>
      <c r="AQ36" s="186"/>
      <c r="AR36" s="23"/>
      <c r="AS36" s="23"/>
    </row>
    <row r="37" spans="1:45" ht="15" customHeight="1" x14ac:dyDescent="0.2">
      <c r="A37" s="2"/>
      <c r="B37" s="205">
        <v>2010</v>
      </c>
      <c r="C37" s="141" t="s">
        <v>43</v>
      </c>
      <c r="D37" s="183" t="s">
        <v>44</v>
      </c>
      <c r="E37" s="141"/>
      <c r="F37" s="141">
        <v>24</v>
      </c>
      <c r="G37" s="141">
        <v>26</v>
      </c>
      <c r="H37" s="206">
        <f t="shared" ref="H37:H45" si="3">PRODUCT((F9+G9)/E9)</f>
        <v>0.42307692307692307</v>
      </c>
      <c r="I37" s="206">
        <f t="shared" ref="I37:I45" si="4">PRODUCT(H9/E9)</f>
        <v>0.76923076923076927</v>
      </c>
      <c r="J37" s="206">
        <f t="shared" ref="J37:J45" si="5">PRODUCT(F9+G9+H9)/E9</f>
        <v>1.1923076923076923</v>
      </c>
      <c r="K37" s="207">
        <f t="shared" ref="K37:K45" si="6">PRODUCT(I9/E9)</f>
        <v>3.8076923076923075</v>
      </c>
      <c r="L37" s="43"/>
      <c r="M37" s="195" t="s">
        <v>170</v>
      </c>
      <c r="N37" s="141"/>
      <c r="O37" s="141"/>
      <c r="P37" s="208" t="s">
        <v>257</v>
      </c>
      <c r="Q37" s="208" t="s">
        <v>222</v>
      </c>
      <c r="R37" s="208" t="s">
        <v>234</v>
      </c>
      <c r="S37" s="208" t="s">
        <v>246</v>
      </c>
      <c r="T37" s="206"/>
      <c r="U37" s="207" t="s">
        <v>209</v>
      </c>
      <c r="V37" s="43"/>
      <c r="W37" s="211"/>
      <c r="X37" s="194"/>
      <c r="Y37" s="194"/>
      <c r="Z37" s="183"/>
      <c r="AA37" s="183"/>
      <c r="AB37" s="183"/>
      <c r="AC37" s="194"/>
      <c r="AD37" s="183"/>
      <c r="AE37" s="183"/>
      <c r="AF37" s="183"/>
      <c r="AG37" s="194"/>
      <c r="AH37" s="186"/>
      <c r="AI37" s="183"/>
      <c r="AJ37" s="183"/>
      <c r="AK37" s="183"/>
      <c r="AL37" s="184"/>
      <c r="AM37" s="184"/>
      <c r="AN37" s="184"/>
      <c r="AO37" s="183"/>
      <c r="AP37" s="183"/>
      <c r="AQ37" s="186"/>
      <c r="AR37" s="23"/>
      <c r="AS37" s="23"/>
    </row>
    <row r="38" spans="1:45" ht="15" customHeight="1" x14ac:dyDescent="0.2">
      <c r="A38" s="2"/>
      <c r="B38" s="205">
        <v>2011</v>
      </c>
      <c r="C38" s="141" t="s">
        <v>42</v>
      </c>
      <c r="D38" s="183" t="s">
        <v>44</v>
      </c>
      <c r="E38" s="141"/>
      <c r="F38" s="141">
        <v>25</v>
      </c>
      <c r="G38" s="141">
        <v>26</v>
      </c>
      <c r="H38" s="206">
        <f t="shared" si="3"/>
        <v>0.26923076923076922</v>
      </c>
      <c r="I38" s="206">
        <f t="shared" si="4"/>
        <v>1.0384615384615385</v>
      </c>
      <c r="J38" s="206">
        <f t="shared" si="5"/>
        <v>1.3076923076923077</v>
      </c>
      <c r="K38" s="207">
        <f t="shared" si="6"/>
        <v>4.1923076923076925</v>
      </c>
      <c r="L38" s="43"/>
      <c r="M38" s="195" t="s">
        <v>171</v>
      </c>
      <c r="N38" s="141"/>
      <c r="O38" s="141"/>
      <c r="P38" s="208" t="s">
        <v>258</v>
      </c>
      <c r="Q38" s="208" t="s">
        <v>223</v>
      </c>
      <c r="R38" s="208" t="s">
        <v>235</v>
      </c>
      <c r="S38" s="208" t="s">
        <v>247</v>
      </c>
      <c r="T38" s="206"/>
      <c r="U38" s="207" t="s">
        <v>210</v>
      </c>
      <c r="V38" s="43"/>
      <c r="W38" s="211"/>
      <c r="X38" s="194"/>
      <c r="Y38" s="194"/>
      <c r="Z38" s="183"/>
      <c r="AA38" s="183"/>
      <c r="AB38" s="183"/>
      <c r="AC38" s="194"/>
      <c r="AD38" s="183"/>
      <c r="AE38" s="183"/>
      <c r="AF38" s="183"/>
      <c r="AG38" s="194"/>
      <c r="AH38" s="186"/>
      <c r="AI38" s="181" t="s">
        <v>314</v>
      </c>
      <c r="AJ38" s="183"/>
      <c r="AK38" s="183"/>
      <c r="AL38" s="184">
        <v>52</v>
      </c>
      <c r="AM38" s="184">
        <v>11</v>
      </c>
      <c r="AN38" s="184">
        <v>76</v>
      </c>
      <c r="AO38" s="183"/>
      <c r="AP38" s="224">
        <f>PRODUCT(AL38/AL44)</f>
        <v>0.19771863117870722</v>
      </c>
      <c r="AQ38" s="186"/>
      <c r="AR38" s="23"/>
      <c r="AS38" s="23"/>
    </row>
    <row r="39" spans="1:45" ht="15" customHeight="1" x14ac:dyDescent="0.2">
      <c r="A39" s="2"/>
      <c r="B39" s="205">
        <v>2012</v>
      </c>
      <c r="C39" s="141" t="s">
        <v>59</v>
      </c>
      <c r="D39" s="183" t="s">
        <v>39</v>
      </c>
      <c r="E39" s="141"/>
      <c r="F39" s="141">
        <v>26</v>
      </c>
      <c r="G39" s="141">
        <v>26</v>
      </c>
      <c r="H39" s="206">
        <f t="shared" si="3"/>
        <v>0.19230769230769232</v>
      </c>
      <c r="I39" s="214">
        <f t="shared" si="4"/>
        <v>1.4615384615384615</v>
      </c>
      <c r="J39" s="206">
        <f t="shared" si="5"/>
        <v>1.6538461538461537</v>
      </c>
      <c r="K39" s="215">
        <f t="shared" si="6"/>
        <v>5.5384615384615383</v>
      </c>
      <c r="L39" s="43"/>
      <c r="M39" s="195" t="s">
        <v>174</v>
      </c>
      <c r="N39" s="141"/>
      <c r="O39" s="141"/>
      <c r="P39" s="208" t="s">
        <v>259</v>
      </c>
      <c r="Q39" s="208" t="s">
        <v>224</v>
      </c>
      <c r="R39" s="208" t="s">
        <v>236</v>
      </c>
      <c r="S39" s="208" t="s">
        <v>248</v>
      </c>
      <c r="T39" s="206"/>
      <c r="U39" s="207" t="s">
        <v>211</v>
      </c>
      <c r="V39" s="43"/>
      <c r="W39" s="211"/>
      <c r="X39" s="194"/>
      <c r="Y39" s="194"/>
      <c r="Z39" s="183"/>
      <c r="AA39" s="183"/>
      <c r="AB39" s="183"/>
      <c r="AC39" s="194"/>
      <c r="AD39" s="183"/>
      <c r="AE39" s="183"/>
      <c r="AF39" s="183"/>
      <c r="AG39" s="194"/>
      <c r="AH39" s="186"/>
      <c r="AI39" s="183" t="s">
        <v>299</v>
      </c>
      <c r="AJ39" s="183"/>
      <c r="AK39" s="183"/>
      <c r="AL39" s="184"/>
      <c r="AM39" s="225">
        <f>PRODUCT(AM38/AL38)</f>
        <v>0.21153846153846154</v>
      </c>
      <c r="AN39" s="225">
        <f>PRODUCT(AN38/AL38)</f>
        <v>1.4615384615384615</v>
      </c>
      <c r="AO39" s="183"/>
      <c r="AP39" s="183"/>
      <c r="AQ39" s="186"/>
      <c r="AR39" s="23"/>
      <c r="AS39" s="23"/>
    </row>
    <row r="40" spans="1:45" ht="15" customHeight="1" x14ac:dyDescent="0.2">
      <c r="A40" s="2"/>
      <c r="B40" s="205">
        <v>2013</v>
      </c>
      <c r="C40" s="141" t="s">
        <v>61</v>
      </c>
      <c r="D40" s="183" t="s">
        <v>39</v>
      </c>
      <c r="E40" s="141"/>
      <c r="F40" s="141">
        <v>27</v>
      </c>
      <c r="G40" s="141">
        <v>26</v>
      </c>
      <c r="H40" s="206">
        <f t="shared" si="3"/>
        <v>0.23076923076923078</v>
      </c>
      <c r="I40" s="206">
        <f t="shared" si="4"/>
        <v>1.4615384615384615</v>
      </c>
      <c r="J40" s="214">
        <f t="shared" si="5"/>
        <v>1.6923076923076923</v>
      </c>
      <c r="K40" s="207">
        <f t="shared" si="6"/>
        <v>4.9230769230769234</v>
      </c>
      <c r="L40" s="43"/>
      <c r="M40" s="195" t="s">
        <v>175</v>
      </c>
      <c r="N40" s="141"/>
      <c r="O40" s="141"/>
      <c r="P40" s="208" t="s">
        <v>260</v>
      </c>
      <c r="Q40" s="208" t="s">
        <v>169</v>
      </c>
      <c r="R40" s="208" t="s">
        <v>237</v>
      </c>
      <c r="S40" s="208" t="s">
        <v>249</v>
      </c>
      <c r="T40" s="206"/>
      <c r="U40" s="207" t="s">
        <v>212</v>
      </c>
      <c r="V40" s="43"/>
      <c r="W40" s="211"/>
      <c r="X40" s="194"/>
      <c r="Y40" s="194"/>
      <c r="Z40" s="183"/>
      <c r="AA40" s="183"/>
      <c r="AB40" s="183"/>
      <c r="AC40" s="194"/>
      <c r="AD40" s="183"/>
      <c r="AE40" s="183"/>
      <c r="AF40" s="183"/>
      <c r="AG40" s="194"/>
      <c r="AH40" s="186"/>
      <c r="AI40" s="183"/>
      <c r="AJ40" s="183"/>
      <c r="AK40" s="183"/>
      <c r="AL40" s="183"/>
      <c r="AM40" s="183"/>
      <c r="AN40" s="183"/>
      <c r="AO40" s="183"/>
      <c r="AP40" s="183"/>
      <c r="AQ40" s="186"/>
      <c r="AR40" s="23"/>
      <c r="AS40" s="23"/>
    </row>
    <row r="41" spans="1:45" ht="15" customHeight="1" x14ac:dyDescent="0.2">
      <c r="A41" s="2"/>
      <c r="B41" s="205">
        <v>2014</v>
      </c>
      <c r="C41" s="141" t="s">
        <v>42</v>
      </c>
      <c r="D41" s="183" t="s">
        <v>95</v>
      </c>
      <c r="E41" s="141"/>
      <c r="F41" s="141">
        <v>28</v>
      </c>
      <c r="G41" s="141">
        <v>30</v>
      </c>
      <c r="H41" s="206">
        <f t="shared" si="3"/>
        <v>0.33333333333333331</v>
      </c>
      <c r="I41" s="206">
        <f t="shared" si="4"/>
        <v>1.1666666666666667</v>
      </c>
      <c r="J41" s="206">
        <f t="shared" si="5"/>
        <v>1.5</v>
      </c>
      <c r="K41" s="207">
        <f t="shared" si="6"/>
        <v>3.9333333333333331</v>
      </c>
      <c r="L41" s="43"/>
      <c r="M41" s="195" t="s">
        <v>176</v>
      </c>
      <c r="N41" s="141"/>
      <c r="O41" s="141"/>
      <c r="P41" s="208" t="s">
        <v>261</v>
      </c>
      <c r="Q41" s="208" t="s">
        <v>225</v>
      </c>
      <c r="R41" s="208" t="s">
        <v>238</v>
      </c>
      <c r="S41" s="208" t="s">
        <v>167</v>
      </c>
      <c r="T41" s="206"/>
      <c r="U41" s="207" t="s">
        <v>213</v>
      </c>
      <c r="V41" s="43"/>
      <c r="W41" s="211"/>
      <c r="X41" s="194"/>
      <c r="Y41" s="194"/>
      <c r="Z41" s="183"/>
      <c r="AA41" s="183"/>
      <c r="AB41" s="183"/>
      <c r="AC41" s="194"/>
      <c r="AD41" s="183"/>
      <c r="AE41" s="183"/>
      <c r="AF41" s="183"/>
      <c r="AG41" s="194"/>
      <c r="AH41" s="186"/>
      <c r="AI41" s="181" t="s">
        <v>315</v>
      </c>
      <c r="AJ41" s="183"/>
      <c r="AK41" s="183"/>
      <c r="AL41" s="184">
        <v>20</v>
      </c>
      <c r="AM41" s="184">
        <v>2</v>
      </c>
      <c r="AN41" s="184">
        <v>3</v>
      </c>
      <c r="AO41" s="183"/>
      <c r="AP41" s="224">
        <f>PRODUCT(AL41/AL44)</f>
        <v>7.6045627376425853E-2</v>
      </c>
      <c r="AQ41" s="186"/>
      <c r="AR41" s="23"/>
      <c r="AS41" s="23"/>
    </row>
    <row r="42" spans="1:45" ht="15" customHeight="1" x14ac:dyDescent="0.2">
      <c r="A42" s="2"/>
      <c r="B42" s="205">
        <v>2015</v>
      </c>
      <c r="C42" s="141" t="s">
        <v>42</v>
      </c>
      <c r="D42" s="183" t="s">
        <v>95</v>
      </c>
      <c r="E42" s="141"/>
      <c r="F42" s="141">
        <v>29</v>
      </c>
      <c r="G42" s="141">
        <v>22</v>
      </c>
      <c r="H42" s="206">
        <f t="shared" si="3"/>
        <v>0.63636363636363635</v>
      </c>
      <c r="I42" s="206">
        <f t="shared" si="4"/>
        <v>0.59090909090909094</v>
      </c>
      <c r="J42" s="206">
        <f t="shared" si="5"/>
        <v>1.2272727272727273</v>
      </c>
      <c r="K42" s="207">
        <f t="shared" si="6"/>
        <v>2.9545454545454546</v>
      </c>
      <c r="L42" s="43"/>
      <c r="M42" s="195" t="s">
        <v>178</v>
      </c>
      <c r="N42" s="141"/>
      <c r="O42" s="141"/>
      <c r="P42" s="208" t="s">
        <v>262</v>
      </c>
      <c r="Q42" s="208" t="s">
        <v>226</v>
      </c>
      <c r="R42" s="208" t="s">
        <v>216</v>
      </c>
      <c r="S42" s="208" t="s">
        <v>250</v>
      </c>
      <c r="T42" s="206"/>
      <c r="U42" s="207" t="s">
        <v>186</v>
      </c>
      <c r="V42" s="43"/>
      <c r="W42" s="211"/>
      <c r="X42" s="194"/>
      <c r="Y42" s="194"/>
      <c r="Z42" s="183"/>
      <c r="AA42" s="183"/>
      <c r="AB42" s="183"/>
      <c r="AC42" s="194"/>
      <c r="AD42" s="183"/>
      <c r="AE42" s="183"/>
      <c r="AF42" s="183"/>
      <c r="AG42" s="194"/>
      <c r="AH42" s="186"/>
      <c r="AI42" s="183" t="s">
        <v>299</v>
      </c>
      <c r="AJ42" s="183"/>
      <c r="AK42" s="183"/>
      <c r="AL42" s="184"/>
      <c r="AM42" s="225">
        <f>PRODUCT(AM41/AL41)</f>
        <v>0.1</v>
      </c>
      <c r="AN42" s="225">
        <f>PRODUCT(AN41/AL41)</f>
        <v>0.15</v>
      </c>
      <c r="AO42" s="183"/>
      <c r="AP42" s="183"/>
      <c r="AQ42" s="186"/>
      <c r="AR42" s="23"/>
      <c r="AS42" s="23"/>
    </row>
    <row r="43" spans="1:45" ht="15" customHeight="1" x14ac:dyDescent="0.2">
      <c r="A43" s="2"/>
      <c r="B43" s="205">
        <v>2016</v>
      </c>
      <c r="C43" s="141" t="s">
        <v>42</v>
      </c>
      <c r="D43" s="183" t="s">
        <v>95</v>
      </c>
      <c r="E43" s="141"/>
      <c r="F43" s="141">
        <v>30</v>
      </c>
      <c r="G43" s="141">
        <v>28</v>
      </c>
      <c r="H43" s="206">
        <f t="shared" si="3"/>
        <v>0.6071428571428571</v>
      </c>
      <c r="I43" s="206">
        <f t="shared" si="4"/>
        <v>0.42857142857142855</v>
      </c>
      <c r="J43" s="206">
        <f t="shared" si="5"/>
        <v>1.0357142857142858</v>
      </c>
      <c r="K43" s="207">
        <f t="shared" si="6"/>
        <v>2.3571428571428572</v>
      </c>
      <c r="L43" s="43"/>
      <c r="M43" s="195" t="s">
        <v>180</v>
      </c>
      <c r="N43" s="141"/>
      <c r="O43" s="141"/>
      <c r="P43" s="208" t="s">
        <v>263</v>
      </c>
      <c r="Q43" s="208" t="s">
        <v>227</v>
      </c>
      <c r="R43" s="208" t="s">
        <v>239</v>
      </c>
      <c r="S43" s="208" t="s">
        <v>251</v>
      </c>
      <c r="T43" s="206"/>
      <c r="U43" s="207" t="s">
        <v>214</v>
      </c>
      <c r="V43" s="43"/>
      <c r="W43" s="211"/>
      <c r="X43" s="194"/>
      <c r="Y43" s="194"/>
      <c r="Z43" s="183"/>
      <c r="AA43" s="183"/>
      <c r="AB43" s="183"/>
      <c r="AC43" s="194"/>
      <c r="AD43" s="183"/>
      <c r="AE43" s="183"/>
      <c r="AF43" s="183"/>
      <c r="AG43" s="194"/>
      <c r="AH43" s="186"/>
      <c r="AI43" s="183"/>
      <c r="AJ43" s="183"/>
      <c r="AK43" s="183"/>
      <c r="AL43" s="183"/>
      <c r="AM43" s="183"/>
      <c r="AN43" s="183"/>
      <c r="AO43" s="183"/>
      <c r="AP43" s="183"/>
      <c r="AQ43" s="186"/>
      <c r="AR43" s="23"/>
      <c r="AS43" s="23"/>
    </row>
    <row r="44" spans="1:45" ht="15" customHeight="1" x14ac:dyDescent="0.2">
      <c r="A44" s="2"/>
      <c r="B44" s="205">
        <v>2017</v>
      </c>
      <c r="C44" s="141" t="s">
        <v>42</v>
      </c>
      <c r="D44" s="183" t="s">
        <v>95</v>
      </c>
      <c r="E44" s="141"/>
      <c r="F44" s="141">
        <v>31</v>
      </c>
      <c r="G44" s="141">
        <v>31</v>
      </c>
      <c r="H44" s="214">
        <f t="shared" si="3"/>
        <v>0.80645161290322576</v>
      </c>
      <c r="I44" s="206">
        <f t="shared" si="4"/>
        <v>0.80645161290322576</v>
      </c>
      <c r="J44" s="206">
        <f t="shared" si="5"/>
        <v>1.6129032258064515</v>
      </c>
      <c r="K44" s="207">
        <f t="shared" si="6"/>
        <v>2.935483870967742</v>
      </c>
      <c r="L44" s="43"/>
      <c r="M44" s="195" t="s">
        <v>182</v>
      </c>
      <c r="N44" s="141"/>
      <c r="O44" s="141"/>
      <c r="P44" s="208" t="s">
        <v>177</v>
      </c>
      <c r="Q44" s="208" t="s">
        <v>228</v>
      </c>
      <c r="R44" s="208" t="s">
        <v>191</v>
      </c>
      <c r="S44" s="208" t="s">
        <v>214</v>
      </c>
      <c r="T44" s="206"/>
      <c r="U44" s="207" t="s">
        <v>215</v>
      </c>
      <c r="V44" s="43"/>
      <c r="W44" s="211"/>
      <c r="X44" s="194"/>
      <c r="Y44" s="194"/>
      <c r="Z44" s="183"/>
      <c r="AA44" s="183"/>
      <c r="AB44" s="183"/>
      <c r="AC44" s="194"/>
      <c r="AD44" s="183"/>
      <c r="AE44" s="183"/>
      <c r="AF44" s="183"/>
      <c r="AG44" s="194"/>
      <c r="AH44" s="186"/>
      <c r="AI44" s="183" t="s">
        <v>7</v>
      </c>
      <c r="AJ44" s="183"/>
      <c r="AK44" s="183"/>
      <c r="AL44" s="183">
        <f>PRODUCT(AL32+AL35+AL38+AL41)</f>
        <v>263</v>
      </c>
      <c r="AM44" s="183">
        <f t="shared" ref="AM44:AN44" si="7">PRODUCT(AM32+AM35+AM38+AM41)</f>
        <v>106</v>
      </c>
      <c r="AN44" s="183">
        <f t="shared" si="7"/>
        <v>230</v>
      </c>
      <c r="AO44" s="183"/>
      <c r="AP44" s="183"/>
      <c r="AQ44" s="186"/>
      <c r="AR44" s="23"/>
      <c r="AS44" s="23"/>
    </row>
    <row r="45" spans="1:45" ht="15" customHeight="1" x14ac:dyDescent="0.2">
      <c r="A45" s="2"/>
      <c r="B45" s="205">
        <v>2018</v>
      </c>
      <c r="C45" s="141" t="s">
        <v>42</v>
      </c>
      <c r="D45" s="183" t="s">
        <v>95</v>
      </c>
      <c r="E45" s="141"/>
      <c r="F45" s="141">
        <v>32</v>
      </c>
      <c r="G45" s="141">
        <v>28</v>
      </c>
      <c r="H45" s="206">
        <f t="shared" si="3"/>
        <v>0.32142857142857145</v>
      </c>
      <c r="I45" s="206">
        <f t="shared" si="4"/>
        <v>0.6785714285714286</v>
      </c>
      <c r="J45" s="206">
        <f t="shared" si="5"/>
        <v>1</v>
      </c>
      <c r="K45" s="207">
        <f t="shared" si="6"/>
        <v>2.9642857142857144</v>
      </c>
      <c r="L45" s="43"/>
      <c r="M45" s="195" t="s">
        <v>183</v>
      </c>
      <c r="N45" s="141"/>
      <c r="O45" s="141"/>
      <c r="P45" s="6" t="s">
        <v>179</v>
      </c>
      <c r="Q45" s="6" t="s">
        <v>229</v>
      </c>
      <c r="R45" s="6" t="s">
        <v>240</v>
      </c>
      <c r="S45" s="6" t="s">
        <v>173</v>
      </c>
      <c r="T45" s="214"/>
      <c r="U45" s="215" t="s">
        <v>216</v>
      </c>
      <c r="V45" s="43"/>
      <c r="W45" s="195"/>
      <c r="X45" s="194"/>
      <c r="Y45" s="194"/>
      <c r="Z45" s="183"/>
      <c r="AA45" s="183"/>
      <c r="AB45" s="183"/>
      <c r="AC45" s="194"/>
      <c r="AD45" s="183"/>
      <c r="AE45" s="183"/>
      <c r="AF45" s="183"/>
      <c r="AG45" s="194"/>
      <c r="AH45" s="186"/>
      <c r="AI45" s="183" t="s">
        <v>299</v>
      </c>
      <c r="AJ45" s="183"/>
      <c r="AK45" s="183"/>
      <c r="AL45" s="183"/>
      <c r="AM45" s="225">
        <f>PRODUCT(AM44/AL44)</f>
        <v>0.40304182509505704</v>
      </c>
      <c r="AN45" s="225">
        <f>PRODUCT(AN44/AL44)</f>
        <v>0.87452471482889738</v>
      </c>
      <c r="AO45" s="183"/>
      <c r="AP45" s="183"/>
      <c r="AQ45" s="186"/>
      <c r="AR45" s="23"/>
      <c r="AS45" s="23"/>
    </row>
    <row r="46" spans="1:45" ht="15" customHeight="1" x14ac:dyDescent="0.2">
      <c r="A46" s="2"/>
      <c r="B46" s="205"/>
      <c r="C46" s="141"/>
      <c r="D46" s="183"/>
      <c r="E46" s="141"/>
      <c r="F46" s="141"/>
      <c r="G46" s="141"/>
      <c r="H46" s="206"/>
      <c r="I46" s="206"/>
      <c r="J46" s="206"/>
      <c r="K46" s="207"/>
      <c r="L46" s="43"/>
      <c r="M46" s="195"/>
      <c r="N46" s="141"/>
      <c r="O46" s="141"/>
      <c r="P46" s="141"/>
      <c r="Q46" s="141"/>
      <c r="R46" s="206"/>
      <c r="S46" s="206"/>
      <c r="T46" s="206"/>
      <c r="U46" s="207"/>
      <c r="V46" s="43"/>
      <c r="W46" s="195"/>
      <c r="X46" s="194"/>
      <c r="Y46" s="194"/>
      <c r="Z46" s="183"/>
      <c r="AA46" s="183"/>
      <c r="AB46" s="183"/>
      <c r="AC46" s="194"/>
      <c r="AD46" s="183"/>
      <c r="AE46" s="183"/>
      <c r="AF46" s="183"/>
      <c r="AG46" s="194"/>
      <c r="AH46" s="186"/>
      <c r="AI46" s="183"/>
      <c r="AJ46" s="183"/>
      <c r="AK46" s="183"/>
      <c r="AL46" s="183"/>
      <c r="AM46" s="183"/>
      <c r="AN46" s="183"/>
      <c r="AO46" s="183"/>
      <c r="AP46" s="183"/>
      <c r="AQ46" s="186"/>
      <c r="AR46" s="23"/>
      <c r="AS46" s="23"/>
    </row>
    <row r="47" spans="1:45" ht="15" customHeight="1" x14ac:dyDescent="0.2">
      <c r="A47" s="2"/>
      <c r="B47" s="198" t="s">
        <v>305</v>
      </c>
      <c r="C47" s="68"/>
      <c r="D47" s="201"/>
      <c r="E47" s="68"/>
      <c r="F47" s="68"/>
      <c r="G47" s="68"/>
      <c r="H47" s="228"/>
      <c r="I47" s="228"/>
      <c r="J47" s="228"/>
      <c r="K47" s="229"/>
      <c r="L47" s="43"/>
      <c r="M47" s="198" t="s">
        <v>306</v>
      </c>
      <c r="N47" s="68"/>
      <c r="O47" s="201"/>
      <c r="P47" s="68"/>
      <c r="Q47" s="68"/>
      <c r="R47" s="68"/>
      <c r="S47" s="228"/>
      <c r="T47" s="228"/>
      <c r="U47" s="229"/>
      <c r="V47" s="43"/>
      <c r="W47" s="195"/>
      <c r="X47" s="194"/>
      <c r="Y47" s="194"/>
      <c r="Z47" s="183"/>
      <c r="AA47" s="183"/>
      <c r="AB47" s="183"/>
      <c r="AC47" s="194"/>
      <c r="AD47" s="183"/>
      <c r="AE47" s="183"/>
      <c r="AF47" s="183"/>
      <c r="AG47" s="194"/>
      <c r="AH47" s="186"/>
      <c r="AI47" s="183"/>
      <c r="AJ47" s="183"/>
      <c r="AK47" s="183"/>
      <c r="AL47" s="183"/>
      <c r="AM47" s="183"/>
      <c r="AN47" s="183"/>
      <c r="AO47" s="183"/>
      <c r="AP47" s="183"/>
      <c r="AQ47" s="186"/>
      <c r="AR47" s="23"/>
      <c r="AS47" s="23"/>
    </row>
    <row r="48" spans="1:45" ht="15" customHeight="1" x14ac:dyDescent="0.2">
      <c r="A48" s="2"/>
      <c r="B48" s="195">
        <v>3700</v>
      </c>
      <c r="C48" s="194" t="s">
        <v>318</v>
      </c>
      <c r="D48" s="183"/>
      <c r="E48" s="141"/>
      <c r="F48" s="141"/>
      <c r="G48" s="141"/>
      <c r="H48" s="206"/>
      <c r="I48" s="206"/>
      <c r="J48" s="206"/>
      <c r="K48" s="207"/>
      <c r="L48" s="43"/>
      <c r="M48" s="195"/>
      <c r="N48" s="212"/>
      <c r="O48" s="141"/>
      <c r="P48" s="141"/>
      <c r="Q48" s="141"/>
      <c r="R48" s="141"/>
      <c r="S48" s="141"/>
      <c r="T48" s="206"/>
      <c r="U48" s="207"/>
      <c r="V48" s="43"/>
      <c r="W48" s="195"/>
      <c r="X48" s="194"/>
      <c r="Y48" s="194"/>
      <c r="Z48" s="183"/>
      <c r="AA48" s="183"/>
      <c r="AB48" s="183"/>
      <c r="AC48" s="194"/>
      <c r="AD48" s="183"/>
      <c r="AE48" s="183"/>
      <c r="AF48" s="183"/>
      <c r="AG48" s="194"/>
      <c r="AH48" s="186"/>
      <c r="AI48" s="226" t="s">
        <v>300</v>
      </c>
      <c r="AJ48" s="204"/>
      <c r="AK48" s="204"/>
      <c r="AL48" s="223" t="s">
        <v>301</v>
      </c>
      <c r="AM48" s="223" t="s">
        <v>302</v>
      </c>
      <c r="AN48" s="223" t="s">
        <v>303</v>
      </c>
      <c r="AO48" s="223"/>
      <c r="AP48" s="201"/>
      <c r="AQ48" s="104"/>
      <c r="AR48" s="23"/>
      <c r="AS48" s="23"/>
    </row>
    <row r="49" spans="1:45" ht="15" customHeight="1" x14ac:dyDescent="0.2">
      <c r="A49" s="2"/>
      <c r="B49" s="205"/>
      <c r="C49" s="141"/>
      <c r="D49" s="183"/>
      <c r="E49" s="141"/>
      <c r="F49" s="141"/>
      <c r="G49" s="141"/>
      <c r="H49" s="206"/>
      <c r="I49" s="206"/>
      <c r="J49" s="206"/>
      <c r="K49" s="207"/>
      <c r="L49" s="43"/>
      <c r="M49" s="195"/>
      <c r="N49" s="194"/>
      <c r="O49" s="141"/>
      <c r="P49" s="141"/>
      <c r="Q49" s="141"/>
      <c r="R49" s="141"/>
      <c r="S49" s="141"/>
      <c r="T49" s="206"/>
      <c r="U49" s="207"/>
      <c r="V49" s="43"/>
      <c r="W49" s="195"/>
      <c r="X49" s="194"/>
      <c r="Y49" s="194"/>
      <c r="Z49" s="183"/>
      <c r="AA49" s="183"/>
      <c r="AB49" s="183"/>
      <c r="AC49" s="194"/>
      <c r="AD49" s="183"/>
      <c r="AE49" s="183"/>
      <c r="AF49" s="183"/>
      <c r="AG49" s="194"/>
      <c r="AH49" s="186"/>
      <c r="AI49" s="183" t="s">
        <v>312</v>
      </c>
      <c r="AJ49" s="183"/>
      <c r="AK49" s="183"/>
      <c r="AL49" s="225">
        <f>PRODUCT(AM33)</f>
        <v>0.53956834532374098</v>
      </c>
      <c r="AM49" s="225">
        <v>0.13</v>
      </c>
      <c r="AN49" s="225">
        <f>PRODUCT(AL49-AM49)</f>
        <v>0.40956834532374098</v>
      </c>
      <c r="AO49" s="184"/>
      <c r="AP49" s="183"/>
      <c r="AQ49" s="186"/>
      <c r="AR49" s="23"/>
      <c r="AS49" s="23"/>
    </row>
    <row r="50" spans="1:45" ht="15" customHeight="1" x14ac:dyDescent="0.2">
      <c r="A50" s="2"/>
      <c r="B50" s="198" t="s">
        <v>307</v>
      </c>
      <c r="C50" s="68"/>
      <c r="D50" s="201"/>
      <c r="E50" s="68"/>
      <c r="F50" s="68"/>
      <c r="G50" s="68"/>
      <c r="H50" s="228"/>
      <c r="I50" s="228"/>
      <c r="J50" s="228"/>
      <c r="K50" s="229"/>
      <c r="L50" s="43"/>
      <c r="M50" s="195"/>
      <c r="N50" s="212"/>
      <c r="O50" s="141"/>
      <c r="P50" s="141"/>
      <c r="Q50" s="141"/>
      <c r="R50" s="141"/>
      <c r="S50" s="141"/>
      <c r="T50" s="206"/>
      <c r="U50" s="207"/>
      <c r="V50" s="43"/>
      <c r="W50" s="195"/>
      <c r="X50" s="194"/>
      <c r="Y50" s="194"/>
      <c r="Z50" s="183"/>
      <c r="AA50" s="183"/>
      <c r="AB50" s="183"/>
      <c r="AC50" s="194"/>
      <c r="AD50" s="183"/>
      <c r="AE50" s="183"/>
      <c r="AF50" s="183"/>
      <c r="AG50" s="194"/>
      <c r="AH50" s="186"/>
      <c r="AI50" s="181" t="s">
        <v>313</v>
      </c>
      <c r="AJ50" s="183"/>
      <c r="AK50" s="183"/>
      <c r="AL50" s="225">
        <f>PRODUCT(AM36)</f>
        <v>0.34615384615384615</v>
      </c>
      <c r="AM50" s="225">
        <v>0.21</v>
      </c>
      <c r="AN50" s="225">
        <f t="shared" ref="AN50:AN53" si="8">PRODUCT(AL50-AM50)</f>
        <v>0.13615384615384615</v>
      </c>
      <c r="AO50" s="184"/>
      <c r="AP50" s="183"/>
      <c r="AQ50" s="186"/>
      <c r="AR50" s="23"/>
      <c r="AS50" s="23"/>
    </row>
    <row r="51" spans="1:45" ht="15" customHeight="1" x14ac:dyDescent="0.2">
      <c r="A51" s="2"/>
      <c r="B51" s="195">
        <v>4286</v>
      </c>
      <c r="C51" s="212" t="s">
        <v>317</v>
      </c>
      <c r="D51" s="183"/>
      <c r="E51" s="183"/>
      <c r="F51" s="183"/>
      <c r="G51" s="183"/>
      <c r="H51" s="183"/>
      <c r="I51" s="183"/>
      <c r="J51" s="183"/>
      <c r="K51" s="207"/>
      <c r="L51" s="43"/>
      <c r="M51" s="230"/>
      <c r="N51" s="212"/>
      <c r="O51" s="141"/>
      <c r="P51" s="141"/>
      <c r="Q51" s="141"/>
      <c r="R51" s="141"/>
      <c r="S51" s="141"/>
      <c r="T51" s="206"/>
      <c r="U51" s="207"/>
      <c r="V51" s="43"/>
      <c r="W51" s="195"/>
      <c r="X51" s="194"/>
      <c r="Y51" s="194"/>
      <c r="Z51" s="183"/>
      <c r="AA51" s="183"/>
      <c r="AB51" s="183"/>
      <c r="AC51" s="194"/>
      <c r="AD51" s="183"/>
      <c r="AE51" s="183"/>
      <c r="AF51" s="183"/>
      <c r="AG51" s="194"/>
      <c r="AH51" s="186"/>
      <c r="AI51" s="181" t="s">
        <v>314</v>
      </c>
      <c r="AJ51" s="183"/>
      <c r="AK51" s="183"/>
      <c r="AL51" s="225">
        <f>PRODUCT(AM39)</f>
        <v>0.21153846153846154</v>
      </c>
      <c r="AM51" s="225">
        <v>0</v>
      </c>
      <c r="AN51" s="225">
        <f t="shared" si="8"/>
        <v>0.21153846153846154</v>
      </c>
      <c r="AO51" s="184"/>
      <c r="AP51" s="183"/>
      <c r="AQ51" s="186"/>
      <c r="AR51" s="23"/>
      <c r="AS51" s="23"/>
    </row>
    <row r="52" spans="1:45" ht="15" customHeight="1" x14ac:dyDescent="0.2">
      <c r="A52" s="2"/>
      <c r="B52" s="195"/>
      <c r="C52" s="183"/>
      <c r="D52" s="183"/>
      <c r="E52" s="183"/>
      <c r="F52" s="183"/>
      <c r="G52" s="183"/>
      <c r="H52" s="183"/>
      <c r="I52" s="183"/>
      <c r="J52" s="183"/>
      <c r="K52" s="207"/>
      <c r="L52" s="43"/>
      <c r="M52" s="230"/>
      <c r="N52" s="183"/>
      <c r="O52" s="141"/>
      <c r="P52" s="141"/>
      <c r="Q52" s="141"/>
      <c r="R52" s="141"/>
      <c r="S52" s="141"/>
      <c r="T52" s="206"/>
      <c r="U52" s="207"/>
      <c r="V52" s="43"/>
      <c r="W52" s="195"/>
      <c r="X52" s="194"/>
      <c r="Y52" s="194"/>
      <c r="Z52" s="183"/>
      <c r="AA52" s="183"/>
      <c r="AB52" s="183"/>
      <c r="AC52" s="194"/>
      <c r="AD52" s="183"/>
      <c r="AE52" s="183"/>
      <c r="AF52" s="183"/>
      <c r="AG52" s="194"/>
      <c r="AH52" s="186"/>
      <c r="AI52" s="181" t="s">
        <v>315</v>
      </c>
      <c r="AJ52" s="183"/>
      <c r="AK52" s="183"/>
      <c r="AL52" s="225">
        <f>PRODUCT(AM42)</f>
        <v>0.1</v>
      </c>
      <c r="AM52" s="225">
        <v>0</v>
      </c>
      <c r="AN52" s="225">
        <f t="shared" si="8"/>
        <v>0.1</v>
      </c>
      <c r="AO52" s="184"/>
      <c r="AP52" s="183"/>
      <c r="AQ52" s="186"/>
      <c r="AR52" s="23"/>
      <c r="AS52" s="23"/>
    </row>
    <row r="53" spans="1:45" ht="15" customHeight="1" x14ac:dyDescent="0.2">
      <c r="A53" s="2"/>
      <c r="B53" s="231" t="s">
        <v>308</v>
      </c>
      <c r="C53" s="204" t="s">
        <v>309</v>
      </c>
      <c r="D53" s="204"/>
      <c r="E53" s="68" t="s">
        <v>3</v>
      </c>
      <c r="F53" s="68"/>
      <c r="G53" s="68" t="s">
        <v>310</v>
      </c>
      <c r="H53" s="228"/>
      <c r="I53" s="232" t="s">
        <v>311</v>
      </c>
      <c r="J53" s="228"/>
      <c r="K53" s="229"/>
      <c r="L53" s="43"/>
      <c r="M53" s="230"/>
      <c r="N53" s="183"/>
      <c r="O53" s="141"/>
      <c r="P53" s="141"/>
      <c r="Q53" s="141"/>
      <c r="R53" s="141"/>
      <c r="S53" s="141"/>
      <c r="T53" s="206"/>
      <c r="U53" s="207"/>
      <c r="V53" s="43"/>
      <c r="W53" s="195"/>
      <c r="X53" s="194"/>
      <c r="Y53" s="194"/>
      <c r="Z53" s="183"/>
      <c r="AA53" s="183"/>
      <c r="AB53" s="183"/>
      <c r="AC53" s="194"/>
      <c r="AD53" s="183"/>
      <c r="AE53" s="183"/>
      <c r="AF53" s="183"/>
      <c r="AG53" s="194"/>
      <c r="AH53" s="186"/>
      <c r="AI53" s="181" t="s">
        <v>7</v>
      </c>
      <c r="AJ53" s="183"/>
      <c r="AK53" s="183"/>
      <c r="AL53" s="225">
        <f>PRODUCT(AM45)</f>
        <v>0.40304182509505704</v>
      </c>
      <c r="AM53" s="225">
        <v>0.15</v>
      </c>
      <c r="AN53" s="225">
        <f t="shared" si="8"/>
        <v>0.25304182509505702</v>
      </c>
      <c r="AO53" s="184"/>
      <c r="AP53" s="183"/>
      <c r="AQ53" s="186"/>
      <c r="AR53" s="23"/>
      <c r="AS53" s="23"/>
    </row>
    <row r="54" spans="1:45" ht="15" customHeight="1" x14ac:dyDescent="0.2">
      <c r="A54" s="2"/>
      <c r="B54" s="233"/>
      <c r="C54" s="234" t="s">
        <v>316</v>
      </c>
      <c r="D54" s="141"/>
      <c r="E54" s="141">
        <v>324</v>
      </c>
      <c r="F54" s="141"/>
      <c r="G54" s="141">
        <v>1563.9722222222222</v>
      </c>
      <c r="H54" s="141"/>
      <c r="I54" s="206"/>
      <c r="J54" s="206"/>
      <c r="K54" s="207"/>
      <c r="L54" s="43"/>
      <c r="M54" s="230"/>
      <c r="N54" s="183"/>
      <c r="O54" s="141"/>
      <c r="P54" s="141"/>
      <c r="Q54" s="141"/>
      <c r="R54" s="141"/>
      <c r="S54" s="141"/>
      <c r="T54" s="206"/>
      <c r="U54" s="207"/>
      <c r="V54" s="43"/>
      <c r="W54" s="195"/>
      <c r="X54" s="194"/>
      <c r="Y54" s="194"/>
      <c r="Z54" s="183"/>
      <c r="AA54" s="183"/>
      <c r="AB54" s="183"/>
      <c r="AC54" s="194"/>
      <c r="AD54" s="183"/>
      <c r="AE54" s="183"/>
      <c r="AF54" s="183"/>
      <c r="AG54" s="194"/>
      <c r="AH54" s="186"/>
      <c r="AI54" s="181"/>
      <c r="AJ54" s="183"/>
      <c r="AK54" s="183"/>
      <c r="AL54" s="225"/>
      <c r="AM54" s="225"/>
      <c r="AN54" s="225"/>
      <c r="AO54" s="184"/>
      <c r="AP54" s="183"/>
      <c r="AQ54" s="186"/>
      <c r="AR54" s="23"/>
      <c r="AS54" s="23"/>
    </row>
    <row r="55" spans="1:45" ht="15" customHeight="1" x14ac:dyDescent="0.2">
      <c r="A55" s="2"/>
      <c r="B55" s="205"/>
      <c r="C55" s="141"/>
      <c r="D55" s="183"/>
      <c r="E55" s="141"/>
      <c r="F55" s="141"/>
      <c r="G55" s="141"/>
      <c r="H55" s="206"/>
      <c r="I55" s="206"/>
      <c r="J55" s="206"/>
      <c r="K55" s="207"/>
      <c r="L55" s="43"/>
      <c r="M55" s="195"/>
      <c r="N55" s="141"/>
      <c r="O55" s="141"/>
      <c r="P55" s="141"/>
      <c r="Q55" s="141"/>
      <c r="R55" s="206"/>
      <c r="S55" s="206"/>
      <c r="T55" s="206"/>
      <c r="U55" s="207"/>
      <c r="V55" s="43"/>
      <c r="W55" s="195"/>
      <c r="X55" s="194"/>
      <c r="Y55" s="194"/>
      <c r="Z55" s="183"/>
      <c r="AA55" s="183"/>
      <c r="AB55" s="183"/>
      <c r="AC55" s="194"/>
      <c r="AD55" s="183"/>
      <c r="AE55" s="183"/>
      <c r="AF55" s="183"/>
      <c r="AG55" s="194"/>
      <c r="AH55" s="186"/>
      <c r="AI55" s="227"/>
      <c r="AJ55" s="183"/>
      <c r="AK55" s="183"/>
      <c r="AL55" s="183"/>
      <c r="AM55" s="184"/>
      <c r="AN55" s="184"/>
      <c r="AO55" s="184"/>
      <c r="AP55" s="183"/>
      <c r="AQ55" s="186"/>
      <c r="AR55" s="23"/>
      <c r="AS55" s="23"/>
    </row>
    <row r="56" spans="1:45" ht="15" customHeight="1" x14ac:dyDescent="0.2">
      <c r="A56" s="2"/>
      <c r="B56" s="205"/>
      <c r="C56" s="141"/>
      <c r="D56" s="183"/>
      <c r="E56" s="141"/>
      <c r="F56" s="141"/>
      <c r="G56" s="141"/>
      <c r="H56" s="206"/>
      <c r="I56" s="206"/>
      <c r="J56" s="206"/>
      <c r="K56" s="207"/>
      <c r="L56" s="43"/>
      <c r="M56" s="195"/>
      <c r="N56" s="141"/>
      <c r="O56" s="141"/>
      <c r="P56" s="141"/>
      <c r="Q56" s="141"/>
      <c r="R56" s="206"/>
      <c r="S56" s="206"/>
      <c r="T56" s="206"/>
      <c r="U56" s="207"/>
      <c r="V56" s="43"/>
      <c r="W56" s="195"/>
      <c r="X56" s="194"/>
      <c r="Y56" s="194"/>
      <c r="Z56" s="183"/>
      <c r="AA56" s="183"/>
      <c r="AB56" s="183"/>
      <c r="AC56" s="194"/>
      <c r="AD56" s="183"/>
      <c r="AE56" s="183"/>
      <c r="AF56" s="183"/>
      <c r="AG56" s="194"/>
      <c r="AH56" s="186"/>
      <c r="AI56" s="226" t="s">
        <v>304</v>
      </c>
      <c r="AJ56" s="204"/>
      <c r="AK56" s="204"/>
      <c r="AL56" s="223" t="s">
        <v>301</v>
      </c>
      <c r="AM56" s="223" t="s">
        <v>302</v>
      </c>
      <c r="AN56" s="223" t="s">
        <v>303</v>
      </c>
      <c r="AO56" s="223"/>
      <c r="AP56" s="201"/>
      <c r="AQ56" s="104"/>
      <c r="AR56" s="23"/>
      <c r="AS56" s="23"/>
    </row>
    <row r="57" spans="1:45" ht="15" customHeight="1" x14ac:dyDescent="0.2">
      <c r="A57" s="2"/>
      <c r="B57" s="205"/>
      <c r="C57" s="141"/>
      <c r="D57" s="183"/>
      <c r="E57" s="141"/>
      <c r="F57" s="141"/>
      <c r="G57" s="141"/>
      <c r="H57" s="206"/>
      <c r="I57" s="206"/>
      <c r="J57" s="206"/>
      <c r="K57" s="207"/>
      <c r="L57" s="43"/>
      <c r="M57" s="195"/>
      <c r="N57" s="141"/>
      <c r="O57" s="141"/>
      <c r="P57" s="141"/>
      <c r="Q57" s="141"/>
      <c r="R57" s="206"/>
      <c r="S57" s="206"/>
      <c r="T57" s="206"/>
      <c r="U57" s="207"/>
      <c r="V57" s="43"/>
      <c r="W57" s="195"/>
      <c r="X57" s="194"/>
      <c r="Y57" s="194"/>
      <c r="Z57" s="183"/>
      <c r="AA57" s="183"/>
      <c r="AB57" s="183"/>
      <c r="AC57" s="194"/>
      <c r="AD57" s="183"/>
      <c r="AE57" s="183"/>
      <c r="AF57" s="183"/>
      <c r="AG57" s="194"/>
      <c r="AH57" s="186"/>
      <c r="AI57" s="183" t="s">
        <v>312</v>
      </c>
      <c r="AJ57" s="183"/>
      <c r="AK57" s="183"/>
      <c r="AL57" s="225">
        <f>PRODUCT(AN33)</f>
        <v>0.74820143884892087</v>
      </c>
      <c r="AM57" s="225">
        <v>0.51</v>
      </c>
      <c r="AN57" s="225">
        <f>PRODUCT(AL57-AM57)</f>
        <v>0.23820143884892087</v>
      </c>
      <c r="AO57" s="184"/>
      <c r="AP57" s="183"/>
      <c r="AQ57" s="186"/>
      <c r="AR57" s="23"/>
      <c r="AS57" s="23"/>
    </row>
    <row r="58" spans="1:45" ht="15" customHeight="1" x14ac:dyDescent="0.2">
      <c r="A58" s="2"/>
      <c r="B58" s="205"/>
      <c r="C58" s="141"/>
      <c r="D58" s="183"/>
      <c r="E58" s="141"/>
      <c r="F58" s="141"/>
      <c r="G58" s="141"/>
      <c r="H58" s="206"/>
      <c r="I58" s="206"/>
      <c r="J58" s="206"/>
      <c r="K58" s="207"/>
      <c r="L58" s="43"/>
      <c r="M58" s="195"/>
      <c r="N58" s="141"/>
      <c r="O58" s="141"/>
      <c r="P58" s="141"/>
      <c r="Q58" s="141"/>
      <c r="R58" s="206"/>
      <c r="S58" s="206"/>
      <c r="T58" s="206"/>
      <c r="U58" s="207"/>
      <c r="V58" s="43"/>
      <c r="W58" s="195"/>
      <c r="X58" s="194"/>
      <c r="Y58" s="194"/>
      <c r="Z58" s="183"/>
      <c r="AA58" s="183"/>
      <c r="AB58" s="183"/>
      <c r="AC58" s="194"/>
      <c r="AD58" s="183"/>
      <c r="AE58" s="183"/>
      <c r="AF58" s="183"/>
      <c r="AG58" s="194"/>
      <c r="AH58" s="186"/>
      <c r="AI58" s="181" t="s">
        <v>313</v>
      </c>
      <c r="AJ58" s="183"/>
      <c r="AK58" s="183"/>
      <c r="AL58" s="225">
        <f>PRODUCT(AN36)</f>
        <v>0.90384615384615385</v>
      </c>
      <c r="AM58" s="225">
        <v>0.86</v>
      </c>
      <c r="AN58" s="225">
        <f t="shared" ref="AN58:AN61" si="9">PRODUCT(AL58-AM58)</f>
        <v>4.3846153846153868E-2</v>
      </c>
      <c r="AO58" s="184"/>
      <c r="AP58" s="183"/>
      <c r="AQ58" s="186"/>
      <c r="AR58" s="23"/>
      <c r="AS58" s="23"/>
    </row>
    <row r="59" spans="1:45" ht="15" customHeight="1" x14ac:dyDescent="0.2">
      <c r="A59" s="2"/>
      <c r="B59" s="205"/>
      <c r="C59" s="141"/>
      <c r="D59" s="183"/>
      <c r="E59" s="141"/>
      <c r="F59" s="141"/>
      <c r="G59" s="141"/>
      <c r="H59" s="206"/>
      <c r="I59" s="206"/>
      <c r="J59" s="206"/>
      <c r="K59" s="207"/>
      <c r="L59" s="43"/>
      <c r="M59" s="195"/>
      <c r="N59" s="141"/>
      <c r="O59" s="141"/>
      <c r="P59" s="141"/>
      <c r="Q59" s="141"/>
      <c r="R59" s="206"/>
      <c r="S59" s="206"/>
      <c r="T59" s="206"/>
      <c r="U59" s="207"/>
      <c r="V59" s="43"/>
      <c r="W59" s="195"/>
      <c r="X59" s="194"/>
      <c r="Y59" s="194"/>
      <c r="Z59" s="183"/>
      <c r="AA59" s="183"/>
      <c r="AB59" s="183"/>
      <c r="AC59" s="194"/>
      <c r="AD59" s="183"/>
      <c r="AE59" s="183"/>
      <c r="AF59" s="183"/>
      <c r="AG59" s="194"/>
      <c r="AH59" s="186"/>
      <c r="AI59" s="181" t="s">
        <v>314</v>
      </c>
      <c r="AJ59" s="183"/>
      <c r="AK59" s="183"/>
      <c r="AL59" s="225">
        <f>PRODUCT(AN39)</f>
        <v>1.4615384615384615</v>
      </c>
      <c r="AM59" s="225">
        <f>PRODUCT(AN76)</f>
        <v>0</v>
      </c>
      <c r="AN59" s="225">
        <f t="shared" si="9"/>
        <v>1.4615384615384615</v>
      </c>
      <c r="AO59" s="184"/>
      <c r="AP59" s="183"/>
      <c r="AQ59" s="186"/>
      <c r="AR59" s="23"/>
      <c r="AS59" s="23"/>
    </row>
    <row r="60" spans="1:45" ht="15" customHeight="1" x14ac:dyDescent="0.2">
      <c r="A60" s="2"/>
      <c r="B60" s="205"/>
      <c r="C60" s="141"/>
      <c r="D60" s="183"/>
      <c r="E60" s="141"/>
      <c r="F60" s="141"/>
      <c r="G60" s="141"/>
      <c r="H60" s="206"/>
      <c r="I60" s="206"/>
      <c r="J60" s="206"/>
      <c r="K60" s="207"/>
      <c r="L60" s="43"/>
      <c r="M60" s="195"/>
      <c r="N60" s="141"/>
      <c r="O60" s="141"/>
      <c r="P60" s="141"/>
      <c r="Q60" s="141"/>
      <c r="R60" s="206"/>
      <c r="S60" s="206"/>
      <c r="T60" s="206"/>
      <c r="U60" s="207"/>
      <c r="V60" s="43"/>
      <c r="W60" s="195"/>
      <c r="X60" s="194"/>
      <c r="Y60" s="194"/>
      <c r="Z60" s="183"/>
      <c r="AA60" s="183"/>
      <c r="AB60" s="183"/>
      <c r="AC60" s="194"/>
      <c r="AD60" s="183"/>
      <c r="AE60" s="183"/>
      <c r="AF60" s="183"/>
      <c r="AG60" s="194"/>
      <c r="AH60" s="186"/>
      <c r="AI60" s="181" t="s">
        <v>315</v>
      </c>
      <c r="AJ60" s="183"/>
      <c r="AK60" s="183"/>
      <c r="AL60" s="225">
        <f>PRODUCT(AN42)</f>
        <v>0.15</v>
      </c>
      <c r="AM60" s="225">
        <f>PRODUCT(AN79)</f>
        <v>0</v>
      </c>
      <c r="AN60" s="225">
        <f t="shared" si="9"/>
        <v>0.15</v>
      </c>
      <c r="AO60" s="184"/>
      <c r="AP60" s="183"/>
      <c r="AQ60" s="186"/>
      <c r="AR60" s="23"/>
      <c r="AS60" s="23"/>
    </row>
    <row r="61" spans="1:45" ht="15" customHeight="1" x14ac:dyDescent="0.2">
      <c r="A61" s="2"/>
      <c r="B61" s="205"/>
      <c r="C61" s="141"/>
      <c r="D61" s="183"/>
      <c r="E61" s="141"/>
      <c r="F61" s="141"/>
      <c r="G61" s="141"/>
      <c r="H61" s="206"/>
      <c r="I61" s="206"/>
      <c r="J61" s="206"/>
      <c r="K61" s="207"/>
      <c r="L61" s="43"/>
      <c r="M61" s="195"/>
      <c r="N61" s="141"/>
      <c r="O61" s="141"/>
      <c r="P61" s="141"/>
      <c r="Q61" s="141"/>
      <c r="R61" s="206"/>
      <c r="S61" s="206"/>
      <c r="T61" s="206"/>
      <c r="U61" s="207"/>
      <c r="V61" s="43"/>
      <c r="W61" s="195"/>
      <c r="X61" s="194"/>
      <c r="Y61" s="194"/>
      <c r="Z61" s="183"/>
      <c r="AA61" s="183"/>
      <c r="AB61" s="183"/>
      <c r="AC61" s="194"/>
      <c r="AD61" s="183"/>
      <c r="AE61" s="183"/>
      <c r="AF61" s="183"/>
      <c r="AG61" s="194"/>
      <c r="AH61" s="186"/>
      <c r="AI61" s="181" t="s">
        <v>7</v>
      </c>
      <c r="AJ61" s="183"/>
      <c r="AK61" s="183"/>
      <c r="AL61" s="225">
        <f>PRODUCT(AN45)</f>
        <v>0.87452471482889738</v>
      </c>
      <c r="AM61" s="225">
        <v>0.59</v>
      </c>
      <c r="AN61" s="225">
        <f t="shared" si="9"/>
        <v>0.28452471482889741</v>
      </c>
      <c r="AO61" s="184"/>
      <c r="AP61" s="183"/>
      <c r="AQ61" s="186"/>
      <c r="AR61" s="23"/>
      <c r="AS61" s="23"/>
    </row>
    <row r="62" spans="1:45" s="69" customFormat="1" ht="15" customHeight="1" x14ac:dyDescent="0.25">
      <c r="A62" s="67"/>
      <c r="B62" s="187"/>
      <c r="C62" s="189"/>
      <c r="D62" s="189"/>
      <c r="E62" s="189"/>
      <c r="F62" s="189"/>
      <c r="G62" s="189"/>
      <c r="H62" s="216"/>
      <c r="I62" s="216"/>
      <c r="J62" s="216"/>
      <c r="K62" s="217"/>
      <c r="L62" s="43"/>
      <c r="M62" s="187"/>
      <c r="N62" s="189"/>
      <c r="O62" s="189"/>
      <c r="P62" s="189"/>
      <c r="Q62" s="189"/>
      <c r="R62" s="189"/>
      <c r="S62" s="189"/>
      <c r="T62" s="189"/>
      <c r="U62" s="217"/>
      <c r="V62" s="43"/>
      <c r="W62" s="187"/>
      <c r="X62" s="189"/>
      <c r="Y62" s="189"/>
      <c r="Z62" s="189"/>
      <c r="AA62" s="189"/>
      <c r="AB62" s="189"/>
      <c r="AC62" s="189"/>
      <c r="AD62" s="189"/>
      <c r="AE62" s="189"/>
      <c r="AF62" s="216"/>
      <c r="AG62" s="216"/>
      <c r="AH62" s="217"/>
      <c r="AI62" s="189"/>
      <c r="AJ62" s="189"/>
      <c r="AK62" s="189"/>
      <c r="AL62" s="189"/>
      <c r="AM62" s="189"/>
      <c r="AN62" s="189"/>
      <c r="AO62" s="189"/>
      <c r="AP62" s="189"/>
      <c r="AQ62" s="192"/>
      <c r="AR62" s="39"/>
      <c r="AS62" s="44"/>
    </row>
    <row r="63" spans="1:45" s="69" customFormat="1" ht="15" customHeight="1" x14ac:dyDescent="0.25">
      <c r="A63" s="6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218"/>
      <c r="AG63" s="219"/>
      <c r="AH63" s="21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44"/>
    </row>
    <row r="64" spans="1:45" ht="15" customHeight="1" x14ac:dyDescent="0.2">
      <c r="A64" s="2"/>
      <c r="B64" s="198" t="s">
        <v>184</v>
      </c>
      <c r="C64" s="68"/>
      <c r="D64" s="68"/>
      <c r="E64" s="68"/>
      <c r="F64" s="68" t="s">
        <v>158</v>
      </c>
      <c r="G64" s="68" t="s">
        <v>3</v>
      </c>
      <c r="H64" s="68" t="s">
        <v>5</v>
      </c>
      <c r="I64" s="68" t="s">
        <v>6</v>
      </c>
      <c r="J64" s="68" t="s">
        <v>159</v>
      </c>
      <c r="K64" s="199" t="s">
        <v>17</v>
      </c>
      <c r="L64" s="39"/>
      <c r="M64" s="200" t="s">
        <v>160</v>
      </c>
      <c r="N64" s="201"/>
      <c r="O64" s="201"/>
      <c r="P64" s="68" t="s">
        <v>3</v>
      </c>
      <c r="Q64" s="68" t="s">
        <v>5</v>
      </c>
      <c r="R64" s="68" t="s">
        <v>6</v>
      </c>
      <c r="S64" s="68" t="s">
        <v>159</v>
      </c>
      <c r="T64" s="201"/>
      <c r="U64" s="199" t="s">
        <v>17</v>
      </c>
      <c r="V64" s="39"/>
      <c r="W64" s="200" t="s">
        <v>185</v>
      </c>
      <c r="X64" s="201"/>
      <c r="Y64" s="201"/>
      <c r="Z64" s="201"/>
      <c r="AA64" s="201"/>
      <c r="AB64" s="201"/>
      <c r="AC64" s="201"/>
      <c r="AD64" s="201"/>
      <c r="AE64" s="201"/>
      <c r="AF64" s="220"/>
      <c r="AG64" s="220"/>
      <c r="AH64" s="221"/>
      <c r="AI64" s="226" t="s">
        <v>297</v>
      </c>
      <c r="AJ64" s="204"/>
      <c r="AK64" s="204"/>
      <c r="AL64" s="223" t="s">
        <v>3</v>
      </c>
      <c r="AM64" s="223" t="s">
        <v>5</v>
      </c>
      <c r="AN64" s="223" t="s">
        <v>6</v>
      </c>
      <c r="AO64" s="201"/>
      <c r="AP64" s="68" t="s">
        <v>298</v>
      </c>
      <c r="AQ64" s="104"/>
      <c r="AR64" s="23"/>
      <c r="AS64" s="23"/>
    </row>
    <row r="65" spans="1:45" ht="15" customHeight="1" x14ac:dyDescent="0.2">
      <c r="A65" s="2"/>
      <c r="B65" s="205">
        <v>2010</v>
      </c>
      <c r="C65" s="141" t="s">
        <v>43</v>
      </c>
      <c r="D65" s="183" t="s">
        <v>44</v>
      </c>
      <c r="E65" s="141"/>
      <c r="F65" s="141">
        <v>23</v>
      </c>
      <c r="G65" s="141">
        <v>3</v>
      </c>
      <c r="H65" s="206">
        <f t="shared" ref="H65:H66" si="10">PRODUCT((V9+W9)/U9)</f>
        <v>0</v>
      </c>
      <c r="I65" s="206">
        <f t="shared" ref="I65:I66" si="11">PRODUCT(X9/U9)</f>
        <v>0.66666666666666663</v>
      </c>
      <c r="J65" s="206">
        <f t="shared" ref="J65:J66" si="12">PRODUCT(V9+W9+X9)/U9</f>
        <v>0.66666666666666663</v>
      </c>
      <c r="K65" s="207">
        <f t="shared" ref="K65:K66" si="13">PRODUCT(Y9/U9)</f>
        <v>2.3333333333333335</v>
      </c>
      <c r="L65" s="43"/>
      <c r="M65" s="195" t="s">
        <v>187</v>
      </c>
      <c r="N65" s="141"/>
      <c r="O65" s="141">
        <v>20</v>
      </c>
      <c r="P65" s="141" t="s">
        <v>290</v>
      </c>
      <c r="Q65" s="193"/>
      <c r="R65" s="141" t="s">
        <v>269</v>
      </c>
      <c r="S65" s="141" t="s">
        <v>277</v>
      </c>
      <c r="T65" s="209"/>
      <c r="U65" s="207" t="s">
        <v>283</v>
      </c>
      <c r="V65" s="43"/>
      <c r="W65" s="211"/>
      <c r="X65" s="194"/>
      <c r="Y65" s="194"/>
      <c r="Z65" s="183"/>
      <c r="AA65" s="183"/>
      <c r="AB65" s="183"/>
      <c r="AC65" s="194"/>
      <c r="AD65" s="183"/>
      <c r="AE65" s="183"/>
      <c r="AF65" s="183"/>
      <c r="AG65" s="194"/>
      <c r="AH65" s="186"/>
      <c r="AI65" s="181" t="s">
        <v>312</v>
      </c>
      <c r="AJ65" s="183"/>
      <c r="AK65" s="183"/>
      <c r="AL65" s="184">
        <v>47</v>
      </c>
      <c r="AM65" s="184">
        <v>6</v>
      </c>
      <c r="AN65" s="184">
        <v>24</v>
      </c>
      <c r="AO65" s="183"/>
      <c r="AP65" s="235">
        <f>PRODUCT(AL65/AL71)</f>
        <v>0.77049180327868849</v>
      </c>
      <c r="AQ65" s="186"/>
      <c r="AR65" s="23"/>
      <c r="AS65" s="23"/>
    </row>
    <row r="66" spans="1:45" ht="15" customHeight="1" x14ac:dyDescent="0.2">
      <c r="A66" s="2"/>
      <c r="B66" s="205">
        <v>2011</v>
      </c>
      <c r="C66" s="141" t="s">
        <v>42</v>
      </c>
      <c r="D66" s="183" t="s">
        <v>44</v>
      </c>
      <c r="E66" s="141"/>
      <c r="F66" s="141">
        <v>24</v>
      </c>
      <c r="G66" s="141">
        <v>11</v>
      </c>
      <c r="H66" s="214">
        <f t="shared" si="10"/>
        <v>0.27272727272727271</v>
      </c>
      <c r="I66" s="206">
        <f t="shared" si="11"/>
        <v>0.90909090909090906</v>
      </c>
      <c r="J66" s="214">
        <f t="shared" si="12"/>
        <v>1.1818181818181819</v>
      </c>
      <c r="K66" s="207">
        <f t="shared" si="13"/>
        <v>3.3636363636363638</v>
      </c>
      <c r="L66" s="43"/>
      <c r="M66" s="195" t="s">
        <v>188</v>
      </c>
      <c r="N66" s="141"/>
      <c r="O66" s="141">
        <v>20</v>
      </c>
      <c r="P66" s="141" t="s">
        <v>228</v>
      </c>
      <c r="Q66" s="141" t="s">
        <v>262</v>
      </c>
      <c r="R66" s="141" t="s">
        <v>270</v>
      </c>
      <c r="S66" s="141" t="s">
        <v>278</v>
      </c>
      <c r="T66" s="209"/>
      <c r="U66" s="207" t="s">
        <v>284</v>
      </c>
      <c r="V66" s="43"/>
      <c r="W66" s="211"/>
      <c r="X66" s="194"/>
      <c r="Y66" s="194"/>
      <c r="Z66" s="183"/>
      <c r="AA66" s="183"/>
      <c r="AB66" s="183"/>
      <c r="AC66" s="194"/>
      <c r="AD66" s="183"/>
      <c r="AE66" s="183"/>
      <c r="AF66" s="183"/>
      <c r="AG66" s="194"/>
      <c r="AH66" s="186"/>
      <c r="AI66" s="181" t="s">
        <v>299</v>
      </c>
      <c r="AJ66" s="183"/>
      <c r="AK66" s="183"/>
      <c r="AL66" s="184"/>
      <c r="AM66" s="225">
        <f>PRODUCT(AM65/AL65)</f>
        <v>0.1276595744680851</v>
      </c>
      <c r="AN66" s="225">
        <f>PRODUCT(AN65/AL65)</f>
        <v>0.51063829787234039</v>
      </c>
      <c r="AO66" s="183"/>
      <c r="AP66" s="141"/>
      <c r="AQ66" s="186"/>
      <c r="AR66" s="23"/>
      <c r="AS66" s="23"/>
    </row>
    <row r="67" spans="1:45" ht="15" customHeight="1" x14ac:dyDescent="0.2">
      <c r="A67" s="2"/>
      <c r="B67" s="205">
        <v>2012</v>
      </c>
      <c r="C67" s="141" t="s">
        <v>59</v>
      </c>
      <c r="D67" s="183" t="s">
        <v>39</v>
      </c>
      <c r="E67" s="141"/>
      <c r="F67" s="141">
        <v>25</v>
      </c>
      <c r="G67" s="141"/>
      <c r="H67" s="206"/>
      <c r="I67" s="206"/>
      <c r="J67" s="206"/>
      <c r="K67" s="207"/>
      <c r="L67" s="43"/>
      <c r="M67" s="195" t="s">
        <v>190</v>
      </c>
      <c r="N67" s="141"/>
      <c r="O67" s="141">
        <v>21</v>
      </c>
      <c r="P67" s="141" t="s">
        <v>291</v>
      </c>
      <c r="Q67" s="141" t="s">
        <v>264</v>
      </c>
      <c r="R67" s="141" t="s">
        <v>271</v>
      </c>
      <c r="S67" s="141" t="s">
        <v>279</v>
      </c>
      <c r="T67" s="209"/>
      <c r="U67" s="207" t="s">
        <v>285</v>
      </c>
      <c r="V67" s="43"/>
      <c r="W67" s="211"/>
      <c r="X67" s="194"/>
      <c r="Y67" s="194"/>
      <c r="Z67" s="183"/>
      <c r="AA67" s="183"/>
      <c r="AB67" s="183"/>
      <c r="AC67" s="194"/>
      <c r="AD67" s="183"/>
      <c r="AE67" s="183"/>
      <c r="AF67" s="183"/>
      <c r="AG67" s="194"/>
      <c r="AH67" s="186"/>
      <c r="AI67" s="181"/>
      <c r="AJ67" s="183"/>
      <c r="AK67" s="183"/>
      <c r="AL67" s="184"/>
      <c r="AM67" s="184"/>
      <c r="AN67" s="184"/>
      <c r="AO67" s="183"/>
      <c r="AP67" s="141"/>
      <c r="AQ67" s="186"/>
      <c r="AR67" s="23"/>
      <c r="AS67" s="23"/>
    </row>
    <row r="68" spans="1:45" ht="15" customHeight="1" x14ac:dyDescent="0.2">
      <c r="A68" s="2"/>
      <c r="B68" s="205">
        <v>2013</v>
      </c>
      <c r="C68" s="141" t="s">
        <v>61</v>
      </c>
      <c r="D68" s="183" t="s">
        <v>39</v>
      </c>
      <c r="E68" s="141"/>
      <c r="F68" s="141">
        <v>26</v>
      </c>
      <c r="G68" s="141"/>
      <c r="H68" s="206"/>
      <c r="I68" s="206"/>
      <c r="J68" s="206"/>
      <c r="K68" s="207"/>
      <c r="L68" s="43"/>
      <c r="M68" s="195" t="s">
        <v>192</v>
      </c>
      <c r="N68" s="141"/>
      <c r="O68" s="141"/>
      <c r="P68" s="141" t="s">
        <v>292</v>
      </c>
      <c r="Q68" s="141" t="s">
        <v>211</v>
      </c>
      <c r="R68" s="141" t="s">
        <v>272</v>
      </c>
      <c r="S68" s="141" t="s">
        <v>263</v>
      </c>
      <c r="T68" s="209"/>
      <c r="U68" s="207" t="s">
        <v>250</v>
      </c>
      <c r="V68" s="43"/>
      <c r="W68" s="211"/>
      <c r="X68" s="194"/>
      <c r="Y68" s="194"/>
      <c r="Z68" s="183"/>
      <c r="AA68" s="183"/>
      <c r="AB68" s="183"/>
      <c r="AC68" s="194"/>
      <c r="AD68" s="183"/>
      <c r="AE68" s="183"/>
      <c r="AF68" s="183"/>
      <c r="AG68" s="194"/>
      <c r="AH68" s="186"/>
      <c r="AI68" s="181" t="s">
        <v>313</v>
      </c>
      <c r="AJ68" s="183"/>
      <c r="AK68" s="183"/>
      <c r="AL68" s="184">
        <v>14</v>
      </c>
      <c r="AM68" s="184">
        <v>3</v>
      </c>
      <c r="AN68" s="184">
        <v>12</v>
      </c>
      <c r="AO68" s="183"/>
      <c r="AP68" s="236">
        <v>0.23</v>
      </c>
      <c r="AQ68" s="186"/>
      <c r="AR68" s="23"/>
      <c r="AS68" s="23"/>
    </row>
    <row r="69" spans="1:45" ht="15" customHeight="1" x14ac:dyDescent="0.2">
      <c r="A69" s="2"/>
      <c r="B69" s="205">
        <v>2014</v>
      </c>
      <c r="C69" s="141" t="s">
        <v>42</v>
      </c>
      <c r="D69" s="183" t="s">
        <v>95</v>
      </c>
      <c r="E69" s="141"/>
      <c r="F69" s="141">
        <v>27</v>
      </c>
      <c r="G69" s="141">
        <v>10</v>
      </c>
      <c r="H69" s="206">
        <f t="shared" ref="H69:H73" si="14">PRODUCT((V13+W13)/U13)</f>
        <v>0.1</v>
      </c>
      <c r="I69" s="206">
        <f t="shared" ref="I69:I73" si="15">PRODUCT(X13/U13)</f>
        <v>0.7</v>
      </c>
      <c r="J69" s="206">
        <f t="shared" ref="J69:J73" si="16">PRODUCT(V13+W13+X13)/U13</f>
        <v>0.8</v>
      </c>
      <c r="K69" s="215">
        <f t="shared" ref="K69:K73" si="17">PRODUCT(Y13/U13)</f>
        <v>4</v>
      </c>
      <c r="L69" s="43"/>
      <c r="M69" s="195" t="s">
        <v>193</v>
      </c>
      <c r="N69" s="141"/>
      <c r="O69" s="141"/>
      <c r="P69" s="141" t="s">
        <v>293</v>
      </c>
      <c r="Q69" s="141" t="s">
        <v>265</v>
      </c>
      <c r="R69" s="141" t="s">
        <v>273</v>
      </c>
      <c r="S69" s="141" t="s">
        <v>280</v>
      </c>
      <c r="T69" s="209"/>
      <c r="U69" s="207" t="s">
        <v>286</v>
      </c>
      <c r="V69" s="43"/>
      <c r="W69" s="211"/>
      <c r="X69" s="194"/>
      <c r="Y69" s="194"/>
      <c r="Z69" s="183"/>
      <c r="AA69" s="183"/>
      <c r="AB69" s="183"/>
      <c r="AC69" s="194"/>
      <c r="AD69" s="183"/>
      <c r="AE69" s="183"/>
      <c r="AF69" s="183"/>
      <c r="AG69" s="194"/>
      <c r="AH69" s="186"/>
      <c r="AI69" s="181" t="s">
        <v>299</v>
      </c>
      <c r="AJ69" s="183"/>
      <c r="AK69" s="183"/>
      <c r="AL69" s="184"/>
      <c r="AM69" s="225">
        <f>PRODUCT(AM68/AL68)</f>
        <v>0.21428571428571427</v>
      </c>
      <c r="AN69" s="225">
        <f>PRODUCT(AN68/AL68)</f>
        <v>0.8571428571428571</v>
      </c>
      <c r="AO69" s="183"/>
      <c r="AP69" s="141"/>
      <c r="AQ69" s="186"/>
      <c r="AR69" s="23"/>
      <c r="AS69" s="23"/>
    </row>
    <row r="70" spans="1:45" ht="15" customHeight="1" x14ac:dyDescent="0.2">
      <c r="A70" s="2"/>
      <c r="B70" s="205">
        <v>2015</v>
      </c>
      <c r="C70" s="141" t="s">
        <v>42</v>
      </c>
      <c r="D70" s="183" t="s">
        <v>95</v>
      </c>
      <c r="E70" s="141"/>
      <c r="F70" s="141">
        <v>28</v>
      </c>
      <c r="G70" s="141">
        <v>8</v>
      </c>
      <c r="H70" s="206">
        <f t="shared" si="14"/>
        <v>0.25</v>
      </c>
      <c r="I70" s="206">
        <f t="shared" si="15"/>
        <v>0.25</v>
      </c>
      <c r="J70" s="206">
        <f t="shared" si="16"/>
        <v>0.5</v>
      </c>
      <c r="K70" s="207">
        <f t="shared" si="17"/>
        <v>2.375</v>
      </c>
      <c r="L70" s="43"/>
      <c r="M70" s="195" t="s">
        <v>194</v>
      </c>
      <c r="N70" s="141"/>
      <c r="O70" s="141"/>
      <c r="P70" s="141" t="s">
        <v>294</v>
      </c>
      <c r="Q70" s="141" t="s">
        <v>266</v>
      </c>
      <c r="R70" s="141" t="s">
        <v>274</v>
      </c>
      <c r="S70" s="141" t="s">
        <v>177</v>
      </c>
      <c r="T70" s="209"/>
      <c r="U70" s="207" t="s">
        <v>287</v>
      </c>
      <c r="V70" s="43"/>
      <c r="W70" s="211"/>
      <c r="X70" s="194"/>
      <c r="Y70" s="194"/>
      <c r="Z70" s="183"/>
      <c r="AA70" s="183"/>
      <c r="AB70" s="183"/>
      <c r="AC70" s="194"/>
      <c r="AD70" s="183"/>
      <c r="AE70" s="183"/>
      <c r="AF70" s="183"/>
      <c r="AG70" s="194"/>
      <c r="AH70" s="186"/>
      <c r="AI70" s="181"/>
      <c r="AJ70" s="183"/>
      <c r="AK70" s="183"/>
      <c r="AL70" s="184"/>
      <c r="AM70" s="184"/>
      <c r="AN70" s="184"/>
      <c r="AO70" s="183"/>
      <c r="AP70" s="183"/>
      <c r="AQ70" s="186"/>
      <c r="AR70" s="23"/>
      <c r="AS70" s="23"/>
    </row>
    <row r="71" spans="1:45" ht="15" customHeight="1" x14ac:dyDescent="0.2">
      <c r="A71" s="2"/>
      <c r="B71" s="205">
        <v>2016</v>
      </c>
      <c r="C71" s="141" t="s">
        <v>42</v>
      </c>
      <c r="D71" s="183" t="s">
        <v>95</v>
      </c>
      <c r="E71" s="141"/>
      <c r="F71" s="141">
        <v>29</v>
      </c>
      <c r="G71" s="141">
        <v>9</v>
      </c>
      <c r="H71" s="206">
        <f t="shared" si="14"/>
        <v>0.1111111111111111</v>
      </c>
      <c r="I71" s="206">
        <f t="shared" si="15"/>
        <v>0.33333333333333331</v>
      </c>
      <c r="J71" s="206">
        <f t="shared" si="16"/>
        <v>0.44444444444444442</v>
      </c>
      <c r="K71" s="207">
        <f t="shared" si="17"/>
        <v>2.1111111111111112</v>
      </c>
      <c r="L71" s="43"/>
      <c r="M71" s="195" t="s">
        <v>195</v>
      </c>
      <c r="N71" s="141"/>
      <c r="O71" s="141"/>
      <c r="P71" s="141" t="s">
        <v>295</v>
      </c>
      <c r="Q71" s="141" t="s">
        <v>172</v>
      </c>
      <c r="R71" s="141" t="s">
        <v>275</v>
      </c>
      <c r="S71" s="141" t="s">
        <v>270</v>
      </c>
      <c r="T71" s="209"/>
      <c r="U71" s="207" t="s">
        <v>288</v>
      </c>
      <c r="V71" s="43"/>
      <c r="W71" s="211"/>
      <c r="X71" s="194"/>
      <c r="Y71" s="194"/>
      <c r="Z71" s="183"/>
      <c r="AA71" s="183"/>
      <c r="AB71" s="183"/>
      <c r="AC71" s="194"/>
      <c r="AD71" s="183"/>
      <c r="AE71" s="183"/>
      <c r="AF71" s="183"/>
      <c r="AG71" s="194"/>
      <c r="AH71" s="186"/>
      <c r="AI71" s="181" t="s">
        <v>7</v>
      </c>
      <c r="AJ71" s="183"/>
      <c r="AK71" s="183"/>
      <c r="AL71" s="184">
        <f>PRODUCT(AL65+AL68)</f>
        <v>61</v>
      </c>
      <c r="AM71" s="184">
        <f>PRODUCT(AM65+AM68)</f>
        <v>9</v>
      </c>
      <c r="AN71" s="184">
        <f>PRODUCT(AN65+AN68)</f>
        <v>36</v>
      </c>
      <c r="AO71" s="183"/>
      <c r="AP71" s="183"/>
      <c r="AQ71" s="186"/>
      <c r="AR71" s="23"/>
      <c r="AS71" s="23"/>
    </row>
    <row r="72" spans="1:45" ht="15" customHeight="1" x14ac:dyDescent="0.2">
      <c r="A72" s="2"/>
      <c r="B72" s="205">
        <v>2017</v>
      </c>
      <c r="C72" s="141" t="s">
        <v>42</v>
      </c>
      <c r="D72" s="183" t="s">
        <v>95</v>
      </c>
      <c r="E72" s="141"/>
      <c r="F72" s="141">
        <v>30</v>
      </c>
      <c r="G72" s="141">
        <v>11</v>
      </c>
      <c r="H72" s="206">
        <f t="shared" si="14"/>
        <v>0.18181818181818182</v>
      </c>
      <c r="I72" s="214">
        <f t="shared" si="15"/>
        <v>1</v>
      </c>
      <c r="J72" s="206">
        <f t="shared" si="16"/>
        <v>1.1818181818181819</v>
      </c>
      <c r="K72" s="207">
        <f t="shared" si="17"/>
        <v>2.9090909090909092</v>
      </c>
      <c r="L72" s="43"/>
      <c r="M72" s="195" t="s">
        <v>196</v>
      </c>
      <c r="N72" s="141"/>
      <c r="O72" s="141"/>
      <c r="P72" s="141" t="s">
        <v>296</v>
      </c>
      <c r="Q72" s="100" t="s">
        <v>267</v>
      </c>
      <c r="R72" s="141" t="s">
        <v>155</v>
      </c>
      <c r="S72" s="100" t="s">
        <v>281</v>
      </c>
      <c r="T72" s="209"/>
      <c r="U72" s="207" t="s">
        <v>189</v>
      </c>
      <c r="V72" s="43"/>
      <c r="W72" s="211"/>
      <c r="X72" s="194"/>
      <c r="Y72" s="194"/>
      <c r="Z72" s="183"/>
      <c r="AA72" s="183"/>
      <c r="AB72" s="183"/>
      <c r="AC72" s="194"/>
      <c r="AD72" s="183"/>
      <c r="AE72" s="183"/>
      <c r="AF72" s="183"/>
      <c r="AG72" s="194"/>
      <c r="AH72" s="186"/>
      <c r="AI72" s="181" t="s">
        <v>299</v>
      </c>
      <c r="AJ72" s="183"/>
      <c r="AK72" s="183"/>
      <c r="AL72" s="184"/>
      <c r="AM72" s="225">
        <f>PRODUCT(AM71/AL71)</f>
        <v>0.14754098360655737</v>
      </c>
      <c r="AN72" s="225">
        <f>PRODUCT(AN71/AL71)</f>
        <v>0.5901639344262295</v>
      </c>
      <c r="AO72" s="183"/>
      <c r="AP72" s="183"/>
      <c r="AQ72" s="186"/>
      <c r="AR72" s="23"/>
      <c r="AS72" s="23"/>
    </row>
    <row r="73" spans="1:45" ht="15" customHeight="1" x14ac:dyDescent="0.2">
      <c r="A73" s="2"/>
      <c r="B73" s="205">
        <v>2018</v>
      </c>
      <c r="C73" s="141" t="s">
        <v>42</v>
      </c>
      <c r="D73" s="183" t="s">
        <v>95</v>
      </c>
      <c r="E73" s="141"/>
      <c r="F73" s="141">
        <v>31</v>
      </c>
      <c r="G73" s="141">
        <v>9</v>
      </c>
      <c r="H73" s="206">
        <f t="shared" si="14"/>
        <v>0</v>
      </c>
      <c r="I73" s="206">
        <f t="shared" si="15"/>
        <v>0.1111111111111111</v>
      </c>
      <c r="J73" s="206">
        <f t="shared" si="16"/>
        <v>0.1111111111111111</v>
      </c>
      <c r="K73" s="207">
        <f t="shared" si="17"/>
        <v>1.7777777777777777</v>
      </c>
      <c r="L73" s="43"/>
      <c r="M73" s="195" t="s">
        <v>198</v>
      </c>
      <c r="N73" s="141"/>
      <c r="O73" s="141"/>
      <c r="P73" s="100" t="s">
        <v>197</v>
      </c>
      <c r="Q73" s="141" t="s">
        <v>268</v>
      </c>
      <c r="R73" s="100" t="s">
        <v>276</v>
      </c>
      <c r="S73" s="141" t="s">
        <v>282</v>
      </c>
      <c r="T73" s="222"/>
      <c r="U73" s="215" t="s">
        <v>289</v>
      </c>
      <c r="V73" s="43"/>
      <c r="W73" s="211"/>
      <c r="X73" s="194"/>
      <c r="Y73" s="194"/>
      <c r="Z73" s="183"/>
      <c r="AA73" s="183"/>
      <c r="AB73" s="183"/>
      <c r="AC73" s="194"/>
      <c r="AD73" s="183"/>
      <c r="AE73" s="183"/>
      <c r="AF73" s="183"/>
      <c r="AG73" s="194"/>
      <c r="AH73" s="186"/>
      <c r="AI73" s="183"/>
      <c r="AJ73" s="183"/>
      <c r="AK73" s="183"/>
      <c r="AL73" s="183"/>
      <c r="AM73" s="194"/>
      <c r="AN73" s="183"/>
      <c r="AO73" s="183"/>
      <c r="AP73" s="183"/>
      <c r="AQ73" s="186"/>
      <c r="AR73" s="23"/>
      <c r="AS73" s="23"/>
    </row>
    <row r="74" spans="1:45" s="69" customFormat="1" ht="15" customHeight="1" x14ac:dyDescent="0.25">
      <c r="A74" s="67"/>
      <c r="B74" s="187"/>
      <c r="C74" s="189"/>
      <c r="D74" s="189"/>
      <c r="E74" s="189"/>
      <c r="F74" s="189"/>
      <c r="G74" s="189"/>
      <c r="H74" s="216"/>
      <c r="I74" s="216"/>
      <c r="J74" s="216"/>
      <c r="K74" s="217"/>
      <c r="L74" s="43"/>
      <c r="M74" s="187"/>
      <c r="N74" s="189"/>
      <c r="O74" s="189"/>
      <c r="P74" s="189"/>
      <c r="Q74" s="189"/>
      <c r="R74" s="189"/>
      <c r="S74" s="189"/>
      <c r="T74" s="189"/>
      <c r="U74" s="217"/>
      <c r="V74" s="43"/>
      <c r="W74" s="187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92"/>
      <c r="AI74" s="189"/>
      <c r="AJ74" s="189"/>
      <c r="AK74" s="189"/>
      <c r="AL74" s="189"/>
      <c r="AM74" s="189"/>
      <c r="AN74" s="189"/>
      <c r="AO74" s="189"/>
      <c r="AP74" s="189"/>
      <c r="AQ74" s="192"/>
      <c r="AR74" s="39"/>
      <c r="AS74" s="44"/>
    </row>
    <row r="75" spans="1:45" s="69" customFormat="1" ht="15" customHeight="1" x14ac:dyDescent="0.25">
      <c r="A75" s="6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3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44"/>
    </row>
    <row r="76" spans="1:45" s="69" customFormat="1" ht="15" customHeight="1" x14ac:dyDescent="0.25">
      <c r="A76" s="6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3"/>
      <c r="AM76" s="23"/>
      <c r="AN76" s="23"/>
      <c r="AO76" s="39"/>
      <c r="AP76" s="39"/>
      <c r="AQ76" s="39"/>
      <c r="AR76" s="44"/>
      <c r="AS76" s="44"/>
    </row>
    <row r="77" spans="1:45" s="69" customFormat="1" ht="15" customHeight="1" x14ac:dyDescent="0.25">
      <c r="A77" s="67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3"/>
      <c r="AM77" s="23"/>
      <c r="AN77" s="23"/>
      <c r="AO77" s="39"/>
      <c r="AP77" s="39"/>
      <c r="AQ77" s="39"/>
      <c r="AR77" s="44"/>
      <c r="AS77" s="44"/>
    </row>
    <row r="78" spans="1:45" s="69" customFormat="1" ht="15" customHeight="1" x14ac:dyDescent="0.25">
      <c r="A78" s="67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3"/>
      <c r="AM78" s="23"/>
      <c r="AN78" s="23"/>
      <c r="AO78" s="39"/>
      <c r="AP78" s="39"/>
      <c r="AQ78" s="39"/>
      <c r="AR78" s="44"/>
      <c r="AS78" s="44"/>
    </row>
    <row r="79" spans="1:45" s="69" customFormat="1" ht="15" customHeight="1" x14ac:dyDescent="0.25">
      <c r="A79" s="67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44"/>
      <c r="AS79" s="44"/>
    </row>
    <row r="80" spans="1:45" s="69" customFormat="1" ht="15" customHeight="1" x14ac:dyDescent="0.25">
      <c r="A80" s="67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44"/>
      <c r="AS80" s="44"/>
    </row>
    <row r="81" spans="1:45" s="69" customFormat="1" ht="15" customHeight="1" x14ac:dyDescent="0.25">
      <c r="A81" s="67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44"/>
      <c r="AS81" s="44"/>
    </row>
    <row r="82" spans="1:45" s="69" customFormat="1" ht="15" customHeight="1" x14ac:dyDescent="0.25">
      <c r="A82" s="67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44"/>
      <c r="AS82" s="44"/>
    </row>
    <row r="83" spans="1:45" s="69" customFormat="1" ht="15" customHeight="1" x14ac:dyDescent="0.25">
      <c r="A83" s="67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44"/>
      <c r="AS83" s="44"/>
    </row>
    <row r="84" spans="1:45" s="69" customFormat="1" ht="15" customHeight="1" x14ac:dyDescent="0.25">
      <c r="A84" s="67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44"/>
      <c r="AS84" s="44"/>
    </row>
    <row r="85" spans="1:45" s="69" customFormat="1" ht="15" customHeight="1" x14ac:dyDescent="0.25">
      <c r="A85" s="67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44"/>
      <c r="AS85" s="44"/>
    </row>
    <row r="86" spans="1:45" s="69" customFormat="1" ht="15" customHeight="1" x14ac:dyDescent="0.25">
      <c r="A86" s="67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44"/>
      <c r="AS86" s="44"/>
    </row>
    <row r="87" spans="1:45" s="69" customFormat="1" ht="15" customHeight="1" x14ac:dyDescent="0.25">
      <c r="A87" s="67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44"/>
      <c r="AS87" s="44"/>
    </row>
    <row r="88" spans="1:45" s="69" customFormat="1" ht="15" customHeight="1" x14ac:dyDescent="0.25">
      <c r="A88" s="67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44"/>
      <c r="AS88" s="44"/>
    </row>
    <row r="89" spans="1:45" s="69" customFormat="1" ht="15" customHeight="1" x14ac:dyDescent="0.25">
      <c r="A89" s="67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44"/>
      <c r="AS89" s="44"/>
    </row>
    <row r="90" spans="1:45" s="69" customFormat="1" ht="15" customHeight="1" x14ac:dyDescent="0.25">
      <c r="A90" s="67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44"/>
      <c r="AS90" s="44"/>
    </row>
    <row r="91" spans="1:45" s="69" customFormat="1" ht="15" customHeight="1" x14ac:dyDescent="0.25">
      <c r="A91" s="67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44"/>
      <c r="AS91" s="44"/>
    </row>
    <row r="92" spans="1:45" s="69" customFormat="1" ht="15" customHeight="1" x14ac:dyDescent="0.25">
      <c r="A92" s="67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44"/>
      <c r="AS92" s="44"/>
    </row>
    <row r="93" spans="1:45" s="69" customFormat="1" ht="15" customHeight="1" x14ac:dyDescent="0.25">
      <c r="A93" s="67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44"/>
      <c r="AS93" s="44"/>
    </row>
    <row r="94" spans="1:45" s="69" customFormat="1" ht="15" customHeight="1" x14ac:dyDescent="0.25">
      <c r="A94" s="67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44"/>
      <c r="AS94" s="44"/>
    </row>
    <row r="95" spans="1:45" s="69" customFormat="1" ht="15" customHeight="1" x14ac:dyDescent="0.25">
      <c r="A95" s="67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44"/>
      <c r="AS95" s="44"/>
    </row>
    <row r="96" spans="1:45" s="69" customFormat="1" ht="15" customHeight="1" x14ac:dyDescent="0.25">
      <c r="A96" s="67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44"/>
      <c r="AS96" s="44"/>
    </row>
    <row r="97" spans="1:45" s="69" customFormat="1" ht="15" customHeight="1" x14ac:dyDescent="0.25">
      <c r="A97" s="6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44"/>
      <c r="AS97" s="44"/>
    </row>
    <row r="98" spans="1:45" s="69" customFormat="1" ht="15" customHeight="1" x14ac:dyDescent="0.25">
      <c r="A98" s="67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44"/>
      <c r="AS98" s="44"/>
    </row>
    <row r="99" spans="1:45" s="69" customFormat="1" ht="15" customHeight="1" x14ac:dyDescent="0.25">
      <c r="A99" s="67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44"/>
      <c r="AS99" s="44"/>
    </row>
    <row r="100" spans="1:45" s="69" customFormat="1" ht="15" customHeight="1" x14ac:dyDescent="0.25">
      <c r="A100" s="67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44"/>
      <c r="AS100" s="44"/>
    </row>
    <row r="101" spans="1:45" s="69" customFormat="1" ht="15" customHeight="1" x14ac:dyDescent="0.25">
      <c r="A101" s="67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44"/>
      <c r="AS101" s="44"/>
    </row>
    <row r="102" spans="1:45" s="69" customFormat="1" ht="15" customHeight="1" x14ac:dyDescent="0.25">
      <c r="A102" s="67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44"/>
      <c r="AS102" s="44"/>
    </row>
    <row r="103" spans="1:45" s="69" customFormat="1" ht="15" customHeight="1" x14ac:dyDescent="0.25">
      <c r="A103" s="67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44"/>
      <c r="AS103" s="44"/>
    </row>
    <row r="104" spans="1:45" s="69" customFormat="1" ht="15" customHeight="1" x14ac:dyDescent="0.25">
      <c r="A104" s="67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44"/>
      <c r="AS104" s="44"/>
    </row>
    <row r="105" spans="1:45" s="69" customFormat="1" ht="15" customHeight="1" x14ac:dyDescent="0.25">
      <c r="A105" s="67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44"/>
      <c r="AS105" s="44"/>
    </row>
    <row r="106" spans="1:45" s="69" customFormat="1" ht="15" customHeight="1" x14ac:dyDescent="0.25">
      <c r="A106" s="67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44"/>
      <c r="AS106" s="44"/>
    </row>
    <row r="107" spans="1:45" s="69" customFormat="1" ht="15" customHeight="1" x14ac:dyDescent="0.25">
      <c r="A107" s="67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44"/>
      <c r="AS107" s="44"/>
    </row>
    <row r="108" spans="1:45" s="69" customFormat="1" ht="15" customHeight="1" x14ac:dyDescent="0.25">
      <c r="A108" s="67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44"/>
      <c r="AS108" s="44"/>
    </row>
    <row r="109" spans="1:45" s="69" customFormat="1" ht="15" customHeight="1" x14ac:dyDescent="0.25">
      <c r="A109" s="67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44"/>
      <c r="AS109" s="44"/>
    </row>
    <row r="110" spans="1:45" s="69" customFormat="1" ht="15" customHeight="1" x14ac:dyDescent="0.25">
      <c r="A110" s="67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44"/>
      <c r="AS110" s="44"/>
    </row>
    <row r="111" spans="1:45" s="69" customFormat="1" ht="15" customHeight="1" x14ac:dyDescent="0.25">
      <c r="A111" s="67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44"/>
      <c r="AS111" s="44"/>
    </row>
    <row r="112" spans="1:45" s="69" customFormat="1" ht="15" customHeight="1" x14ac:dyDescent="0.25">
      <c r="A112" s="67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44"/>
      <c r="AS112" s="44"/>
    </row>
    <row r="113" spans="1:45" s="69" customFormat="1" ht="15" customHeight="1" x14ac:dyDescent="0.25">
      <c r="A113" s="67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44"/>
      <c r="AS113" s="44"/>
    </row>
    <row r="114" spans="1:45" s="69" customFormat="1" ht="15" customHeight="1" x14ac:dyDescent="0.25">
      <c r="A114" s="67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44"/>
      <c r="AS114" s="44"/>
    </row>
    <row r="115" spans="1:45" s="69" customFormat="1" ht="15" customHeight="1" x14ac:dyDescent="0.25">
      <c r="A115" s="67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44"/>
      <c r="AS115" s="44"/>
    </row>
    <row r="116" spans="1:45" s="69" customFormat="1" ht="15" customHeight="1" x14ac:dyDescent="0.25">
      <c r="A116" s="67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44"/>
      <c r="AS116" s="44"/>
    </row>
    <row r="117" spans="1:45" s="69" customFormat="1" ht="15" customHeight="1" x14ac:dyDescent="0.25">
      <c r="A117" s="67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44"/>
      <c r="AS117" s="44"/>
    </row>
    <row r="118" spans="1:45" s="69" customFormat="1" ht="15" customHeight="1" x14ac:dyDescent="0.25">
      <c r="A118" s="67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44"/>
      <c r="AS118" s="44"/>
    </row>
    <row r="119" spans="1:45" s="69" customFormat="1" ht="15" customHeight="1" x14ac:dyDescent="0.25">
      <c r="A119" s="6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44"/>
      <c r="AS119" s="44"/>
    </row>
    <row r="120" spans="1:45" s="69" customFormat="1" ht="15" customHeight="1" x14ac:dyDescent="0.25">
      <c r="A120" s="67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44"/>
      <c r="AS120" s="44"/>
    </row>
    <row r="121" spans="1:45" s="69" customFormat="1" ht="15" customHeight="1" x14ac:dyDescent="0.25">
      <c r="A121" s="67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44"/>
      <c r="AS121" s="44"/>
    </row>
    <row r="122" spans="1:45" s="69" customFormat="1" ht="15" customHeight="1" x14ac:dyDescent="0.25">
      <c r="A122" s="67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44"/>
      <c r="AS122" s="44"/>
    </row>
    <row r="123" spans="1:45" s="69" customFormat="1" ht="15" customHeight="1" x14ac:dyDescent="0.25">
      <c r="A123" s="67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44"/>
      <c r="AS123" s="44"/>
    </row>
    <row r="124" spans="1:45" s="69" customFormat="1" ht="15" customHeight="1" x14ac:dyDescent="0.25">
      <c r="A124" s="67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44"/>
      <c r="AS124" s="44"/>
    </row>
    <row r="125" spans="1:45" s="69" customFormat="1" ht="15" customHeight="1" x14ac:dyDescent="0.25">
      <c r="A125" s="67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44"/>
      <c r="AS125" s="44"/>
    </row>
    <row r="126" spans="1:45" s="69" customFormat="1" ht="15" customHeight="1" x14ac:dyDescent="0.25">
      <c r="A126" s="67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44"/>
      <c r="AS126" s="44"/>
    </row>
    <row r="127" spans="1:45" s="69" customFormat="1" ht="15" customHeight="1" x14ac:dyDescent="0.25">
      <c r="A127" s="67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44"/>
      <c r="AS127" s="44"/>
    </row>
    <row r="128" spans="1:45" s="69" customFormat="1" ht="15" customHeight="1" x14ac:dyDescent="0.25">
      <c r="A128" s="67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44"/>
      <c r="AS128" s="44"/>
    </row>
    <row r="129" spans="1:45" s="69" customFormat="1" ht="15" customHeight="1" x14ac:dyDescent="0.25">
      <c r="A129" s="67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44"/>
      <c r="AS129" s="44"/>
    </row>
    <row r="130" spans="1:45" s="69" customFormat="1" ht="15" customHeight="1" x14ac:dyDescent="0.25">
      <c r="A130" s="67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44"/>
      <c r="AS130" s="44"/>
    </row>
    <row r="131" spans="1:45" s="69" customFormat="1" ht="15" customHeight="1" x14ac:dyDescent="0.25">
      <c r="A131" s="67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44"/>
      <c r="AS131" s="44"/>
    </row>
    <row r="132" spans="1:45" s="69" customFormat="1" ht="15" customHeight="1" x14ac:dyDescent="0.25">
      <c r="A132" s="6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44"/>
      <c r="AS132" s="44"/>
    </row>
    <row r="133" spans="1:45" s="69" customFormat="1" ht="15" customHeight="1" x14ac:dyDescent="0.25">
      <c r="A133" s="67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3"/>
      <c r="AM133" s="23"/>
      <c r="AN133" s="23"/>
      <c r="AO133" s="39"/>
      <c r="AP133" s="39"/>
      <c r="AQ133" s="39"/>
      <c r="AR133" s="44"/>
      <c r="AS133" s="44"/>
    </row>
    <row r="134" spans="1:45" s="69" customFormat="1" ht="15" customHeight="1" x14ac:dyDescent="0.25">
      <c r="A134" s="67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3"/>
      <c r="AM134" s="23"/>
      <c r="AN134" s="23"/>
      <c r="AO134" s="39"/>
      <c r="AP134" s="39"/>
      <c r="AQ134" s="39"/>
      <c r="AR134" s="44"/>
      <c r="AS134" s="44"/>
    </row>
    <row r="135" spans="1:45" s="69" customFormat="1" ht="15" customHeight="1" x14ac:dyDescent="0.25">
      <c r="A135" s="67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3"/>
      <c r="AM135" s="23"/>
      <c r="AN135" s="23"/>
      <c r="AO135" s="39"/>
      <c r="AP135" s="39"/>
      <c r="AQ135" s="39"/>
      <c r="AR135" s="44"/>
      <c r="AS135" s="44"/>
    </row>
    <row r="136" spans="1:45" s="69" customFormat="1" ht="15" customHeight="1" x14ac:dyDescent="0.25">
      <c r="A136" s="67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3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39"/>
      <c r="AJ136" s="39"/>
      <c r="AK136" s="23"/>
      <c r="AL136" s="23"/>
      <c r="AM136" s="23"/>
      <c r="AN136" s="23"/>
      <c r="AO136" s="23"/>
      <c r="AP136" s="23"/>
      <c r="AQ136" s="23"/>
      <c r="AR136" s="3"/>
    </row>
    <row r="137" spans="1:45" s="69" customFormat="1" ht="15" customHeight="1" x14ac:dyDescent="0.25">
      <c r="A137" s="67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3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39"/>
      <c r="AJ137" s="39"/>
      <c r="AK137" s="23"/>
      <c r="AL137" s="23"/>
      <c r="AM137" s="23"/>
      <c r="AN137" s="23"/>
      <c r="AO137" s="23"/>
      <c r="AP137" s="23"/>
      <c r="AQ137" s="23"/>
      <c r="AR137" s="3"/>
    </row>
    <row r="138" spans="1:45" s="69" customFormat="1" ht="15" customHeight="1" x14ac:dyDescent="0.25">
      <c r="A138" s="67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3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39"/>
      <c r="AJ138" s="39"/>
      <c r="AK138" s="23"/>
      <c r="AL138" s="23"/>
      <c r="AM138" s="23"/>
      <c r="AN138" s="23"/>
      <c r="AO138" s="23"/>
      <c r="AP138" s="23"/>
      <c r="AQ138" s="23"/>
      <c r="AR138" s="3"/>
    </row>
    <row r="139" spans="1:45" s="69" customFormat="1" x14ac:dyDescent="0.25">
      <c r="A139" s="67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3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39"/>
      <c r="AJ139" s="39"/>
      <c r="AK139" s="23"/>
      <c r="AL139" s="23"/>
      <c r="AM139" s="23"/>
      <c r="AN139" s="23"/>
      <c r="AO139" s="23"/>
      <c r="AP139" s="23"/>
      <c r="AQ139" s="23"/>
      <c r="AR139" s="3"/>
    </row>
    <row r="140" spans="1:45" s="69" customFormat="1" ht="15" customHeight="1" x14ac:dyDescent="0.25">
      <c r="A140" s="67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3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39"/>
      <c r="AJ140" s="39"/>
      <c r="AK140" s="23"/>
      <c r="AL140" s="23"/>
      <c r="AM140" s="23"/>
      <c r="AN140" s="23"/>
      <c r="AO140" s="23"/>
      <c r="AP140" s="23"/>
      <c r="AQ140" s="23"/>
      <c r="AR140" s="3"/>
    </row>
    <row r="141" spans="1:45" s="69" customFormat="1" ht="15" customHeight="1" x14ac:dyDescent="0.25">
      <c r="A141" s="67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3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39"/>
      <c r="AJ141" s="39"/>
      <c r="AK141" s="23"/>
      <c r="AL141" s="23"/>
      <c r="AM141" s="23"/>
      <c r="AN141" s="23"/>
      <c r="AO141" s="23"/>
      <c r="AP141" s="23"/>
      <c r="AQ141" s="23"/>
      <c r="AR141" s="3"/>
    </row>
    <row r="142" spans="1:45" s="69" customFormat="1" ht="15" customHeight="1" x14ac:dyDescent="0.25">
      <c r="A142" s="67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3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39"/>
      <c r="AJ142" s="39"/>
      <c r="AK142" s="23"/>
      <c r="AL142" s="23"/>
      <c r="AM142" s="23"/>
      <c r="AN142" s="23"/>
      <c r="AO142" s="23"/>
      <c r="AP142" s="23"/>
      <c r="AQ142" s="23"/>
      <c r="AR142" s="3"/>
    </row>
    <row r="143" spans="1:45" s="69" customFormat="1" ht="15" customHeight="1" x14ac:dyDescent="0.25">
      <c r="A143" s="67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3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39"/>
      <c r="AJ143" s="39"/>
      <c r="AK143" s="23"/>
      <c r="AL143" s="23"/>
      <c r="AM143" s="23"/>
      <c r="AN143" s="23"/>
      <c r="AO143" s="23"/>
      <c r="AP143" s="23"/>
      <c r="AQ143" s="23"/>
      <c r="AR143" s="3"/>
    </row>
    <row r="144" spans="1:45" s="69" customFormat="1" ht="15" customHeight="1" x14ac:dyDescent="0.25">
      <c r="A144" s="67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3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39"/>
      <c r="AJ144" s="39"/>
      <c r="AK144" s="23"/>
      <c r="AL144" s="23"/>
      <c r="AM144" s="23"/>
      <c r="AN144" s="23"/>
      <c r="AO144" s="23"/>
      <c r="AP144" s="23"/>
      <c r="AQ144" s="23"/>
      <c r="AR144" s="3"/>
    </row>
    <row r="145" spans="1:44" s="69" customFormat="1" ht="15" customHeight="1" x14ac:dyDescent="0.25">
      <c r="A145" s="67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3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39"/>
      <c r="AJ145" s="39"/>
      <c r="AK145" s="23"/>
      <c r="AL145" s="23"/>
      <c r="AM145" s="23"/>
      <c r="AN145" s="23"/>
      <c r="AO145" s="23"/>
      <c r="AP145" s="23"/>
      <c r="AQ145" s="23"/>
      <c r="AR145" s="3"/>
    </row>
    <row r="146" spans="1:44" s="69" customFormat="1" ht="15" customHeight="1" x14ac:dyDescent="0.25">
      <c r="A146" s="67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3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39"/>
      <c r="AJ146" s="39"/>
      <c r="AK146" s="23"/>
      <c r="AL146" s="23"/>
      <c r="AM146" s="23"/>
      <c r="AN146" s="23"/>
      <c r="AO146" s="23"/>
      <c r="AP146" s="23"/>
      <c r="AQ146" s="23"/>
      <c r="AR146" s="3"/>
    </row>
    <row r="147" spans="1:44" s="69" customFormat="1" ht="15" customHeight="1" x14ac:dyDescent="0.25">
      <c r="A147" s="67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3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39"/>
      <c r="AJ147" s="39"/>
      <c r="AK147" s="23"/>
      <c r="AL147" s="23"/>
      <c r="AM147" s="23"/>
      <c r="AN147" s="23"/>
      <c r="AO147" s="23"/>
      <c r="AP147" s="23"/>
      <c r="AQ147" s="23"/>
      <c r="AR147" s="3"/>
    </row>
    <row r="148" spans="1:44" s="69" customFormat="1" ht="15" customHeight="1" x14ac:dyDescent="0.25">
      <c r="A148" s="67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3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39"/>
      <c r="AJ148" s="39"/>
      <c r="AK148" s="23"/>
      <c r="AL148" s="23"/>
      <c r="AM148" s="23"/>
      <c r="AN148" s="23"/>
      <c r="AO148" s="23"/>
      <c r="AP148" s="23"/>
      <c r="AQ148" s="23"/>
      <c r="AR148" s="3"/>
    </row>
    <row r="149" spans="1:44" s="69" customFormat="1" ht="15" customHeight="1" x14ac:dyDescent="0.25">
      <c r="A149" s="67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3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39"/>
      <c r="AJ149" s="39"/>
      <c r="AK149" s="23"/>
      <c r="AL149" s="23"/>
      <c r="AM149" s="23"/>
      <c r="AN149" s="23"/>
      <c r="AO149" s="23"/>
      <c r="AP149" s="23"/>
      <c r="AQ149" s="23"/>
      <c r="AR149" s="3"/>
    </row>
    <row r="150" spans="1:44" s="69" customFormat="1" ht="15" customHeight="1" x14ac:dyDescent="0.25">
      <c r="A150" s="67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3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39"/>
      <c r="AJ150" s="39"/>
      <c r="AK150" s="23"/>
      <c r="AL150" s="23"/>
      <c r="AM150" s="23"/>
      <c r="AN150" s="23"/>
      <c r="AO150" s="23"/>
      <c r="AP150" s="23"/>
      <c r="AQ150" s="23"/>
      <c r="AR150" s="3"/>
    </row>
    <row r="151" spans="1:44" s="69" customFormat="1" ht="15" customHeight="1" x14ac:dyDescent="0.25">
      <c r="A151" s="67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3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39"/>
      <c r="AJ151" s="39"/>
      <c r="AK151" s="23"/>
      <c r="AL151" s="23"/>
      <c r="AM151" s="23"/>
      <c r="AN151" s="23"/>
      <c r="AO151" s="23"/>
      <c r="AP151" s="23"/>
      <c r="AQ151" s="23"/>
      <c r="AR151" s="3"/>
    </row>
    <row r="152" spans="1:44" s="69" customFormat="1" ht="15" customHeight="1" x14ac:dyDescent="0.25">
      <c r="A152" s="67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3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39"/>
      <c r="AJ152" s="39"/>
      <c r="AK152" s="23"/>
      <c r="AL152" s="23"/>
      <c r="AM152" s="23"/>
      <c r="AN152" s="23"/>
      <c r="AO152" s="23"/>
      <c r="AP152" s="23"/>
      <c r="AQ152" s="23"/>
      <c r="AR152" s="3"/>
    </row>
    <row r="153" spans="1:44" s="69" customFormat="1" ht="15" customHeight="1" x14ac:dyDescent="0.25">
      <c r="A153" s="67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3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39"/>
      <c r="AJ153" s="39"/>
      <c r="AK153" s="23"/>
      <c r="AL153" s="23"/>
      <c r="AM153" s="23"/>
      <c r="AN153" s="23"/>
      <c r="AO153" s="23"/>
      <c r="AP153" s="23"/>
      <c r="AQ153" s="23"/>
      <c r="AR153" s="3"/>
    </row>
    <row r="154" spans="1:44" s="69" customFormat="1" ht="15" customHeight="1" x14ac:dyDescent="0.25">
      <c r="A154" s="67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3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39"/>
      <c r="AJ154" s="39"/>
      <c r="AK154" s="23"/>
      <c r="AL154" s="23"/>
      <c r="AM154" s="23"/>
      <c r="AN154" s="23"/>
      <c r="AO154" s="23"/>
      <c r="AP154" s="23"/>
      <c r="AQ154" s="23"/>
      <c r="AR154" s="3"/>
    </row>
    <row r="155" spans="1:44" s="69" customFormat="1" ht="15" customHeight="1" x14ac:dyDescent="0.25">
      <c r="A155" s="67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3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39"/>
      <c r="AJ155" s="39"/>
      <c r="AK155" s="23"/>
      <c r="AL155" s="23"/>
      <c r="AM155" s="23"/>
      <c r="AN155" s="23"/>
      <c r="AO155" s="23"/>
      <c r="AP155" s="23"/>
      <c r="AQ155" s="23"/>
      <c r="AR155" s="3"/>
    </row>
    <row r="156" spans="1:44" s="69" customFormat="1" ht="15" customHeight="1" x14ac:dyDescent="0.25">
      <c r="A156" s="67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3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39"/>
      <c r="AJ156" s="39"/>
      <c r="AK156" s="23"/>
      <c r="AL156" s="23"/>
      <c r="AM156" s="23"/>
      <c r="AN156" s="23"/>
      <c r="AO156" s="23"/>
      <c r="AP156" s="23"/>
      <c r="AQ156" s="23"/>
      <c r="AR156" s="3"/>
    </row>
    <row r="157" spans="1:44" s="69" customFormat="1" ht="15" customHeight="1" x14ac:dyDescent="0.25">
      <c r="A157" s="67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3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39"/>
      <c r="AJ157" s="39"/>
      <c r="AK157" s="23"/>
      <c r="AL157" s="23"/>
      <c r="AM157" s="23"/>
      <c r="AN157" s="23"/>
      <c r="AO157" s="23"/>
      <c r="AP157" s="23"/>
      <c r="AQ157" s="23"/>
      <c r="AR157" s="3"/>
    </row>
    <row r="158" spans="1:44" s="69" customFormat="1" ht="15" customHeight="1" x14ac:dyDescent="0.25">
      <c r="A158" s="67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3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39"/>
      <c r="AJ158" s="39"/>
      <c r="AK158" s="23"/>
      <c r="AL158" s="23"/>
      <c r="AM158" s="23"/>
      <c r="AN158" s="23"/>
      <c r="AO158" s="23"/>
      <c r="AP158" s="23"/>
      <c r="AQ158" s="23"/>
      <c r="AR158" s="3"/>
    </row>
    <row r="159" spans="1:44" s="69" customFormat="1" ht="15" customHeight="1" x14ac:dyDescent="0.25">
      <c r="A159" s="67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3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39"/>
      <c r="AJ159" s="39"/>
      <c r="AK159" s="23"/>
      <c r="AL159" s="23"/>
      <c r="AM159" s="23"/>
      <c r="AN159" s="23"/>
      <c r="AO159" s="23"/>
      <c r="AP159" s="23"/>
      <c r="AQ159" s="23"/>
      <c r="AR159" s="3"/>
    </row>
    <row r="160" spans="1:44" s="69" customFormat="1" ht="15" customHeight="1" x14ac:dyDescent="0.25">
      <c r="A160" s="67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3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39"/>
      <c r="AJ160" s="39"/>
      <c r="AK160" s="23"/>
      <c r="AL160" s="23"/>
      <c r="AM160" s="23"/>
      <c r="AN160" s="23"/>
      <c r="AO160" s="23"/>
      <c r="AP160" s="23"/>
      <c r="AQ160" s="23"/>
      <c r="AR160" s="3"/>
    </row>
    <row r="161" spans="1:44" s="69" customFormat="1" ht="15" customHeight="1" x14ac:dyDescent="0.25">
      <c r="A161" s="67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3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39"/>
      <c r="AJ161" s="39"/>
      <c r="AK161" s="23"/>
      <c r="AL161" s="23"/>
      <c r="AM161" s="23"/>
      <c r="AN161" s="23"/>
      <c r="AO161" s="23"/>
      <c r="AP161" s="23"/>
      <c r="AQ161" s="23"/>
      <c r="AR161" s="3"/>
    </row>
    <row r="162" spans="1:44" s="69" customFormat="1" ht="15" customHeight="1" x14ac:dyDescent="0.25">
      <c r="A162" s="67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3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39"/>
      <c r="AJ162" s="39"/>
      <c r="AK162" s="23"/>
      <c r="AL162" s="23"/>
      <c r="AM162" s="23"/>
      <c r="AN162" s="23"/>
      <c r="AO162" s="23"/>
      <c r="AP162" s="23"/>
      <c r="AQ162" s="23"/>
      <c r="AR162" s="3"/>
    </row>
    <row r="163" spans="1:44" s="69" customFormat="1" ht="15" customHeight="1" x14ac:dyDescent="0.25">
      <c r="A163" s="67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3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39"/>
      <c r="AJ163" s="39"/>
      <c r="AK163" s="23"/>
      <c r="AL163" s="23"/>
      <c r="AM163" s="23"/>
      <c r="AN163" s="23"/>
      <c r="AO163" s="23"/>
      <c r="AP163" s="23"/>
      <c r="AQ163" s="23"/>
      <c r="AR163" s="3"/>
    </row>
    <row r="164" spans="1:44" s="69" customFormat="1" ht="15" customHeight="1" x14ac:dyDescent="0.25">
      <c r="A164" s="67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3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39"/>
      <c r="AJ164" s="39"/>
      <c r="AK164" s="23"/>
      <c r="AL164" s="23"/>
      <c r="AM164" s="23"/>
      <c r="AN164" s="23"/>
      <c r="AO164" s="23"/>
      <c r="AP164" s="23"/>
      <c r="AQ164" s="23"/>
      <c r="AR164" s="3"/>
    </row>
    <row r="165" spans="1:44" s="69" customFormat="1" ht="15" customHeight="1" x14ac:dyDescent="0.25">
      <c r="A165" s="67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3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39"/>
      <c r="AJ165" s="39"/>
      <c r="AK165" s="23"/>
      <c r="AL165" s="23"/>
      <c r="AM165" s="23"/>
      <c r="AN165" s="23"/>
      <c r="AO165" s="23"/>
      <c r="AP165" s="23"/>
      <c r="AQ165" s="23"/>
      <c r="AR165" s="3"/>
    </row>
    <row r="166" spans="1:44" s="69" customFormat="1" ht="15" customHeight="1" x14ac:dyDescent="0.25">
      <c r="A166" s="67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3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39"/>
      <c r="AJ166" s="39"/>
      <c r="AK166" s="23"/>
      <c r="AL166" s="23"/>
      <c r="AM166" s="23"/>
      <c r="AN166" s="23"/>
      <c r="AO166" s="23"/>
      <c r="AP166" s="23"/>
      <c r="AQ166" s="23"/>
      <c r="AR166" s="3"/>
    </row>
    <row r="167" spans="1:44" s="69" customFormat="1" ht="15" customHeight="1" x14ac:dyDescent="0.25">
      <c r="A167" s="67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3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39"/>
      <c r="AJ167" s="39"/>
      <c r="AK167" s="23"/>
      <c r="AL167" s="23"/>
      <c r="AM167" s="23"/>
      <c r="AN167" s="23"/>
      <c r="AO167" s="23"/>
      <c r="AP167" s="23"/>
      <c r="AQ167" s="23"/>
      <c r="AR167" s="3"/>
    </row>
    <row r="168" spans="1:44" s="69" customFormat="1" ht="15" customHeight="1" x14ac:dyDescent="0.25">
      <c r="A168" s="67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3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39"/>
      <c r="AJ168" s="39"/>
      <c r="AK168" s="23"/>
      <c r="AL168" s="23"/>
      <c r="AM168" s="23"/>
      <c r="AN168" s="23"/>
      <c r="AO168" s="23"/>
      <c r="AP168" s="23"/>
      <c r="AQ168" s="23"/>
      <c r="AR168" s="3"/>
    </row>
    <row r="169" spans="1:44" s="69" customFormat="1" ht="15" customHeight="1" x14ac:dyDescent="0.25">
      <c r="A169" s="67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3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39"/>
      <c r="AJ169" s="39"/>
      <c r="AK169" s="23"/>
      <c r="AL169" s="23"/>
      <c r="AM169" s="23"/>
      <c r="AN169" s="23"/>
      <c r="AO169" s="23"/>
      <c r="AP169" s="23"/>
      <c r="AQ169" s="23"/>
      <c r="AR169" s="3"/>
    </row>
    <row r="170" spans="1:44" s="69" customFormat="1" ht="15" customHeight="1" x14ac:dyDescent="0.25">
      <c r="A170" s="67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3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39"/>
      <c r="AJ170" s="39"/>
      <c r="AK170" s="23"/>
      <c r="AL170" s="23"/>
      <c r="AM170" s="23"/>
      <c r="AN170" s="23"/>
      <c r="AO170" s="23"/>
      <c r="AP170" s="23"/>
      <c r="AQ170" s="23"/>
      <c r="AR170" s="3"/>
    </row>
    <row r="171" spans="1:44" s="69" customFormat="1" ht="15" customHeight="1" x14ac:dyDescent="0.25">
      <c r="A171" s="67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3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39"/>
      <c r="AJ171" s="39"/>
      <c r="AK171" s="23"/>
      <c r="AL171" s="23"/>
      <c r="AM171" s="23"/>
      <c r="AN171" s="23"/>
      <c r="AO171" s="23"/>
      <c r="AP171" s="23"/>
      <c r="AQ171" s="23"/>
      <c r="AR171" s="3"/>
    </row>
    <row r="172" spans="1:44" s="69" customFormat="1" ht="15" customHeight="1" x14ac:dyDescent="0.25">
      <c r="A172" s="67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3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39"/>
      <c r="AJ172" s="39"/>
      <c r="AK172" s="23"/>
      <c r="AL172" s="23"/>
      <c r="AM172" s="23"/>
      <c r="AN172" s="23"/>
      <c r="AO172" s="23"/>
      <c r="AP172" s="23"/>
      <c r="AQ172" s="23"/>
      <c r="AR172" s="3"/>
    </row>
    <row r="173" spans="1:44" s="69" customFormat="1" ht="15" customHeight="1" x14ac:dyDescent="0.25">
      <c r="A173" s="67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3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39"/>
      <c r="AJ173" s="39"/>
      <c r="AK173" s="23"/>
      <c r="AL173" s="23"/>
      <c r="AM173" s="23"/>
      <c r="AN173" s="23"/>
      <c r="AO173" s="23"/>
      <c r="AP173" s="23"/>
      <c r="AQ173" s="23"/>
      <c r="AR173" s="3"/>
    </row>
    <row r="174" spans="1:44" s="69" customFormat="1" ht="15" customHeight="1" x14ac:dyDescent="0.25">
      <c r="A174" s="67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3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39"/>
      <c r="AJ174" s="39"/>
      <c r="AK174" s="23"/>
      <c r="AL174" s="23"/>
      <c r="AM174" s="23"/>
      <c r="AN174" s="23"/>
      <c r="AO174" s="23"/>
      <c r="AP174" s="23"/>
      <c r="AQ174" s="23"/>
      <c r="AR174" s="3"/>
    </row>
    <row r="175" spans="1:44" s="69" customFormat="1" ht="15" customHeight="1" x14ac:dyDescent="0.25">
      <c r="A175" s="67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3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39"/>
      <c r="AJ175" s="39"/>
      <c r="AK175" s="23"/>
      <c r="AL175" s="23"/>
      <c r="AM175" s="23"/>
      <c r="AN175" s="23"/>
      <c r="AO175" s="23"/>
      <c r="AP175" s="23"/>
      <c r="AQ175" s="23"/>
      <c r="AR175" s="3"/>
    </row>
    <row r="176" spans="1:44" s="69" customFormat="1" ht="15" customHeight="1" x14ac:dyDescent="0.25">
      <c r="A176" s="67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3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39"/>
      <c r="AJ176" s="39"/>
      <c r="AK176" s="23"/>
      <c r="AL176" s="23"/>
      <c r="AM176" s="23"/>
      <c r="AN176" s="23"/>
      <c r="AO176" s="23"/>
      <c r="AP176" s="23"/>
      <c r="AQ176" s="23"/>
      <c r="AR176" s="3"/>
    </row>
    <row r="177" spans="1:44" s="69" customFormat="1" ht="15" customHeight="1" x14ac:dyDescent="0.25">
      <c r="A177" s="67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3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39"/>
      <c r="AJ177" s="39"/>
      <c r="AK177" s="23"/>
      <c r="AL177" s="23"/>
      <c r="AM177" s="23"/>
      <c r="AN177" s="23"/>
      <c r="AO177" s="23"/>
      <c r="AP177" s="23"/>
      <c r="AQ177" s="23"/>
      <c r="AR177" s="3"/>
    </row>
    <row r="178" spans="1:44" s="69" customFormat="1" ht="15" customHeight="1" x14ac:dyDescent="0.25">
      <c r="A178" s="67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23"/>
      <c r="Q178" s="23"/>
      <c r="R178" s="23"/>
      <c r="S178" s="23"/>
      <c r="T178" s="23"/>
      <c r="U178" s="39"/>
      <c r="V178" s="43"/>
      <c r="W178" s="39"/>
      <c r="X178" s="39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39"/>
      <c r="AJ178" s="39"/>
      <c r="AK178" s="23"/>
      <c r="AL178" s="23"/>
      <c r="AM178" s="23"/>
      <c r="AN178" s="23"/>
      <c r="AO178" s="23"/>
      <c r="AP178" s="23"/>
      <c r="AQ178" s="23"/>
      <c r="AR178" s="3"/>
    </row>
    <row r="179" spans="1:44" s="69" customFormat="1" ht="15" customHeight="1" x14ac:dyDescent="0.25">
      <c r="A179" s="67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23"/>
      <c r="Q179" s="23"/>
      <c r="R179" s="23"/>
      <c r="S179" s="23"/>
      <c r="T179" s="23"/>
      <c r="U179" s="39"/>
      <c r="V179" s="43"/>
      <c r="W179" s="39"/>
      <c r="X179" s="39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39"/>
      <c r="AJ179" s="39"/>
      <c r="AK179" s="23"/>
      <c r="AL179" s="23"/>
      <c r="AM179" s="23"/>
      <c r="AN179" s="23"/>
      <c r="AO179" s="23"/>
      <c r="AP179" s="23"/>
      <c r="AQ179" s="23"/>
      <c r="AR179" s="3"/>
    </row>
    <row r="180" spans="1:44" s="69" customFormat="1" ht="15" customHeight="1" x14ac:dyDescent="0.25">
      <c r="A180" s="67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23"/>
      <c r="Q180" s="23"/>
      <c r="R180" s="23"/>
      <c r="S180" s="23"/>
      <c r="T180" s="23"/>
      <c r="U180" s="39"/>
      <c r="V180" s="43"/>
      <c r="W180" s="39"/>
      <c r="X180" s="39"/>
      <c r="Y180" s="23"/>
      <c r="Z180" s="23"/>
      <c r="AA180" s="23"/>
      <c r="AB180" s="23"/>
      <c r="AC180" s="23"/>
      <c r="AD180" s="23"/>
      <c r="AE180" s="23"/>
      <c r="AF180" s="23"/>
      <c r="AG180" s="23"/>
      <c r="AH180" s="63"/>
      <c r="AI180" s="39"/>
      <c r="AJ180" s="39"/>
      <c r="AK180" s="23"/>
      <c r="AL180" s="23"/>
      <c r="AM180" s="23"/>
      <c r="AN180" s="23"/>
      <c r="AO180" s="23"/>
      <c r="AP180" s="23"/>
      <c r="AQ180" s="23"/>
      <c r="AR180" s="3"/>
    </row>
    <row r="181" spans="1:44" s="69" customFormat="1" ht="15" customHeight="1" x14ac:dyDescent="0.25">
      <c r="A181" s="67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23"/>
      <c r="Q181" s="23"/>
      <c r="R181" s="23"/>
      <c r="S181" s="23"/>
      <c r="T181" s="23"/>
      <c r="U181" s="39"/>
      <c r="V181" s="43"/>
      <c r="W181" s="39"/>
      <c r="X181" s="39"/>
      <c r="Y181" s="23"/>
      <c r="Z181" s="23"/>
      <c r="AA181" s="23"/>
      <c r="AB181" s="23"/>
      <c r="AC181" s="23"/>
      <c r="AD181" s="23"/>
      <c r="AE181" s="23"/>
      <c r="AF181" s="23"/>
      <c r="AG181" s="23"/>
      <c r="AH181" s="63"/>
      <c r="AI181" s="39"/>
      <c r="AJ181" s="39"/>
      <c r="AK181" s="23"/>
      <c r="AL181" s="23"/>
      <c r="AM181" s="23"/>
      <c r="AN181" s="23"/>
      <c r="AO181" s="23"/>
      <c r="AP181" s="23"/>
      <c r="AQ181" s="23"/>
      <c r="AR181" s="3"/>
    </row>
    <row r="182" spans="1:44" s="69" customFormat="1" ht="15" customHeight="1" x14ac:dyDescent="0.25">
      <c r="A182" s="67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23"/>
      <c r="Q182" s="23"/>
      <c r="R182" s="23"/>
      <c r="S182" s="23"/>
      <c r="T182" s="23"/>
      <c r="U182" s="39"/>
      <c r="V182" s="43"/>
      <c r="W182" s="39"/>
      <c r="X182" s="39"/>
      <c r="Y182" s="23"/>
      <c r="Z182" s="23"/>
      <c r="AA182" s="23"/>
      <c r="AB182" s="23"/>
      <c r="AC182" s="23"/>
      <c r="AD182" s="23"/>
      <c r="AE182" s="23"/>
      <c r="AF182" s="23"/>
      <c r="AG182" s="23"/>
      <c r="AH182" s="63"/>
      <c r="AI182" s="39"/>
      <c r="AJ182" s="39"/>
      <c r="AK182" s="23"/>
      <c r="AL182" s="23"/>
      <c r="AM182" s="23"/>
      <c r="AN182" s="23"/>
      <c r="AO182" s="23"/>
      <c r="AP182" s="23"/>
      <c r="AQ182" s="23"/>
      <c r="AR182" s="3"/>
    </row>
    <row r="183" spans="1:44" s="69" customFormat="1" ht="15" customHeight="1" x14ac:dyDescent="0.25">
      <c r="A183" s="67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23"/>
      <c r="Q183" s="23"/>
      <c r="R183" s="23"/>
      <c r="S183" s="23"/>
      <c r="T183" s="23"/>
      <c r="U183" s="39"/>
      <c r="V183" s="43"/>
      <c r="W183" s="39"/>
      <c r="X183" s="39"/>
      <c r="Y183" s="23"/>
      <c r="Z183" s="23"/>
      <c r="AA183" s="23"/>
      <c r="AB183" s="23"/>
      <c r="AC183" s="23"/>
      <c r="AD183" s="23"/>
      <c r="AE183" s="23"/>
      <c r="AF183" s="23"/>
      <c r="AG183" s="23"/>
      <c r="AH183" s="63"/>
      <c r="AI183" s="39"/>
      <c r="AJ183" s="39"/>
      <c r="AK183" s="23"/>
      <c r="AL183" s="23"/>
      <c r="AM183" s="23"/>
      <c r="AN183" s="23"/>
      <c r="AO183" s="23"/>
      <c r="AP183" s="23"/>
      <c r="AQ183" s="23"/>
      <c r="AR183" s="3"/>
    </row>
    <row r="184" spans="1:44" s="69" customFormat="1" ht="15" customHeight="1" x14ac:dyDescent="0.25">
      <c r="A184" s="67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23"/>
      <c r="Q184" s="23"/>
      <c r="R184" s="23"/>
      <c r="S184" s="23"/>
      <c r="T184" s="23"/>
      <c r="U184" s="39"/>
      <c r="V184" s="43"/>
      <c r="W184" s="39"/>
      <c r="X184" s="39"/>
      <c r="Y184" s="23"/>
      <c r="Z184" s="23"/>
      <c r="AA184" s="23"/>
      <c r="AB184" s="23"/>
      <c r="AC184" s="23"/>
      <c r="AD184" s="23"/>
      <c r="AE184" s="23"/>
      <c r="AF184" s="23"/>
      <c r="AG184" s="23"/>
      <c r="AH184" s="63"/>
      <c r="AI184" s="39"/>
      <c r="AJ184" s="39"/>
      <c r="AK184" s="23"/>
      <c r="AL184" s="23"/>
      <c r="AM184" s="23"/>
      <c r="AN184" s="23"/>
      <c r="AO184" s="23"/>
      <c r="AP184" s="23"/>
      <c r="AQ184" s="23"/>
      <c r="AR184" s="3"/>
    </row>
    <row r="185" spans="1:44" s="69" customFormat="1" ht="15" customHeight="1" x14ac:dyDescent="0.25">
      <c r="A185" s="67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23"/>
      <c r="Q185" s="23"/>
      <c r="R185" s="23"/>
      <c r="S185" s="23"/>
      <c r="T185" s="23"/>
      <c r="U185" s="39"/>
      <c r="V185" s="43"/>
      <c r="W185" s="39"/>
      <c r="X185" s="39"/>
      <c r="Y185" s="23"/>
      <c r="Z185" s="23"/>
      <c r="AA185" s="23"/>
      <c r="AB185" s="23"/>
      <c r="AC185" s="23"/>
      <c r="AD185" s="23"/>
      <c r="AE185" s="23"/>
      <c r="AF185" s="23"/>
      <c r="AG185" s="23"/>
      <c r="AH185" s="63"/>
      <c r="AI185" s="39"/>
      <c r="AJ185" s="39"/>
      <c r="AK185" s="23"/>
      <c r="AL185" s="23"/>
      <c r="AM185" s="23"/>
      <c r="AN185" s="23"/>
      <c r="AO185" s="23"/>
      <c r="AP185" s="23"/>
      <c r="AQ185" s="23"/>
      <c r="AR185" s="3"/>
    </row>
    <row r="186" spans="1:44" s="69" customFormat="1" ht="15" customHeight="1" x14ac:dyDescent="0.25">
      <c r="A186" s="67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23"/>
      <c r="Q186" s="23"/>
      <c r="R186" s="23"/>
      <c r="S186" s="23"/>
      <c r="T186" s="23"/>
      <c r="U186" s="39"/>
      <c r="V186" s="43"/>
      <c r="W186" s="39"/>
      <c r="X186" s="39"/>
      <c r="Y186" s="23"/>
      <c r="Z186" s="23"/>
      <c r="AA186" s="23"/>
      <c r="AB186" s="23"/>
      <c r="AC186" s="23"/>
      <c r="AD186" s="23"/>
      <c r="AE186" s="23"/>
      <c r="AF186" s="23"/>
      <c r="AG186" s="23"/>
      <c r="AH186" s="63"/>
      <c r="AI186" s="39"/>
      <c r="AJ186" s="39"/>
      <c r="AK186" s="23"/>
      <c r="AL186" s="23"/>
      <c r="AM186" s="23"/>
      <c r="AN186" s="23"/>
      <c r="AO186" s="23"/>
      <c r="AP186" s="23"/>
      <c r="AQ186" s="23"/>
      <c r="AR186" s="3"/>
    </row>
    <row r="187" spans="1:44" s="69" customFormat="1" ht="15" customHeight="1" x14ac:dyDescent="0.25">
      <c r="A187" s="67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23"/>
      <c r="Q187" s="23"/>
      <c r="R187" s="23"/>
      <c r="S187" s="23"/>
      <c r="T187" s="23"/>
      <c r="U187" s="39"/>
      <c r="V187" s="43"/>
      <c r="W187" s="39"/>
      <c r="X187" s="39"/>
      <c r="Y187" s="23"/>
      <c r="Z187" s="23"/>
      <c r="AA187" s="23"/>
      <c r="AB187" s="23"/>
      <c r="AC187" s="23"/>
      <c r="AD187" s="23"/>
      <c r="AE187" s="23"/>
      <c r="AF187" s="23"/>
      <c r="AG187" s="23"/>
      <c r="AH187" s="63"/>
      <c r="AI187" s="39"/>
      <c r="AJ187" s="39"/>
      <c r="AK187" s="23"/>
      <c r="AL187" s="23"/>
      <c r="AM187" s="23"/>
      <c r="AN187" s="23"/>
      <c r="AO187" s="23"/>
      <c r="AP187" s="23"/>
      <c r="AQ187" s="23"/>
      <c r="AR187" s="3"/>
    </row>
    <row r="188" spans="1:44" s="69" customFormat="1" ht="15" customHeight="1" x14ac:dyDescent="0.25">
      <c r="A188" s="67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23"/>
      <c r="Q188" s="23"/>
      <c r="R188" s="23"/>
      <c r="S188" s="23"/>
      <c r="T188" s="23"/>
      <c r="U188" s="39"/>
      <c r="V188" s="43"/>
      <c r="W188" s="39"/>
      <c r="X188" s="39"/>
      <c r="Y188" s="23"/>
      <c r="Z188" s="23"/>
      <c r="AA188" s="23"/>
      <c r="AB188" s="23"/>
      <c r="AC188" s="23"/>
      <c r="AD188" s="23"/>
      <c r="AE188" s="23"/>
      <c r="AF188" s="23"/>
      <c r="AG188" s="23"/>
      <c r="AH188" s="63"/>
      <c r="AI188" s="39"/>
      <c r="AJ188" s="39"/>
      <c r="AK188" s="23"/>
      <c r="AL188" s="23"/>
      <c r="AM188" s="23"/>
      <c r="AN188" s="23"/>
      <c r="AO188" s="23"/>
      <c r="AP188" s="23"/>
      <c r="AQ188" s="23"/>
      <c r="AR188" s="3"/>
    </row>
    <row r="189" spans="1:44" s="69" customFormat="1" ht="15" customHeight="1" x14ac:dyDescent="0.25">
      <c r="A189" s="67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23"/>
      <c r="Q189" s="23"/>
      <c r="R189" s="23"/>
      <c r="S189" s="23"/>
      <c r="T189" s="23"/>
      <c r="U189" s="39"/>
      <c r="V189" s="43"/>
      <c r="W189" s="39"/>
      <c r="X189" s="39"/>
      <c r="Y189" s="23"/>
      <c r="Z189" s="23"/>
      <c r="AA189" s="23"/>
      <c r="AB189" s="23"/>
      <c r="AC189" s="23"/>
      <c r="AD189" s="23"/>
      <c r="AE189" s="23"/>
      <c r="AF189" s="23"/>
      <c r="AG189" s="23"/>
      <c r="AH189" s="63"/>
      <c r="AI189" s="39"/>
      <c r="AJ189" s="39"/>
      <c r="AK189" s="23"/>
      <c r="AL189" s="23"/>
      <c r="AM189" s="23"/>
      <c r="AN189" s="23"/>
      <c r="AO189" s="23"/>
      <c r="AP189" s="23"/>
      <c r="AQ189" s="23"/>
      <c r="AR189" s="3"/>
    </row>
    <row r="190" spans="1:44" s="69" customFormat="1" ht="15" customHeight="1" x14ac:dyDescent="0.25">
      <c r="A190" s="67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23"/>
      <c r="Q190" s="23"/>
      <c r="R190" s="23"/>
      <c r="S190" s="23"/>
      <c r="T190" s="23"/>
      <c r="U190" s="39"/>
      <c r="V190" s="43"/>
      <c r="W190" s="39"/>
      <c r="X190" s="39"/>
      <c r="Y190" s="23"/>
      <c r="Z190" s="23"/>
      <c r="AA190" s="23"/>
      <c r="AB190" s="23"/>
      <c r="AC190" s="23"/>
      <c r="AD190" s="23"/>
      <c r="AE190" s="23"/>
      <c r="AF190" s="23"/>
      <c r="AG190" s="23"/>
      <c r="AH190" s="63"/>
      <c r="AI190" s="39"/>
      <c r="AJ190" s="39"/>
      <c r="AK190" s="23"/>
      <c r="AL190" s="23"/>
      <c r="AM190" s="23"/>
      <c r="AN190" s="23"/>
      <c r="AO190" s="23"/>
      <c r="AP190" s="23"/>
      <c r="AQ190" s="23"/>
      <c r="AR190" s="3"/>
    </row>
    <row r="191" spans="1:44" s="69" customFormat="1" ht="15" customHeight="1" x14ac:dyDescent="0.25">
      <c r="A191" s="67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23"/>
      <c r="Q191" s="23"/>
      <c r="R191" s="23"/>
      <c r="S191" s="23"/>
      <c r="T191" s="23"/>
      <c r="U191" s="39"/>
      <c r="V191" s="43"/>
      <c r="W191" s="39"/>
      <c r="X191" s="39"/>
      <c r="Y191" s="23"/>
      <c r="Z191" s="23"/>
      <c r="AA191" s="23"/>
      <c r="AB191" s="23"/>
      <c r="AC191" s="23"/>
      <c r="AD191" s="23"/>
      <c r="AE191" s="23"/>
      <c r="AF191" s="23"/>
      <c r="AG191" s="23"/>
      <c r="AH191" s="63"/>
      <c r="AI191" s="39"/>
      <c r="AJ191" s="39"/>
      <c r="AK191" s="23"/>
      <c r="AL191" s="23"/>
      <c r="AM191" s="23"/>
      <c r="AN191" s="23"/>
      <c r="AO191" s="23"/>
      <c r="AP191" s="23"/>
      <c r="AQ191" s="23"/>
      <c r="AR191" s="3"/>
    </row>
    <row r="192" spans="1:44" s="69" customFormat="1" ht="15" customHeight="1" x14ac:dyDescent="0.25">
      <c r="A192" s="67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23"/>
      <c r="Q192" s="23"/>
      <c r="R192" s="23"/>
      <c r="S192" s="23"/>
      <c r="T192" s="23"/>
      <c r="U192" s="39"/>
      <c r="V192" s="43"/>
      <c r="W192" s="39"/>
      <c r="X192" s="39"/>
      <c r="Y192" s="23"/>
      <c r="Z192" s="23"/>
      <c r="AA192" s="23"/>
      <c r="AB192" s="23"/>
      <c r="AC192" s="23"/>
      <c r="AD192" s="23"/>
      <c r="AE192" s="23"/>
      <c r="AF192" s="23"/>
      <c r="AG192" s="23"/>
      <c r="AH192" s="63"/>
      <c r="AI192" s="39"/>
      <c r="AJ192" s="39"/>
      <c r="AK192" s="23"/>
      <c r="AL192" s="23"/>
      <c r="AM192" s="23"/>
      <c r="AN192" s="23"/>
      <c r="AO192" s="23"/>
      <c r="AP192" s="23"/>
      <c r="AQ192" s="23"/>
      <c r="AR192" s="3"/>
    </row>
    <row r="193" spans="1:44" s="69" customFormat="1" ht="15" customHeight="1" x14ac:dyDescent="0.25">
      <c r="A193" s="67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23"/>
      <c r="Q193" s="23"/>
      <c r="R193" s="23"/>
      <c r="S193" s="23"/>
      <c r="T193" s="23"/>
      <c r="U193" s="39"/>
      <c r="V193" s="43"/>
      <c r="W193" s="39"/>
      <c r="X193" s="39"/>
      <c r="Y193" s="23"/>
      <c r="Z193" s="23"/>
      <c r="AA193" s="23"/>
      <c r="AB193" s="23"/>
      <c r="AC193" s="23"/>
      <c r="AD193" s="23"/>
      <c r="AE193" s="23"/>
      <c r="AF193" s="23"/>
      <c r="AG193" s="23"/>
      <c r="AH193" s="63"/>
      <c r="AI193" s="39"/>
      <c r="AJ193" s="39"/>
      <c r="AK193" s="23"/>
      <c r="AL193" s="23"/>
      <c r="AM193" s="23"/>
      <c r="AN193" s="23"/>
      <c r="AO193" s="23"/>
      <c r="AP193" s="23"/>
      <c r="AQ193" s="23"/>
      <c r="AR193" s="3"/>
    </row>
    <row r="194" spans="1:44" ht="15" customHeight="1" x14ac:dyDescent="0.25">
      <c r="AG194" s="23"/>
      <c r="AH194" s="63"/>
      <c r="AI194" s="39"/>
      <c r="AJ194" s="39"/>
    </row>
    <row r="195" spans="1:44" ht="15" customHeight="1" x14ac:dyDescent="0.25">
      <c r="AG195" s="23"/>
      <c r="AH195" s="63"/>
      <c r="AI195" s="39"/>
      <c r="AJ195" s="39"/>
    </row>
    <row r="196" spans="1:44" ht="15" customHeight="1" x14ac:dyDescent="0.25">
      <c r="AG196" s="23"/>
      <c r="AH196" s="63"/>
      <c r="AI196" s="39"/>
      <c r="AJ196" s="39"/>
    </row>
    <row r="197" spans="1:44" ht="15" customHeight="1" x14ac:dyDescent="0.25">
      <c r="AG197" s="23"/>
      <c r="AH197" s="63"/>
      <c r="AI197" s="39"/>
      <c r="AJ197" s="39"/>
    </row>
    <row r="198" spans="1:44" ht="15" customHeight="1" x14ac:dyDescent="0.25">
      <c r="AG198" s="23"/>
      <c r="AH198" s="63"/>
      <c r="AI198" s="39"/>
      <c r="AJ198" s="39"/>
    </row>
    <row r="199" spans="1:44" ht="15" customHeight="1" x14ac:dyDescent="0.25">
      <c r="AG199" s="23"/>
      <c r="AH199" s="63"/>
      <c r="AI199" s="39"/>
      <c r="AJ199" s="39"/>
    </row>
    <row r="200" spans="1:44" ht="15" customHeight="1" x14ac:dyDescent="0.25">
      <c r="AG200" s="23"/>
      <c r="AH200" s="63"/>
      <c r="AI200" s="39"/>
      <c r="AJ200" s="39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2:43" ht="15" customHeight="1" x14ac:dyDescent="0.2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2:43" ht="15" customHeight="1" x14ac:dyDescent="0.2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2:43" ht="15" customHeight="1" x14ac:dyDescent="0.2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2:43" ht="15" customHeight="1" x14ac:dyDescent="0.2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2:43" ht="15" customHeight="1" x14ac:dyDescent="0.2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2:43" ht="15" customHeight="1" x14ac:dyDescent="0.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2:43" ht="15" customHeight="1" x14ac:dyDescent="0.2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spans="2:43" ht="15" customHeight="1" x14ac:dyDescent="0.2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spans="2:43" ht="15" customHeight="1" x14ac:dyDescent="0.2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spans="2:43" ht="15" customHeight="1" x14ac:dyDescent="0.2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spans="2:43" ht="15" customHeight="1" x14ac:dyDescent="0.2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</sheetData>
  <sortState ref="B94:X107">
    <sortCondition ref="D94:D10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5" t="s">
        <v>35</v>
      </c>
      <c r="C1" s="6"/>
      <c r="D1" s="7"/>
      <c r="E1" s="8" t="s">
        <v>58</v>
      </c>
      <c r="F1" s="150"/>
      <c r="G1" s="79"/>
      <c r="H1" s="79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79"/>
      <c r="AD1" s="79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60</v>
      </c>
      <c r="C2" s="71"/>
      <c r="D2" s="151"/>
      <c r="E2" s="13" t="s">
        <v>13</v>
      </c>
      <c r="F2" s="14"/>
      <c r="G2" s="14"/>
      <c r="H2" s="14"/>
      <c r="I2" s="20"/>
      <c r="J2" s="15"/>
      <c r="K2" s="117"/>
      <c r="L2" s="22" t="s">
        <v>145</v>
      </c>
      <c r="M2" s="14"/>
      <c r="N2" s="14"/>
      <c r="O2" s="21"/>
      <c r="P2" s="19"/>
      <c r="Q2" s="22" t="s">
        <v>146</v>
      </c>
      <c r="R2" s="14"/>
      <c r="S2" s="14"/>
      <c r="T2" s="14"/>
      <c r="U2" s="20"/>
      <c r="V2" s="21"/>
      <c r="W2" s="19"/>
      <c r="X2" s="152" t="s">
        <v>147</v>
      </c>
      <c r="Y2" s="153"/>
      <c r="Z2" s="154"/>
      <c r="AA2" s="13" t="s">
        <v>13</v>
      </c>
      <c r="AB2" s="14"/>
      <c r="AC2" s="14"/>
      <c r="AD2" s="14"/>
      <c r="AE2" s="20"/>
      <c r="AF2" s="15"/>
      <c r="AG2" s="117"/>
      <c r="AH2" s="22" t="s">
        <v>148</v>
      </c>
      <c r="AI2" s="14"/>
      <c r="AJ2" s="14"/>
      <c r="AK2" s="21"/>
      <c r="AL2" s="19"/>
      <c r="AM2" s="22" t="s">
        <v>146</v>
      </c>
      <c r="AN2" s="14"/>
      <c r="AO2" s="14"/>
      <c r="AP2" s="14"/>
      <c r="AQ2" s="20"/>
      <c r="AR2" s="21"/>
      <c r="AS2" s="15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62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62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>
        <v>2006</v>
      </c>
      <c r="C4" s="31" t="s">
        <v>38</v>
      </c>
      <c r="D4" s="25" t="s">
        <v>39</v>
      </c>
      <c r="E4" s="24">
        <v>21</v>
      </c>
      <c r="F4" s="24">
        <v>1</v>
      </c>
      <c r="G4" s="24">
        <v>1</v>
      </c>
      <c r="H4" s="28">
        <v>22</v>
      </c>
      <c r="I4" s="24">
        <v>76</v>
      </c>
      <c r="J4" s="26">
        <v>0.55100000000000005</v>
      </c>
      <c r="K4" s="42">
        <v>138</v>
      </c>
      <c r="L4" s="94"/>
      <c r="M4" s="18"/>
      <c r="N4" s="18"/>
      <c r="O4" s="18"/>
      <c r="P4" s="23"/>
      <c r="Q4" s="24">
        <v>2</v>
      </c>
      <c r="R4" s="24">
        <v>0</v>
      </c>
      <c r="S4" s="28">
        <v>0</v>
      </c>
      <c r="T4" s="24">
        <v>0</v>
      </c>
      <c r="U4" s="24">
        <v>2</v>
      </c>
      <c r="V4" s="156">
        <v>0.222</v>
      </c>
      <c r="W4" s="42">
        <v>9</v>
      </c>
      <c r="X4" s="24"/>
      <c r="Y4" s="31"/>
      <c r="Z4" s="25"/>
      <c r="AA4" s="24"/>
      <c r="AB4" s="24"/>
      <c r="AC4" s="24"/>
      <c r="AD4" s="28"/>
      <c r="AE4" s="24"/>
      <c r="AF4" s="26"/>
      <c r="AG4" s="42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57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2007</v>
      </c>
      <c r="C5" s="31" t="s">
        <v>41</v>
      </c>
      <c r="D5" s="25" t="s">
        <v>39</v>
      </c>
      <c r="E5" s="24">
        <v>19</v>
      </c>
      <c r="F5" s="24">
        <v>1</v>
      </c>
      <c r="G5" s="24">
        <v>8</v>
      </c>
      <c r="H5" s="28">
        <v>8</v>
      </c>
      <c r="I5" s="24">
        <v>47</v>
      </c>
      <c r="J5" s="26">
        <v>0.47499999999999998</v>
      </c>
      <c r="K5" s="42">
        <v>99</v>
      </c>
      <c r="L5" s="94"/>
      <c r="M5" s="18"/>
      <c r="N5" s="18"/>
      <c r="O5" s="18"/>
      <c r="P5" s="23"/>
      <c r="Q5" s="24"/>
      <c r="R5" s="24"/>
      <c r="S5" s="28"/>
      <c r="T5" s="24"/>
      <c r="U5" s="24"/>
      <c r="V5" s="156"/>
      <c r="W5" s="42"/>
      <c r="X5" s="24"/>
      <c r="Y5" s="31"/>
      <c r="Z5" s="25"/>
      <c r="AA5" s="24"/>
      <c r="AB5" s="24"/>
      <c r="AC5" s="24"/>
      <c r="AD5" s="28"/>
      <c r="AE5" s="24"/>
      <c r="AF5" s="26"/>
      <c r="AG5" s="42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57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4">
        <v>2008</v>
      </c>
      <c r="C6" s="31" t="s">
        <v>38</v>
      </c>
      <c r="D6" s="25" t="s">
        <v>39</v>
      </c>
      <c r="E6" s="24">
        <v>22</v>
      </c>
      <c r="F6" s="24">
        <v>0</v>
      </c>
      <c r="G6" s="24">
        <v>6</v>
      </c>
      <c r="H6" s="28">
        <v>12</v>
      </c>
      <c r="I6" s="24">
        <v>57</v>
      </c>
      <c r="J6" s="26">
        <v>0.46700000000000003</v>
      </c>
      <c r="K6" s="42">
        <v>122</v>
      </c>
      <c r="L6" s="94"/>
      <c r="M6" s="18"/>
      <c r="N6" s="18"/>
      <c r="O6" s="18"/>
      <c r="P6" s="23"/>
      <c r="Q6" s="24"/>
      <c r="R6" s="24"/>
      <c r="S6" s="28"/>
      <c r="T6" s="24"/>
      <c r="U6" s="24"/>
      <c r="V6" s="156"/>
      <c r="W6" s="42"/>
      <c r="X6" s="24"/>
      <c r="Y6" s="31"/>
      <c r="Z6" s="25"/>
      <c r="AA6" s="24"/>
      <c r="AB6" s="24"/>
      <c r="AC6" s="24"/>
      <c r="AD6" s="28"/>
      <c r="AE6" s="24"/>
      <c r="AF6" s="26"/>
      <c r="AG6" s="42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57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4">
        <v>2009</v>
      </c>
      <c r="C7" s="31" t="s">
        <v>42</v>
      </c>
      <c r="D7" s="25" t="s">
        <v>39</v>
      </c>
      <c r="E7" s="24">
        <v>22</v>
      </c>
      <c r="F7" s="24">
        <v>0</v>
      </c>
      <c r="G7" s="24">
        <v>2</v>
      </c>
      <c r="H7" s="28">
        <v>42</v>
      </c>
      <c r="I7" s="24">
        <v>107</v>
      </c>
      <c r="J7" s="26">
        <v>0.65200000000000002</v>
      </c>
      <c r="K7" s="42">
        <v>164</v>
      </c>
      <c r="L7" s="94"/>
      <c r="M7" s="24" t="s">
        <v>42</v>
      </c>
      <c r="N7" s="18"/>
      <c r="O7" s="18"/>
      <c r="P7" s="23"/>
      <c r="Q7" s="24">
        <v>6</v>
      </c>
      <c r="R7" s="24">
        <v>1</v>
      </c>
      <c r="S7" s="28">
        <v>1</v>
      </c>
      <c r="T7" s="24">
        <v>9</v>
      </c>
      <c r="U7" s="24">
        <v>31</v>
      </c>
      <c r="V7" s="156">
        <v>0.58499999999999996</v>
      </c>
      <c r="W7" s="42">
        <v>53</v>
      </c>
      <c r="X7" s="24"/>
      <c r="Y7" s="31"/>
      <c r="Z7" s="25"/>
      <c r="AA7" s="24"/>
      <c r="AB7" s="24"/>
      <c r="AC7" s="24"/>
      <c r="AD7" s="28"/>
      <c r="AE7" s="24"/>
      <c r="AF7" s="26"/>
      <c r="AG7" s="42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57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4"/>
      <c r="C8" s="31"/>
      <c r="D8" s="25"/>
      <c r="E8" s="24"/>
      <c r="F8" s="24"/>
      <c r="G8" s="24"/>
      <c r="H8" s="28"/>
      <c r="I8" s="24"/>
      <c r="J8" s="26"/>
      <c r="K8" s="42"/>
      <c r="L8" s="94"/>
      <c r="M8" s="18"/>
      <c r="N8" s="18"/>
      <c r="O8" s="18"/>
      <c r="P8" s="23"/>
      <c r="Q8" s="24"/>
      <c r="R8" s="24"/>
      <c r="S8" s="28"/>
      <c r="T8" s="24"/>
      <c r="U8" s="24"/>
      <c r="V8" s="156"/>
      <c r="W8" s="42"/>
      <c r="X8" s="24">
        <v>2019</v>
      </c>
      <c r="Y8" s="24" t="s">
        <v>42</v>
      </c>
      <c r="Z8" s="25" t="s">
        <v>153</v>
      </c>
      <c r="AA8" s="24">
        <v>2</v>
      </c>
      <c r="AB8" s="24">
        <v>2</v>
      </c>
      <c r="AC8" s="24">
        <v>5</v>
      </c>
      <c r="AD8" s="24">
        <v>2</v>
      </c>
      <c r="AE8" s="24">
        <v>15</v>
      </c>
      <c r="AF8" s="50">
        <v>0.88229999999999997</v>
      </c>
      <c r="AG8" s="42">
        <v>17</v>
      </c>
      <c r="AH8" s="94"/>
      <c r="AI8" s="18"/>
      <c r="AJ8" s="18"/>
      <c r="AK8" s="18"/>
      <c r="AM8" s="24">
        <v>2</v>
      </c>
      <c r="AN8" s="24">
        <v>0</v>
      </c>
      <c r="AO8" s="28">
        <v>2</v>
      </c>
      <c r="AP8" s="24">
        <v>3</v>
      </c>
      <c r="AQ8" s="24">
        <v>14</v>
      </c>
      <c r="AR8" s="157">
        <v>0.73680000000000001</v>
      </c>
      <c r="AS8" s="42">
        <v>19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81" t="s">
        <v>149</v>
      </c>
      <c r="C9" s="75"/>
      <c r="D9" s="74"/>
      <c r="E9" s="73">
        <f>SUM(E4:E8)</f>
        <v>84</v>
      </c>
      <c r="F9" s="73">
        <f>SUM(F4:F8)</f>
        <v>2</v>
      </c>
      <c r="G9" s="73">
        <f>SUM(G4:G8)</f>
        <v>17</v>
      </c>
      <c r="H9" s="73">
        <f>SUM(H4:H8)</f>
        <v>84</v>
      </c>
      <c r="I9" s="73">
        <f>SUM(I4:I8)</f>
        <v>287</v>
      </c>
      <c r="J9" s="158">
        <f>PRODUCT(I9/K9)</f>
        <v>0.54875717017208414</v>
      </c>
      <c r="K9" s="117">
        <f>SUM(K4:K8)</f>
        <v>523</v>
      </c>
      <c r="L9" s="22"/>
      <c r="M9" s="20"/>
      <c r="N9" s="143"/>
      <c r="O9" s="144"/>
      <c r="P9" s="23"/>
      <c r="Q9" s="73">
        <f>SUM(Q4:Q8)</f>
        <v>8</v>
      </c>
      <c r="R9" s="73">
        <f>SUM(R4:R8)</f>
        <v>1</v>
      </c>
      <c r="S9" s="73">
        <f>SUM(S4:S8)</f>
        <v>1</v>
      </c>
      <c r="T9" s="73">
        <f>SUM(T4:T8)</f>
        <v>9</v>
      </c>
      <c r="U9" s="73">
        <f>SUM(U4:U8)</f>
        <v>33</v>
      </c>
      <c r="V9" s="158">
        <f>PRODUCT(U9/W9)</f>
        <v>0.532258064516129</v>
      </c>
      <c r="W9" s="117">
        <f>SUM(W4:W8)</f>
        <v>62</v>
      </c>
      <c r="X9" s="16" t="s">
        <v>149</v>
      </c>
      <c r="Y9" s="17"/>
      <c r="Z9" s="15"/>
      <c r="AA9" s="73">
        <f>SUM(AA4:AA8)</f>
        <v>2</v>
      </c>
      <c r="AB9" s="73">
        <f>SUM(AB4:AB8)</f>
        <v>2</v>
      </c>
      <c r="AC9" s="73">
        <f>SUM(AC4:AC8)</f>
        <v>5</v>
      </c>
      <c r="AD9" s="73">
        <f>SUM(AD4:AD8)</f>
        <v>2</v>
      </c>
      <c r="AE9" s="73">
        <f>SUM(AE4:AE8)</f>
        <v>15</v>
      </c>
      <c r="AF9" s="158">
        <f>PRODUCT(AE9/AG9)</f>
        <v>0.88235294117647056</v>
      </c>
      <c r="AG9" s="117">
        <f>SUM(AG4:AG8)</f>
        <v>17</v>
      </c>
      <c r="AH9" s="22"/>
      <c r="AI9" s="20"/>
      <c r="AJ9" s="143"/>
      <c r="AK9" s="144"/>
      <c r="AL9" s="23"/>
      <c r="AM9" s="73">
        <f>SUM(AM4:AM8)</f>
        <v>2</v>
      </c>
      <c r="AN9" s="73">
        <f>SUM(AN4:AN8)</f>
        <v>0</v>
      </c>
      <c r="AO9" s="73">
        <f>SUM(AO4:AO8)</f>
        <v>2</v>
      </c>
      <c r="AP9" s="73">
        <f>SUM(AP4:AP8)</f>
        <v>3</v>
      </c>
      <c r="AQ9" s="73">
        <f>SUM(AQ4:AQ8)</f>
        <v>14</v>
      </c>
      <c r="AR9" s="158">
        <f>PRODUCT(AQ9/AS9)</f>
        <v>0.73684210526315785</v>
      </c>
      <c r="AS9" s="155">
        <f>SUM(AS4:AS8)</f>
        <v>19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42"/>
      <c r="L10" s="23"/>
      <c r="M10" s="23"/>
      <c r="N10" s="23"/>
      <c r="O10" s="23"/>
      <c r="P10" s="39"/>
      <c r="Q10" s="39"/>
      <c r="R10" s="43"/>
      <c r="S10" s="39"/>
      <c r="T10" s="39"/>
      <c r="U10" s="23"/>
      <c r="V10" s="23"/>
      <c r="W10" s="42"/>
      <c r="X10" s="39"/>
      <c r="Y10" s="39"/>
      <c r="Z10" s="39"/>
      <c r="AA10" s="39"/>
      <c r="AB10" s="39"/>
      <c r="AC10" s="39"/>
      <c r="AD10" s="39"/>
      <c r="AE10" s="39"/>
      <c r="AF10" s="40"/>
      <c r="AG10" s="42"/>
      <c r="AH10" s="23"/>
      <c r="AI10" s="23"/>
      <c r="AJ10" s="23"/>
      <c r="AK10" s="23"/>
      <c r="AL10" s="39"/>
      <c r="AM10" s="39"/>
      <c r="AN10" s="43"/>
      <c r="AO10" s="39"/>
      <c r="AP10" s="39"/>
      <c r="AQ10" s="23"/>
      <c r="AR10" s="23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9" t="s">
        <v>150</v>
      </c>
      <c r="C11" s="160"/>
      <c r="D11" s="16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28</v>
      </c>
      <c r="M11" s="18" t="s">
        <v>29</v>
      </c>
      <c r="N11" s="18" t="s">
        <v>151</v>
      </c>
      <c r="O11" s="18" t="s">
        <v>152</v>
      </c>
      <c r="Q11" s="43"/>
      <c r="R11" s="43" t="s">
        <v>52</v>
      </c>
      <c r="S11" s="43"/>
      <c r="T11" s="39" t="s">
        <v>57</v>
      </c>
      <c r="U11" s="23"/>
      <c r="V11" s="42"/>
      <c r="W11" s="42"/>
      <c r="X11" s="162"/>
      <c r="Y11" s="162"/>
      <c r="Z11" s="162"/>
      <c r="AA11" s="162"/>
      <c r="AB11" s="162"/>
      <c r="AC11" s="43"/>
      <c r="AD11" s="43"/>
      <c r="AE11" s="43"/>
      <c r="AF11" s="39"/>
      <c r="AG11" s="39"/>
      <c r="AH11" s="39"/>
      <c r="AI11" s="39"/>
      <c r="AJ11" s="39"/>
      <c r="AK11" s="39"/>
      <c r="AM11" s="42"/>
      <c r="AN11" s="162"/>
      <c r="AO11" s="162"/>
      <c r="AP11" s="162"/>
      <c r="AQ11" s="162"/>
      <c r="AR11" s="162"/>
      <c r="AS11" s="16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6" t="s">
        <v>12</v>
      </c>
      <c r="C12" s="12"/>
      <c r="D12" s="48"/>
      <c r="E12" s="163">
        <v>349</v>
      </c>
      <c r="F12" s="163">
        <v>11</v>
      </c>
      <c r="G12" s="163">
        <v>113</v>
      </c>
      <c r="H12" s="163">
        <v>287</v>
      </c>
      <c r="I12" s="163">
        <v>1194</v>
      </c>
      <c r="J12" s="164">
        <v>0.56999999999999995</v>
      </c>
      <c r="K12" s="39">
        <f>PRODUCT(I12/J12)</f>
        <v>2094.7368421052633</v>
      </c>
      <c r="L12" s="165">
        <f>PRODUCT((F12+G12)/E12)</f>
        <v>0.35530085959885388</v>
      </c>
      <c r="M12" s="165">
        <f>PRODUCT(H12/E12)</f>
        <v>0.82234957020057309</v>
      </c>
      <c r="N12" s="165">
        <f>PRODUCT((F12+G12+H12)/E12)</f>
        <v>1.177650429799427</v>
      </c>
      <c r="O12" s="165">
        <f>PRODUCT(I12/E12)</f>
        <v>3.4212034383954153</v>
      </c>
      <c r="Q12" s="43"/>
      <c r="R12" s="43"/>
      <c r="S12" s="43"/>
      <c r="T12" s="39" t="s">
        <v>53</v>
      </c>
      <c r="U12" s="39"/>
      <c r="V12" s="39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43"/>
      <c r="AO12" s="43"/>
      <c r="AP12" s="43"/>
      <c r="AQ12" s="43"/>
      <c r="AR12" s="43"/>
      <c r="AS12" s="43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66" t="s">
        <v>60</v>
      </c>
      <c r="C13" s="167"/>
      <c r="D13" s="168"/>
      <c r="E13" s="163">
        <f>PRODUCT(E9+Q9)</f>
        <v>92</v>
      </c>
      <c r="F13" s="163">
        <f>PRODUCT(F9+R9)</f>
        <v>3</v>
      </c>
      <c r="G13" s="163">
        <f>PRODUCT(G9+S9)</f>
        <v>18</v>
      </c>
      <c r="H13" s="163">
        <f>PRODUCT(H9+T9)</f>
        <v>93</v>
      </c>
      <c r="I13" s="163">
        <f>PRODUCT(I9+U9)</f>
        <v>320</v>
      </c>
      <c r="J13" s="164">
        <f>PRODUCT(I13/K13)</f>
        <v>0.54700854700854706</v>
      </c>
      <c r="K13" s="39">
        <f>PRODUCT(K9+W9)</f>
        <v>585</v>
      </c>
      <c r="L13" s="165">
        <f>PRODUCT((F13+G13)/E13)</f>
        <v>0.22826086956521738</v>
      </c>
      <c r="M13" s="165">
        <f>PRODUCT(H13/E13)</f>
        <v>1.0108695652173914</v>
      </c>
      <c r="N13" s="165">
        <f>PRODUCT((F13+G13+H13)/E13)</f>
        <v>1.2391304347826086</v>
      </c>
      <c r="O13" s="165">
        <f>PRODUCT(I13/E13)</f>
        <v>3.4782608695652173</v>
      </c>
      <c r="Q13" s="43"/>
      <c r="R13" s="43"/>
      <c r="S13" s="43"/>
      <c r="T13" s="39" t="s">
        <v>54</v>
      </c>
      <c r="U13" s="39"/>
      <c r="V13" s="39"/>
      <c r="W13" s="39"/>
      <c r="X13" s="39"/>
      <c r="Y13" s="39"/>
      <c r="Z13" s="39"/>
      <c r="AA13" s="39"/>
      <c r="AB13" s="39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9" t="s">
        <v>147</v>
      </c>
      <c r="C14" s="170"/>
      <c r="D14" s="171"/>
      <c r="E14" s="163">
        <f>PRODUCT(AA9+AM9)</f>
        <v>4</v>
      </c>
      <c r="F14" s="163">
        <f>PRODUCT(AB9+AN9)</f>
        <v>2</v>
      </c>
      <c r="G14" s="163">
        <f>PRODUCT(AC9+AO9)</f>
        <v>7</v>
      </c>
      <c r="H14" s="163">
        <f>PRODUCT(AD9+AP9)</f>
        <v>5</v>
      </c>
      <c r="I14" s="163">
        <f>PRODUCT(AE9+AQ9)</f>
        <v>29</v>
      </c>
      <c r="J14" s="164">
        <v>0</v>
      </c>
      <c r="K14" s="23">
        <f>PRODUCT(AG9+AS9)</f>
        <v>36</v>
      </c>
      <c r="L14" s="165">
        <f>PRODUCT((F14+G14)/E14)</f>
        <v>2.25</v>
      </c>
      <c r="M14" s="165">
        <f>PRODUCT(H14/E14)</f>
        <v>1.25</v>
      </c>
      <c r="N14" s="165">
        <f>PRODUCT((F14+G14+H14)/E14)</f>
        <v>3.5</v>
      </c>
      <c r="O14" s="165">
        <f>PRODUCT(I14/E14)</f>
        <v>7.25</v>
      </c>
      <c r="Q14" s="43"/>
      <c r="R14" s="43"/>
      <c r="S14" s="39"/>
      <c r="T14" s="39" t="s">
        <v>55</v>
      </c>
      <c r="U14" s="23"/>
      <c r="V14" s="23"/>
      <c r="W14" s="39"/>
      <c r="X14" s="39"/>
      <c r="Y14" s="39"/>
      <c r="Z14" s="39"/>
      <c r="AA14" s="39"/>
      <c r="AB14" s="39"/>
      <c r="AC14" s="43"/>
      <c r="AD14" s="43"/>
      <c r="AE14" s="43"/>
      <c r="AF14" s="43"/>
      <c r="AG14" s="43"/>
      <c r="AH14" s="43"/>
      <c r="AI14" s="43"/>
      <c r="AJ14" s="43"/>
      <c r="AK14" s="39"/>
      <c r="AL14" s="23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72" t="s">
        <v>149</v>
      </c>
      <c r="C15" s="109"/>
      <c r="D15" s="173"/>
      <c r="E15" s="163">
        <f>SUM(E12:E14)</f>
        <v>445</v>
      </c>
      <c r="F15" s="163">
        <f t="shared" ref="F15:I15" si="0">SUM(F12:F14)</f>
        <v>16</v>
      </c>
      <c r="G15" s="163">
        <f t="shared" si="0"/>
        <v>138</v>
      </c>
      <c r="H15" s="163">
        <f t="shared" si="0"/>
        <v>385</v>
      </c>
      <c r="I15" s="163">
        <f t="shared" si="0"/>
        <v>1543</v>
      </c>
      <c r="J15" s="164">
        <f>PRODUCT(I15/K15)</f>
        <v>0.56816992577375525</v>
      </c>
      <c r="K15" s="39">
        <f>SUM(K12:K14)</f>
        <v>2715.7368421052633</v>
      </c>
      <c r="L15" s="165">
        <f>PRODUCT((F15+G15)/E15)</f>
        <v>0.34606741573033706</v>
      </c>
      <c r="M15" s="165">
        <f>PRODUCT(H15/E15)</f>
        <v>0.8651685393258427</v>
      </c>
      <c r="N15" s="165">
        <f>PRODUCT((F15+G15+H15)/E15)</f>
        <v>1.2112359550561798</v>
      </c>
      <c r="O15" s="165">
        <f>PRODUCT(I15/E15)</f>
        <v>3.4674157303370787</v>
      </c>
      <c r="Q15" s="23"/>
      <c r="R15" s="23"/>
      <c r="S15" s="23"/>
      <c r="T15" s="39" t="s">
        <v>96</v>
      </c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3"/>
      <c r="F16" s="23"/>
      <c r="G16" s="23"/>
      <c r="H16" s="23"/>
      <c r="I16" s="23"/>
      <c r="J16" s="39"/>
      <c r="K16" s="39"/>
      <c r="L16" s="23"/>
      <c r="M16" s="23"/>
      <c r="N16" s="23"/>
      <c r="O16" s="23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23"/>
      <c r="AL180" s="23"/>
    </row>
    <row r="181" spans="12:38" x14ac:dyDescent="0.25"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sortState ref="B7:AB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8.7109375" style="66" customWidth="1"/>
    <col min="3" max="3" width="22.28515625" style="65" customWidth="1"/>
    <col min="4" max="4" width="10.5703125" style="125" customWidth="1"/>
    <col min="5" max="5" width="8.85546875" style="125" customWidth="1"/>
    <col min="6" max="6" width="0.7109375" style="42" customWidth="1"/>
    <col min="7" max="7" width="5.28515625" style="65" customWidth="1"/>
    <col min="8" max="9" width="5.140625" style="65" customWidth="1"/>
    <col min="10" max="10" width="5.42578125" style="65" customWidth="1"/>
    <col min="11" max="11" width="5.5703125" style="65" customWidth="1"/>
    <col min="12" max="12" width="6" style="65" customWidth="1"/>
    <col min="13" max="16" width="5" style="65" customWidth="1"/>
    <col min="17" max="21" width="6.7109375" style="136" customWidth="1"/>
    <col min="22" max="22" width="10.28515625" style="65" customWidth="1"/>
    <col min="23" max="23" width="22.5703125" style="125" customWidth="1"/>
    <col min="24" max="24" width="9.7109375" style="65" customWidth="1"/>
    <col min="25" max="30" width="9.140625" style="3"/>
  </cols>
  <sheetData>
    <row r="1" spans="1:30" ht="18.75" x14ac:dyDescent="0.3">
      <c r="A1" s="64"/>
      <c r="B1" s="126" t="s">
        <v>98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7"/>
      <c r="R1" s="127"/>
      <c r="S1" s="127"/>
      <c r="T1" s="127"/>
      <c r="U1" s="127"/>
      <c r="V1" s="71"/>
      <c r="W1" s="76"/>
      <c r="X1" s="36"/>
      <c r="Y1" s="77"/>
      <c r="Z1" s="77"/>
      <c r="AA1" s="77"/>
      <c r="AB1" s="77"/>
      <c r="AC1" s="77"/>
      <c r="AD1" s="77"/>
    </row>
    <row r="2" spans="1:30" x14ac:dyDescent="0.25">
      <c r="A2" s="64"/>
      <c r="B2" s="10" t="s">
        <v>35</v>
      </c>
      <c r="C2" s="8" t="s">
        <v>58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128"/>
      <c r="R2" s="128"/>
      <c r="S2" s="128"/>
      <c r="T2" s="128"/>
      <c r="U2" s="128"/>
      <c r="V2" s="11"/>
      <c r="W2" s="79"/>
      <c r="X2" s="28"/>
      <c r="Y2" s="77"/>
      <c r="Z2" s="77"/>
      <c r="AA2" s="77"/>
      <c r="AB2" s="77"/>
      <c r="AC2" s="77"/>
      <c r="AD2" s="77"/>
    </row>
    <row r="3" spans="1:30" x14ac:dyDescent="0.25">
      <c r="A3" s="64"/>
      <c r="B3" s="80" t="s">
        <v>97</v>
      </c>
      <c r="C3" s="22" t="s">
        <v>63</v>
      </c>
      <c r="D3" s="81" t="s">
        <v>64</v>
      </c>
      <c r="E3" s="82" t="s">
        <v>1</v>
      </c>
      <c r="F3" s="23"/>
      <c r="G3" s="73" t="s">
        <v>65</v>
      </c>
      <c r="H3" s="74" t="s">
        <v>66</v>
      </c>
      <c r="I3" s="74" t="s">
        <v>33</v>
      </c>
      <c r="J3" s="17" t="s">
        <v>67</v>
      </c>
      <c r="K3" s="75" t="s">
        <v>68</v>
      </c>
      <c r="L3" s="75" t="s">
        <v>69</v>
      </c>
      <c r="M3" s="73" t="s">
        <v>70</v>
      </c>
      <c r="N3" s="73" t="s">
        <v>32</v>
      </c>
      <c r="O3" s="74" t="s">
        <v>71</v>
      </c>
      <c r="P3" s="73" t="s">
        <v>66</v>
      </c>
      <c r="Q3" s="129" t="s">
        <v>17</v>
      </c>
      <c r="R3" s="129">
        <v>1</v>
      </c>
      <c r="S3" s="129">
        <v>2</v>
      </c>
      <c r="T3" s="129">
        <v>3</v>
      </c>
      <c r="U3" s="129" t="s">
        <v>72</v>
      </c>
      <c r="V3" s="83" t="s">
        <v>73</v>
      </c>
      <c r="W3" s="16" t="s">
        <v>74</v>
      </c>
      <c r="X3" s="16" t="s">
        <v>75</v>
      </c>
      <c r="Y3" s="77"/>
      <c r="Z3" s="77"/>
      <c r="AA3" s="77"/>
      <c r="AB3" s="77"/>
      <c r="AC3" s="77"/>
      <c r="AD3" s="77"/>
    </row>
    <row r="4" spans="1:30" x14ac:dyDescent="0.25">
      <c r="A4" s="64"/>
      <c r="B4" s="84" t="s">
        <v>76</v>
      </c>
      <c r="C4" s="85" t="s">
        <v>77</v>
      </c>
      <c r="D4" s="86" t="s">
        <v>78</v>
      </c>
      <c r="E4" s="87" t="s">
        <v>39</v>
      </c>
      <c r="F4" s="93"/>
      <c r="G4" s="88">
        <v>1</v>
      </c>
      <c r="H4" s="88"/>
      <c r="I4" s="89"/>
      <c r="J4" s="90" t="s">
        <v>79</v>
      </c>
      <c r="K4" s="90">
        <v>9</v>
      </c>
      <c r="L4" s="90"/>
      <c r="M4" s="88">
        <v>1</v>
      </c>
      <c r="N4" s="88"/>
      <c r="O4" s="88"/>
      <c r="P4" s="88"/>
      <c r="Q4" s="92" t="s">
        <v>99</v>
      </c>
      <c r="R4" s="92" t="s">
        <v>100</v>
      </c>
      <c r="S4" s="130" t="s">
        <v>101</v>
      </c>
      <c r="T4" s="130"/>
      <c r="U4" s="130"/>
      <c r="V4" s="91">
        <v>0.66700000000000004</v>
      </c>
      <c r="W4" s="85" t="s">
        <v>80</v>
      </c>
      <c r="X4" s="92" t="s">
        <v>81</v>
      </c>
      <c r="Y4" s="77"/>
      <c r="Z4" s="77"/>
      <c r="AA4" s="77"/>
      <c r="AB4" s="77"/>
      <c r="AC4" s="77"/>
      <c r="AD4" s="77"/>
    </row>
    <row r="5" spans="1:30" x14ac:dyDescent="0.25">
      <c r="A5" s="67"/>
      <c r="B5" s="95" t="s">
        <v>82</v>
      </c>
      <c r="C5" s="96" t="s">
        <v>83</v>
      </c>
      <c r="D5" s="97"/>
      <c r="E5" s="68"/>
      <c r="F5" s="98"/>
      <c r="G5" s="99"/>
      <c r="H5" s="100"/>
      <c r="I5" s="101"/>
      <c r="J5" s="100"/>
      <c r="K5" s="102"/>
      <c r="L5" s="102"/>
      <c r="M5" s="102"/>
      <c r="N5" s="102"/>
      <c r="O5" s="99"/>
      <c r="P5" s="102"/>
      <c r="Q5" s="131"/>
      <c r="R5" s="131"/>
      <c r="S5" s="131"/>
      <c r="T5" s="131"/>
      <c r="U5" s="131"/>
      <c r="V5" s="103"/>
      <c r="W5" s="102"/>
      <c r="X5" s="104"/>
      <c r="Y5" s="77"/>
      <c r="Z5" s="77"/>
      <c r="AA5" s="77"/>
      <c r="AB5" s="77"/>
      <c r="AC5" s="77"/>
      <c r="AD5" s="77"/>
    </row>
    <row r="6" spans="1:30" x14ac:dyDescent="0.25">
      <c r="A6" s="67"/>
      <c r="B6" s="106"/>
      <c r="C6" s="107"/>
      <c r="D6" s="107"/>
      <c r="E6" s="108"/>
      <c r="F6" s="109"/>
      <c r="G6" s="110"/>
      <c r="H6" s="108"/>
      <c r="I6" s="111"/>
      <c r="J6" s="108"/>
      <c r="K6" s="111"/>
      <c r="L6" s="108"/>
      <c r="M6" s="108"/>
      <c r="N6" s="108"/>
      <c r="O6" s="108"/>
      <c r="P6" s="108"/>
      <c r="Q6" s="132"/>
      <c r="R6" s="132"/>
      <c r="S6" s="132"/>
      <c r="T6" s="132"/>
      <c r="U6" s="132"/>
      <c r="V6" s="108"/>
      <c r="W6" s="108"/>
      <c r="X6" s="72"/>
      <c r="Y6" s="77"/>
      <c r="Z6" s="77"/>
      <c r="AA6" s="77"/>
      <c r="AB6" s="77"/>
      <c r="AC6" s="77"/>
      <c r="AD6" s="77"/>
    </row>
    <row r="7" spans="1:30" x14ac:dyDescent="0.25">
      <c r="A7" s="67">
        <v>1</v>
      </c>
      <c r="B7" s="22" t="s">
        <v>84</v>
      </c>
      <c r="C7" s="22" t="s">
        <v>63</v>
      </c>
      <c r="D7" s="16" t="s">
        <v>64</v>
      </c>
      <c r="E7" s="21" t="s">
        <v>1</v>
      </c>
      <c r="F7" s="112"/>
      <c r="G7" s="18" t="s">
        <v>65</v>
      </c>
      <c r="H7" s="15" t="s">
        <v>66</v>
      </c>
      <c r="I7" s="15" t="s">
        <v>33</v>
      </c>
      <c r="J7" s="17" t="s">
        <v>67</v>
      </c>
      <c r="K7" s="17" t="s">
        <v>68</v>
      </c>
      <c r="L7" s="17" t="s">
        <v>69</v>
      </c>
      <c r="M7" s="18" t="s">
        <v>70</v>
      </c>
      <c r="N7" s="18" t="s">
        <v>32</v>
      </c>
      <c r="O7" s="15" t="s">
        <v>71</v>
      </c>
      <c r="P7" s="18" t="s">
        <v>66</v>
      </c>
      <c r="Q7" s="94" t="s">
        <v>17</v>
      </c>
      <c r="R7" s="94">
        <v>1</v>
      </c>
      <c r="S7" s="94">
        <v>2</v>
      </c>
      <c r="T7" s="94">
        <v>3</v>
      </c>
      <c r="U7" s="94" t="s">
        <v>72</v>
      </c>
      <c r="V7" s="17" t="s">
        <v>22</v>
      </c>
      <c r="W7" s="16" t="s">
        <v>74</v>
      </c>
      <c r="X7" s="16" t="s">
        <v>75</v>
      </c>
      <c r="Y7" s="77"/>
      <c r="Z7" s="77"/>
      <c r="AA7" s="77"/>
      <c r="AB7" s="77"/>
      <c r="AC7" s="77"/>
      <c r="AD7" s="77"/>
    </row>
    <row r="8" spans="1:30" x14ac:dyDescent="0.25">
      <c r="A8" s="67">
        <v>1</v>
      </c>
      <c r="B8" s="113" t="s">
        <v>85</v>
      </c>
      <c r="C8" s="114" t="s">
        <v>86</v>
      </c>
      <c r="D8" s="115" t="s">
        <v>78</v>
      </c>
      <c r="E8" s="116" t="s">
        <v>37</v>
      </c>
      <c r="F8" s="138"/>
      <c r="G8" s="89"/>
      <c r="H8" s="118"/>
      <c r="I8" s="118">
        <v>1</v>
      </c>
      <c r="J8" s="119" t="s">
        <v>87</v>
      </c>
      <c r="K8" s="119">
        <v>6</v>
      </c>
      <c r="L8" s="90"/>
      <c r="M8" s="119">
        <v>1</v>
      </c>
      <c r="N8" s="120"/>
      <c r="O8" s="118"/>
      <c r="P8" s="118"/>
      <c r="Q8" s="133" t="s">
        <v>102</v>
      </c>
      <c r="R8" s="133" t="s">
        <v>100</v>
      </c>
      <c r="S8" s="133" t="s">
        <v>104</v>
      </c>
      <c r="T8" s="133" t="s">
        <v>103</v>
      </c>
      <c r="U8" s="133"/>
      <c r="V8" s="121">
        <v>0.75</v>
      </c>
      <c r="W8" s="114" t="s">
        <v>88</v>
      </c>
      <c r="X8" s="122" t="s">
        <v>89</v>
      </c>
      <c r="Y8" s="77"/>
      <c r="Z8" s="77"/>
      <c r="AA8" s="77"/>
      <c r="AB8" s="77"/>
      <c r="AC8" s="77"/>
      <c r="AD8" s="77"/>
    </row>
    <row r="9" spans="1:30" x14ac:dyDescent="0.25">
      <c r="A9" s="67"/>
      <c r="B9" s="106"/>
      <c r="C9" s="107"/>
      <c r="D9" s="107"/>
      <c r="E9" s="108"/>
      <c r="F9" s="109"/>
      <c r="G9" s="110"/>
      <c r="H9" s="108"/>
      <c r="I9" s="111"/>
      <c r="J9" s="108"/>
      <c r="K9" s="111"/>
      <c r="L9" s="108"/>
      <c r="M9" s="108"/>
      <c r="N9" s="108"/>
      <c r="O9" s="108"/>
      <c r="P9" s="108"/>
      <c r="Q9" s="132"/>
      <c r="R9" s="132"/>
      <c r="S9" s="132"/>
      <c r="T9" s="132"/>
      <c r="U9" s="132"/>
      <c r="V9" s="108"/>
      <c r="W9" s="108"/>
      <c r="X9" s="72"/>
      <c r="Y9" s="77"/>
      <c r="Z9" s="77"/>
      <c r="AA9" s="77"/>
      <c r="AB9" s="77"/>
      <c r="AC9" s="77"/>
      <c r="AD9" s="77"/>
    </row>
    <row r="10" spans="1:30" x14ac:dyDescent="0.25">
      <c r="A10" s="64">
        <v>3</v>
      </c>
      <c r="B10" s="16" t="s">
        <v>90</v>
      </c>
      <c r="C10" s="22" t="s">
        <v>63</v>
      </c>
      <c r="D10" s="16" t="s">
        <v>64</v>
      </c>
      <c r="E10" s="21" t="s">
        <v>1</v>
      </c>
      <c r="F10" s="112"/>
      <c r="G10" s="18" t="s">
        <v>65</v>
      </c>
      <c r="H10" s="15" t="s">
        <v>66</v>
      </c>
      <c r="I10" s="15" t="s">
        <v>33</v>
      </c>
      <c r="J10" s="17" t="s">
        <v>67</v>
      </c>
      <c r="K10" s="17" t="s">
        <v>68</v>
      </c>
      <c r="L10" s="17" t="s">
        <v>69</v>
      </c>
      <c r="M10" s="18" t="s">
        <v>70</v>
      </c>
      <c r="N10" s="18" t="s">
        <v>32</v>
      </c>
      <c r="O10" s="15" t="s">
        <v>71</v>
      </c>
      <c r="P10" s="18" t="s">
        <v>66</v>
      </c>
      <c r="Q10" s="94" t="s">
        <v>17</v>
      </c>
      <c r="R10" s="94">
        <v>1</v>
      </c>
      <c r="S10" s="94">
        <v>2</v>
      </c>
      <c r="T10" s="94">
        <v>3</v>
      </c>
      <c r="U10" s="94" t="s">
        <v>72</v>
      </c>
      <c r="V10" s="17" t="s">
        <v>22</v>
      </c>
      <c r="W10" s="16" t="s">
        <v>74</v>
      </c>
      <c r="X10" s="16" t="s">
        <v>75</v>
      </c>
      <c r="Y10" s="77"/>
      <c r="Z10" s="77"/>
      <c r="AA10" s="77"/>
      <c r="AB10" s="77"/>
      <c r="AC10" s="77"/>
      <c r="AD10" s="77"/>
    </row>
    <row r="11" spans="1:30" x14ac:dyDescent="0.25">
      <c r="A11" s="64">
        <v>4</v>
      </c>
      <c r="B11" s="113" t="s">
        <v>91</v>
      </c>
      <c r="C11" s="114" t="s">
        <v>92</v>
      </c>
      <c r="D11" s="115" t="s">
        <v>78</v>
      </c>
      <c r="E11" s="137" t="s">
        <v>39</v>
      </c>
      <c r="F11" s="138"/>
      <c r="G11" s="88">
        <v>1</v>
      </c>
      <c r="H11" s="118"/>
      <c r="I11" s="118"/>
      <c r="J11" s="119" t="s">
        <v>79</v>
      </c>
      <c r="K11" s="119">
        <v>7</v>
      </c>
      <c r="L11" s="90"/>
      <c r="M11" s="119">
        <v>1</v>
      </c>
      <c r="N11" s="120"/>
      <c r="O11" s="118"/>
      <c r="P11" s="118"/>
      <c r="Q11" s="133" t="s">
        <v>102</v>
      </c>
      <c r="R11" s="133"/>
      <c r="S11" s="133" t="s">
        <v>101</v>
      </c>
      <c r="T11" s="133" t="s">
        <v>103</v>
      </c>
      <c r="U11" s="133"/>
      <c r="V11" s="121">
        <v>0.75</v>
      </c>
      <c r="W11" s="114" t="s">
        <v>93</v>
      </c>
      <c r="X11" s="122" t="s">
        <v>94</v>
      </c>
      <c r="Y11" s="77"/>
      <c r="Z11" s="77"/>
      <c r="AA11" s="77"/>
      <c r="AB11" s="77"/>
      <c r="AC11" s="77"/>
      <c r="AD11" s="77"/>
    </row>
    <row r="12" spans="1:30" x14ac:dyDescent="0.25">
      <c r="A12" s="67"/>
      <c r="B12" s="106"/>
      <c r="C12" s="107"/>
      <c r="D12" s="107"/>
      <c r="E12" s="108"/>
      <c r="F12" s="109"/>
      <c r="G12" s="110"/>
      <c r="H12" s="108"/>
      <c r="I12" s="111"/>
      <c r="J12" s="108"/>
      <c r="K12" s="111"/>
      <c r="L12" s="108"/>
      <c r="M12" s="108"/>
      <c r="N12" s="108"/>
      <c r="O12" s="108"/>
      <c r="P12" s="108"/>
      <c r="Q12" s="132"/>
      <c r="R12" s="132"/>
      <c r="S12" s="132"/>
      <c r="T12" s="132"/>
      <c r="U12" s="132"/>
      <c r="V12" s="108"/>
      <c r="W12" s="108"/>
      <c r="X12" s="72"/>
      <c r="Y12" s="77"/>
      <c r="Z12" s="77"/>
      <c r="AA12" s="77"/>
      <c r="AB12" s="77"/>
      <c r="AC12" s="77"/>
      <c r="AD12" s="77"/>
    </row>
    <row r="13" spans="1:30" x14ac:dyDescent="0.25">
      <c r="A13" s="67"/>
      <c r="B13" s="123"/>
      <c r="C13" s="39"/>
      <c r="D13" s="123"/>
      <c r="E13" s="124"/>
      <c r="G13" s="39"/>
      <c r="H13" s="43"/>
      <c r="I13" s="39"/>
      <c r="J13" s="23"/>
      <c r="K13" s="23"/>
      <c r="L13" s="23"/>
      <c r="M13" s="39"/>
      <c r="N13" s="39"/>
      <c r="O13" s="39"/>
      <c r="P13" s="39"/>
      <c r="Q13" s="134"/>
      <c r="R13" s="134"/>
      <c r="S13" s="134"/>
      <c r="T13" s="134"/>
      <c r="U13" s="134"/>
      <c r="V13" s="39"/>
      <c r="W13" s="123"/>
      <c r="X13" s="39"/>
      <c r="Y13" s="77"/>
      <c r="Z13" s="77"/>
      <c r="AA13" s="77"/>
      <c r="AB13" s="77"/>
      <c r="AC13" s="77"/>
      <c r="AD13" s="77"/>
    </row>
    <row r="14" spans="1:30" x14ac:dyDescent="0.25">
      <c r="A14" s="67"/>
      <c r="B14" s="123"/>
      <c r="C14" s="39"/>
      <c r="D14" s="123"/>
      <c r="E14" s="124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134"/>
      <c r="R14" s="134"/>
      <c r="S14" s="134"/>
      <c r="T14" s="134"/>
      <c r="U14" s="134"/>
      <c r="V14" s="39"/>
      <c r="W14" s="123"/>
      <c r="X14" s="39"/>
      <c r="Y14" s="77"/>
      <c r="Z14" s="77"/>
      <c r="AA14" s="77"/>
      <c r="AB14" s="77"/>
      <c r="AC14" s="77"/>
      <c r="AD14" s="77"/>
    </row>
    <row r="15" spans="1:30" x14ac:dyDescent="0.25">
      <c r="A15" s="67"/>
      <c r="B15" s="123"/>
      <c r="C15" s="39"/>
      <c r="D15" s="123"/>
      <c r="E15" s="124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134"/>
      <c r="R15" s="134"/>
      <c r="S15" s="134"/>
      <c r="T15" s="134"/>
      <c r="U15" s="134"/>
      <c r="V15" s="39"/>
      <c r="W15" s="123"/>
      <c r="X15" s="39"/>
      <c r="Y15" s="77"/>
      <c r="Z15" s="77"/>
      <c r="AA15" s="77"/>
      <c r="AB15" s="77"/>
      <c r="AC15" s="77"/>
      <c r="AD15" s="77"/>
    </row>
    <row r="16" spans="1:30" x14ac:dyDescent="0.25">
      <c r="A16" s="67"/>
      <c r="B16" s="123"/>
      <c r="C16" s="39"/>
      <c r="D16" s="123"/>
      <c r="E16" s="124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134"/>
      <c r="R16" s="134"/>
      <c r="S16" s="134"/>
      <c r="T16" s="134"/>
      <c r="U16" s="134"/>
      <c r="V16" s="39"/>
      <c r="W16" s="123"/>
      <c r="X16" s="39"/>
      <c r="Y16" s="77"/>
      <c r="Z16" s="77"/>
      <c r="AA16" s="77"/>
      <c r="AB16" s="77"/>
      <c r="AC16" s="77"/>
      <c r="AD16" s="77"/>
    </row>
    <row r="17" spans="1:30" x14ac:dyDescent="0.25">
      <c r="A17" s="67"/>
      <c r="B17" s="123"/>
      <c r="C17" s="39"/>
      <c r="D17" s="123"/>
      <c r="E17" s="124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134"/>
      <c r="R17" s="134"/>
      <c r="S17" s="134"/>
      <c r="T17" s="134"/>
      <c r="U17" s="134"/>
      <c r="V17" s="39"/>
      <c r="W17" s="123"/>
      <c r="X17" s="39"/>
      <c r="Y17" s="77"/>
      <c r="Z17" s="77"/>
      <c r="AA17" s="77"/>
      <c r="AB17" s="77"/>
      <c r="AC17" s="77"/>
      <c r="AD17" s="77"/>
    </row>
    <row r="18" spans="1:30" x14ac:dyDescent="0.25">
      <c r="A18" s="67"/>
      <c r="B18" s="123"/>
      <c r="C18" s="39"/>
      <c r="D18" s="123"/>
      <c r="E18" s="124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134"/>
      <c r="R18" s="134"/>
      <c r="S18" s="134"/>
      <c r="T18" s="134"/>
      <c r="U18" s="134"/>
      <c r="V18" s="39"/>
      <c r="W18" s="123"/>
      <c r="X18" s="39"/>
      <c r="Y18" s="77"/>
      <c r="Z18" s="77"/>
      <c r="AA18" s="77"/>
      <c r="AB18" s="77"/>
      <c r="AC18" s="77"/>
      <c r="AD18" s="77"/>
    </row>
    <row r="19" spans="1:30" x14ac:dyDescent="0.25">
      <c r="A19" s="67"/>
      <c r="B19" s="123"/>
      <c r="C19" s="39"/>
      <c r="D19" s="123"/>
      <c r="E19" s="124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134"/>
      <c r="R19" s="134"/>
      <c r="S19" s="134"/>
      <c r="T19" s="134"/>
      <c r="U19" s="134"/>
      <c r="V19" s="39"/>
      <c r="W19" s="123"/>
      <c r="X19" s="39"/>
      <c r="Y19" s="77"/>
      <c r="Z19" s="77"/>
      <c r="AA19" s="77"/>
      <c r="AB19" s="77"/>
      <c r="AC19" s="77"/>
      <c r="AD19" s="77"/>
    </row>
    <row r="20" spans="1:30" x14ac:dyDescent="0.25">
      <c r="A20" s="67"/>
      <c r="B20" s="123"/>
      <c r="C20" s="39"/>
      <c r="D20" s="123"/>
      <c r="E20" s="124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134"/>
      <c r="R20" s="134"/>
      <c r="S20" s="134"/>
      <c r="T20" s="134"/>
      <c r="U20" s="134"/>
      <c r="V20" s="39"/>
      <c r="W20" s="123"/>
      <c r="X20" s="39"/>
      <c r="Y20" s="77"/>
      <c r="Z20" s="77"/>
      <c r="AA20" s="77"/>
      <c r="AB20" s="77"/>
      <c r="AC20" s="77"/>
      <c r="AD20" s="77"/>
    </row>
    <row r="21" spans="1:30" x14ac:dyDescent="0.25">
      <c r="A21" s="67"/>
      <c r="B21" s="123"/>
      <c r="C21" s="39"/>
      <c r="D21" s="123"/>
      <c r="E21" s="124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134"/>
      <c r="R21" s="134"/>
      <c r="S21" s="134"/>
      <c r="T21" s="134"/>
      <c r="U21" s="134"/>
      <c r="V21" s="39"/>
      <c r="W21" s="123"/>
      <c r="X21" s="39"/>
      <c r="Y21" s="77"/>
      <c r="Z21" s="77"/>
      <c r="AA21" s="77"/>
      <c r="AB21" s="77"/>
      <c r="AC21" s="77"/>
      <c r="AD21" s="77"/>
    </row>
    <row r="22" spans="1:30" x14ac:dyDescent="0.25">
      <c r="A22" s="67"/>
      <c r="B22" s="123"/>
      <c r="C22" s="39"/>
      <c r="D22" s="123"/>
      <c r="E22" s="124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134"/>
      <c r="R22" s="134"/>
      <c r="S22" s="134"/>
      <c r="T22" s="134"/>
      <c r="U22" s="134"/>
      <c r="V22" s="39"/>
      <c r="W22" s="123"/>
      <c r="X22" s="39"/>
      <c r="Y22" s="77"/>
      <c r="Z22" s="77"/>
      <c r="AA22" s="77"/>
      <c r="AB22" s="77"/>
      <c r="AC22" s="77"/>
      <c r="AD22" s="77"/>
    </row>
    <row r="23" spans="1:30" x14ac:dyDescent="0.25">
      <c r="A23" s="67"/>
      <c r="B23" s="123"/>
      <c r="C23" s="39"/>
      <c r="D23" s="123"/>
      <c r="E23" s="124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134"/>
      <c r="R23" s="134"/>
      <c r="S23" s="134"/>
      <c r="T23" s="134"/>
      <c r="U23" s="134"/>
      <c r="V23" s="39"/>
      <c r="W23" s="123"/>
      <c r="X23" s="39"/>
      <c r="Y23" s="77"/>
      <c r="Z23" s="77"/>
      <c r="AA23" s="77"/>
      <c r="AB23" s="77"/>
      <c r="AC23" s="77"/>
      <c r="AD23" s="77"/>
    </row>
    <row r="24" spans="1:30" x14ac:dyDescent="0.25">
      <c r="A24" s="67"/>
      <c r="B24" s="123"/>
      <c r="C24" s="39"/>
      <c r="D24" s="123"/>
      <c r="E24" s="124"/>
      <c r="G24" s="39"/>
      <c r="H24" s="43"/>
      <c r="I24" s="39"/>
      <c r="J24" s="23"/>
      <c r="K24" s="23"/>
      <c r="L24" s="23"/>
      <c r="M24" s="39"/>
      <c r="N24" s="39"/>
      <c r="O24" s="39"/>
      <c r="P24" s="39"/>
      <c r="Q24" s="134"/>
      <c r="R24" s="134"/>
      <c r="S24" s="134"/>
      <c r="T24" s="134"/>
      <c r="U24" s="134"/>
      <c r="V24" s="39"/>
      <c r="W24" s="123"/>
      <c r="X24" s="39"/>
      <c r="Y24" s="77"/>
      <c r="Z24" s="77"/>
      <c r="AA24" s="77"/>
      <c r="AB24" s="77"/>
      <c r="AC24" s="77"/>
      <c r="AD24" s="77"/>
    </row>
    <row r="25" spans="1:30" x14ac:dyDescent="0.25">
      <c r="A25" s="67"/>
      <c r="B25" s="123"/>
      <c r="C25" s="39"/>
      <c r="D25" s="123"/>
      <c r="E25" s="124"/>
      <c r="G25" s="39"/>
      <c r="H25" s="43"/>
      <c r="I25" s="39"/>
      <c r="J25" s="23"/>
      <c r="K25" s="23"/>
      <c r="L25" s="23"/>
      <c r="M25" s="39"/>
      <c r="N25" s="39"/>
      <c r="O25" s="39"/>
      <c r="P25" s="39"/>
      <c r="Q25" s="134"/>
      <c r="R25" s="134"/>
      <c r="S25" s="134"/>
      <c r="T25" s="134"/>
      <c r="U25" s="134"/>
      <c r="V25" s="39"/>
      <c r="W25" s="123"/>
      <c r="X25" s="39"/>
      <c r="Y25" s="77"/>
      <c r="Z25" s="77"/>
      <c r="AA25" s="77"/>
      <c r="AB25" s="77"/>
      <c r="AC25" s="77"/>
      <c r="AD25" s="77"/>
    </row>
    <row r="26" spans="1:30" x14ac:dyDescent="0.25">
      <c r="A26" s="67"/>
      <c r="B26" s="123"/>
      <c r="C26" s="39"/>
      <c r="D26" s="123"/>
      <c r="E26" s="124"/>
      <c r="G26" s="39"/>
      <c r="H26" s="43"/>
      <c r="I26" s="39"/>
      <c r="J26" s="23"/>
      <c r="K26" s="23"/>
      <c r="L26" s="23"/>
      <c r="M26" s="39"/>
      <c r="N26" s="39"/>
      <c r="O26" s="39"/>
      <c r="P26" s="39"/>
      <c r="Q26" s="134"/>
      <c r="R26" s="134"/>
      <c r="S26" s="134"/>
      <c r="T26" s="134"/>
      <c r="U26" s="134"/>
      <c r="V26" s="39"/>
      <c r="W26" s="123"/>
      <c r="X26" s="39"/>
      <c r="Y26" s="77"/>
      <c r="Z26" s="77"/>
      <c r="AA26" s="77"/>
      <c r="AB26" s="77"/>
      <c r="AC26" s="77"/>
      <c r="AD26" s="77"/>
    </row>
    <row r="27" spans="1:30" x14ac:dyDescent="0.25">
      <c r="A27" s="67"/>
      <c r="B27" s="123"/>
      <c r="C27" s="39"/>
      <c r="D27" s="123"/>
      <c r="E27" s="124"/>
      <c r="G27" s="39"/>
      <c r="H27" s="43"/>
      <c r="I27" s="39"/>
      <c r="J27" s="23"/>
      <c r="K27" s="23"/>
      <c r="L27" s="23"/>
      <c r="M27" s="39"/>
      <c r="N27" s="39"/>
      <c r="O27" s="39"/>
      <c r="P27" s="39"/>
      <c r="Q27" s="134"/>
      <c r="R27" s="134"/>
      <c r="S27" s="134"/>
      <c r="T27" s="134"/>
      <c r="U27" s="134"/>
      <c r="V27" s="39"/>
      <c r="W27" s="123"/>
      <c r="X27" s="39"/>
      <c r="Y27" s="77"/>
      <c r="Z27" s="77"/>
      <c r="AA27" s="77"/>
      <c r="AB27" s="77"/>
      <c r="AC27" s="77"/>
      <c r="AD27" s="77"/>
    </row>
    <row r="28" spans="1:30" x14ac:dyDescent="0.25">
      <c r="A28" s="67"/>
      <c r="B28" s="123"/>
      <c r="C28" s="39"/>
      <c r="D28" s="123"/>
      <c r="E28" s="124"/>
      <c r="G28" s="39"/>
      <c r="H28" s="43"/>
      <c r="I28" s="39"/>
      <c r="J28" s="23"/>
      <c r="K28" s="23"/>
      <c r="L28" s="23"/>
      <c r="M28" s="39"/>
      <c r="N28" s="39"/>
      <c r="O28" s="39"/>
      <c r="P28" s="39"/>
      <c r="Q28" s="134"/>
      <c r="R28" s="134"/>
      <c r="S28" s="134"/>
      <c r="T28" s="134"/>
      <c r="U28" s="134"/>
      <c r="V28" s="39"/>
      <c r="W28" s="123"/>
      <c r="X28" s="39"/>
      <c r="Y28" s="77"/>
      <c r="Z28" s="77"/>
      <c r="AA28" s="77"/>
      <c r="AB28" s="77"/>
      <c r="AC28" s="77"/>
      <c r="AD28" s="77"/>
    </row>
    <row r="29" spans="1:30" x14ac:dyDescent="0.25">
      <c r="A29" s="67"/>
      <c r="B29" s="123"/>
      <c r="C29" s="39"/>
      <c r="D29" s="123"/>
      <c r="E29" s="124"/>
      <c r="G29" s="39"/>
      <c r="H29" s="43"/>
      <c r="I29" s="39"/>
      <c r="J29" s="23"/>
      <c r="K29" s="23"/>
      <c r="L29" s="23"/>
      <c r="M29" s="39"/>
      <c r="N29" s="39"/>
      <c r="O29" s="39"/>
      <c r="P29" s="39"/>
      <c r="Q29" s="134"/>
      <c r="R29" s="134"/>
      <c r="S29" s="134"/>
      <c r="T29" s="134"/>
      <c r="U29" s="134"/>
      <c r="V29" s="39"/>
      <c r="W29" s="123"/>
      <c r="X29" s="39"/>
      <c r="Y29" s="77"/>
      <c r="Z29" s="77"/>
      <c r="AA29" s="77"/>
      <c r="AB29" s="77"/>
      <c r="AC29" s="77"/>
      <c r="AD29" s="77"/>
    </row>
    <row r="30" spans="1:30" x14ac:dyDescent="0.25">
      <c r="A30" s="67"/>
      <c r="B30" s="123"/>
      <c r="C30" s="39"/>
      <c r="D30" s="123"/>
      <c r="E30" s="124"/>
      <c r="G30" s="39"/>
      <c r="H30" s="43"/>
      <c r="I30" s="39"/>
      <c r="J30" s="23"/>
      <c r="K30" s="23"/>
      <c r="L30" s="23"/>
      <c r="M30" s="39"/>
      <c r="N30" s="39"/>
      <c r="O30" s="39"/>
      <c r="P30" s="39"/>
      <c r="Q30" s="134"/>
      <c r="R30" s="134"/>
      <c r="S30" s="134"/>
      <c r="T30" s="134"/>
      <c r="U30" s="134"/>
      <c r="V30" s="39"/>
      <c r="W30" s="123"/>
      <c r="X30" s="39"/>
      <c r="Y30" s="77"/>
      <c r="Z30" s="77"/>
      <c r="AA30" s="77"/>
      <c r="AB30" s="77"/>
      <c r="AC30" s="77"/>
      <c r="AD30" s="77"/>
    </row>
    <row r="31" spans="1:30" x14ac:dyDescent="0.25">
      <c r="A31" s="67"/>
      <c r="B31" s="123"/>
      <c r="C31" s="39"/>
      <c r="D31" s="123"/>
      <c r="E31" s="124"/>
      <c r="G31" s="39"/>
      <c r="H31" s="43"/>
      <c r="I31" s="39"/>
      <c r="J31" s="23"/>
      <c r="K31" s="23"/>
      <c r="L31" s="23"/>
      <c r="M31" s="39"/>
      <c r="N31" s="39"/>
      <c r="O31" s="39"/>
      <c r="P31" s="39"/>
      <c r="Q31" s="134"/>
      <c r="R31" s="134"/>
      <c r="S31" s="134"/>
      <c r="T31" s="134"/>
      <c r="U31" s="134"/>
      <c r="V31" s="39"/>
      <c r="W31" s="123"/>
      <c r="X31" s="39"/>
      <c r="Y31" s="77"/>
      <c r="Z31" s="77"/>
      <c r="AA31" s="77"/>
      <c r="AB31" s="77"/>
      <c r="AC31" s="77"/>
      <c r="AD31" s="77"/>
    </row>
    <row r="32" spans="1:30" x14ac:dyDescent="0.25">
      <c r="A32" s="67"/>
      <c r="B32" s="123"/>
      <c r="C32" s="39"/>
      <c r="D32" s="123"/>
      <c r="E32" s="124"/>
      <c r="G32" s="39"/>
      <c r="H32" s="43"/>
      <c r="I32" s="39"/>
      <c r="J32" s="23"/>
      <c r="K32" s="23"/>
      <c r="L32" s="23"/>
      <c r="M32" s="39"/>
      <c r="N32" s="39"/>
      <c r="O32" s="39"/>
      <c r="P32" s="39"/>
      <c r="Q32" s="134"/>
      <c r="R32" s="134"/>
      <c r="S32" s="134"/>
      <c r="T32" s="134"/>
      <c r="U32" s="134"/>
      <c r="V32" s="39"/>
      <c r="W32" s="123"/>
      <c r="X32" s="39"/>
      <c r="Y32" s="77"/>
      <c r="Z32" s="77"/>
      <c r="AA32" s="77"/>
      <c r="AB32" s="77"/>
      <c r="AC32" s="77"/>
      <c r="AD32" s="77"/>
    </row>
    <row r="33" spans="1:30" x14ac:dyDescent="0.25">
      <c r="A33" s="67"/>
      <c r="B33" s="123"/>
      <c r="C33" s="39"/>
      <c r="D33" s="123"/>
      <c r="E33" s="124"/>
      <c r="G33" s="39"/>
      <c r="H33" s="43"/>
      <c r="I33" s="39"/>
      <c r="J33" s="23"/>
      <c r="K33" s="23"/>
      <c r="L33" s="23"/>
      <c r="M33" s="39"/>
      <c r="N33" s="39"/>
      <c r="O33" s="39"/>
      <c r="P33" s="39"/>
      <c r="Q33" s="134"/>
      <c r="R33" s="134"/>
      <c r="S33" s="134"/>
      <c r="T33" s="134"/>
      <c r="U33" s="134"/>
      <c r="V33" s="39"/>
      <c r="W33" s="123"/>
      <c r="X33" s="39"/>
      <c r="Y33" s="77"/>
      <c r="Z33" s="77"/>
      <c r="AA33" s="77"/>
      <c r="AB33" s="77"/>
      <c r="AC33" s="77"/>
      <c r="AD33" s="77"/>
    </row>
    <row r="34" spans="1:30" x14ac:dyDescent="0.25">
      <c r="A34" s="67"/>
      <c r="B34" s="123"/>
      <c r="C34" s="39"/>
      <c r="D34" s="123"/>
      <c r="E34" s="124"/>
      <c r="G34" s="39"/>
      <c r="H34" s="43"/>
      <c r="I34" s="39"/>
      <c r="J34" s="23"/>
      <c r="K34" s="23"/>
      <c r="L34" s="23"/>
      <c r="M34" s="39"/>
      <c r="N34" s="39"/>
      <c r="O34" s="39"/>
      <c r="P34" s="39"/>
      <c r="Q34" s="134"/>
      <c r="R34" s="134"/>
      <c r="S34" s="134"/>
      <c r="T34" s="134"/>
      <c r="U34" s="134"/>
      <c r="V34" s="39"/>
      <c r="W34" s="123"/>
      <c r="X34" s="39"/>
      <c r="Y34" s="77"/>
      <c r="Z34" s="77"/>
      <c r="AA34" s="77"/>
      <c r="AB34" s="77"/>
      <c r="AC34" s="77"/>
      <c r="AD34" s="77"/>
    </row>
    <row r="35" spans="1:30" x14ac:dyDescent="0.25">
      <c r="A35" s="67"/>
      <c r="B35" s="123"/>
      <c r="C35" s="39"/>
      <c r="D35" s="123"/>
      <c r="E35" s="124"/>
      <c r="G35" s="39"/>
      <c r="H35" s="43"/>
      <c r="I35" s="39"/>
      <c r="J35" s="23"/>
      <c r="K35" s="23"/>
      <c r="L35" s="23"/>
      <c r="M35" s="39"/>
      <c r="N35" s="39"/>
      <c r="O35" s="39"/>
      <c r="P35" s="39"/>
      <c r="Q35" s="134"/>
      <c r="R35" s="134"/>
      <c r="S35" s="134"/>
      <c r="T35" s="134"/>
      <c r="U35" s="134"/>
      <c r="V35" s="39"/>
      <c r="W35" s="123"/>
      <c r="X35" s="39"/>
      <c r="Y35" s="77"/>
      <c r="Z35" s="77"/>
      <c r="AA35" s="77"/>
      <c r="AB35" s="77"/>
      <c r="AC35" s="77"/>
      <c r="AD35" s="77"/>
    </row>
    <row r="36" spans="1:30" x14ac:dyDescent="0.25">
      <c r="A36" s="67"/>
      <c r="B36" s="123"/>
      <c r="C36" s="39"/>
      <c r="D36" s="123"/>
      <c r="E36" s="124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134"/>
      <c r="R36" s="134"/>
      <c r="S36" s="134"/>
      <c r="T36" s="134"/>
      <c r="U36" s="134"/>
      <c r="V36" s="39"/>
      <c r="W36" s="123"/>
      <c r="X36" s="39"/>
      <c r="Y36" s="77"/>
      <c r="Z36" s="77"/>
      <c r="AA36" s="77"/>
      <c r="AB36" s="77"/>
      <c r="AC36" s="77"/>
      <c r="AD36" s="77"/>
    </row>
    <row r="37" spans="1:30" x14ac:dyDescent="0.25">
      <c r="A37" s="67"/>
      <c r="B37" s="123"/>
      <c r="C37" s="39"/>
      <c r="D37" s="123"/>
      <c r="E37" s="124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134"/>
      <c r="R37" s="134"/>
      <c r="S37" s="134"/>
      <c r="T37" s="134"/>
      <c r="U37" s="134"/>
      <c r="V37" s="39"/>
      <c r="W37" s="123"/>
      <c r="X37" s="39"/>
      <c r="Y37" s="77"/>
      <c r="Z37" s="77"/>
      <c r="AA37" s="77"/>
      <c r="AB37" s="77"/>
      <c r="AC37" s="77"/>
      <c r="AD37" s="77"/>
    </row>
    <row r="38" spans="1:30" x14ac:dyDescent="0.25">
      <c r="A38" s="67"/>
      <c r="B38" s="123"/>
      <c r="C38" s="39"/>
      <c r="D38" s="123"/>
      <c r="E38" s="124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134"/>
      <c r="R38" s="134"/>
      <c r="S38" s="134"/>
      <c r="T38" s="134"/>
      <c r="U38" s="134"/>
      <c r="V38" s="39"/>
      <c r="W38" s="123"/>
      <c r="X38" s="39"/>
      <c r="Y38" s="77"/>
      <c r="Z38" s="77"/>
      <c r="AA38" s="77"/>
      <c r="AB38" s="77"/>
      <c r="AC38" s="77"/>
      <c r="AD38" s="77"/>
    </row>
    <row r="39" spans="1:30" x14ac:dyDescent="0.25">
      <c r="A39" s="67"/>
      <c r="B39" s="123"/>
      <c r="C39" s="39"/>
      <c r="D39" s="123"/>
      <c r="E39" s="124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134"/>
      <c r="R39" s="134"/>
      <c r="S39" s="134"/>
      <c r="T39" s="134"/>
      <c r="U39" s="134"/>
      <c r="V39" s="39"/>
      <c r="W39" s="123"/>
      <c r="X39" s="39"/>
      <c r="Y39" s="77"/>
      <c r="Z39" s="77"/>
      <c r="AA39" s="77"/>
      <c r="AB39" s="77"/>
      <c r="AC39" s="77"/>
      <c r="AD39" s="77"/>
    </row>
    <row r="40" spans="1:30" x14ac:dyDescent="0.25">
      <c r="A40" s="67"/>
      <c r="B40" s="123"/>
      <c r="C40" s="39"/>
      <c r="D40" s="123"/>
      <c r="E40" s="124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134"/>
      <c r="R40" s="134"/>
      <c r="S40" s="134"/>
      <c r="T40" s="134"/>
      <c r="U40" s="134"/>
      <c r="V40" s="39"/>
      <c r="W40" s="123"/>
      <c r="X40" s="39"/>
      <c r="Y40" s="77"/>
      <c r="Z40" s="77"/>
      <c r="AA40" s="77"/>
      <c r="AB40" s="77"/>
      <c r="AC40" s="77"/>
      <c r="AD40" s="77"/>
    </row>
    <row r="41" spans="1:30" x14ac:dyDescent="0.25">
      <c r="A41" s="67"/>
      <c r="B41" s="123"/>
      <c r="C41" s="39"/>
      <c r="D41" s="123"/>
      <c r="E41" s="124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134"/>
      <c r="R41" s="134"/>
      <c r="S41" s="134"/>
      <c r="T41" s="134"/>
      <c r="U41" s="134"/>
      <c r="V41" s="39"/>
      <c r="W41" s="123"/>
      <c r="X41" s="39"/>
      <c r="Y41" s="77"/>
      <c r="Z41" s="77"/>
      <c r="AA41" s="77"/>
      <c r="AB41" s="77"/>
      <c r="AC41" s="77"/>
      <c r="AD41" s="77"/>
    </row>
    <row r="42" spans="1:30" x14ac:dyDescent="0.25">
      <c r="A42" s="67"/>
      <c r="B42" s="123"/>
      <c r="C42" s="39"/>
      <c r="D42" s="123"/>
      <c r="E42" s="124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134"/>
      <c r="R42" s="134"/>
      <c r="S42" s="134"/>
      <c r="T42" s="134"/>
      <c r="U42" s="134"/>
      <c r="V42" s="39"/>
      <c r="W42" s="123"/>
      <c r="X42" s="39"/>
      <c r="Y42" s="77"/>
      <c r="Z42" s="77"/>
      <c r="AA42" s="77"/>
      <c r="AB42" s="77"/>
      <c r="AC42" s="77"/>
      <c r="AD42" s="77"/>
    </row>
    <row r="43" spans="1:30" x14ac:dyDescent="0.25">
      <c r="A43" s="67"/>
      <c r="B43" s="123"/>
      <c r="C43" s="39"/>
      <c r="D43" s="123"/>
      <c r="E43" s="124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134"/>
      <c r="R43" s="134"/>
      <c r="S43" s="134"/>
      <c r="T43" s="134"/>
      <c r="U43" s="134"/>
      <c r="V43" s="39"/>
      <c r="W43" s="123"/>
      <c r="X43" s="39"/>
      <c r="Y43" s="77"/>
      <c r="Z43" s="77"/>
      <c r="AA43" s="77"/>
      <c r="AB43" s="77"/>
      <c r="AC43" s="77"/>
      <c r="AD43" s="77"/>
    </row>
    <row r="44" spans="1:30" x14ac:dyDescent="0.25">
      <c r="A44" s="67"/>
      <c r="B44" s="123"/>
      <c r="C44" s="39"/>
      <c r="D44" s="123"/>
      <c r="E44" s="124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134"/>
      <c r="R44" s="134"/>
      <c r="S44" s="134"/>
      <c r="T44" s="134"/>
      <c r="U44" s="134"/>
      <c r="V44" s="39"/>
      <c r="W44" s="123"/>
      <c r="X44" s="39"/>
      <c r="Y44" s="77"/>
      <c r="Z44" s="77"/>
      <c r="AA44" s="77"/>
      <c r="AB44" s="77"/>
      <c r="AC44" s="77"/>
      <c r="AD44" s="77"/>
    </row>
    <row r="45" spans="1:30" x14ac:dyDescent="0.25">
      <c r="A45" s="67"/>
      <c r="B45" s="123"/>
      <c r="C45" s="39"/>
      <c r="D45" s="123"/>
      <c r="E45" s="124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134"/>
      <c r="R45" s="134"/>
      <c r="S45" s="134"/>
      <c r="T45" s="134"/>
      <c r="U45" s="134"/>
      <c r="V45" s="39"/>
      <c r="W45" s="123"/>
      <c r="X45" s="39"/>
      <c r="Y45" s="77"/>
      <c r="Z45" s="77"/>
      <c r="AA45" s="77"/>
      <c r="AB45" s="77"/>
      <c r="AC45" s="77"/>
      <c r="AD45" s="77"/>
    </row>
    <row r="46" spans="1:30" x14ac:dyDescent="0.25">
      <c r="A46" s="67"/>
      <c r="B46" s="123"/>
      <c r="C46" s="39"/>
      <c r="D46" s="123"/>
      <c r="E46" s="124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134"/>
      <c r="R46" s="134"/>
      <c r="S46" s="134"/>
      <c r="T46" s="134"/>
      <c r="U46" s="134"/>
      <c r="V46" s="39"/>
      <c r="W46" s="123"/>
      <c r="X46" s="39"/>
      <c r="Y46" s="77"/>
      <c r="Z46" s="77"/>
      <c r="AA46" s="77"/>
      <c r="AB46" s="77"/>
      <c r="AC46" s="77"/>
      <c r="AD46" s="77"/>
    </row>
    <row r="47" spans="1:30" x14ac:dyDescent="0.25">
      <c r="A47" s="67"/>
      <c r="B47" s="123"/>
      <c r="C47" s="39"/>
      <c r="D47" s="123"/>
      <c r="E47" s="123"/>
      <c r="F47" s="23"/>
      <c r="G47" s="39"/>
      <c r="H47" s="43"/>
      <c r="I47" s="39"/>
      <c r="J47" s="23"/>
      <c r="K47" s="23"/>
      <c r="L47" s="23"/>
      <c r="M47" s="23"/>
      <c r="N47" s="63"/>
      <c r="O47" s="63"/>
      <c r="P47" s="23"/>
      <c r="Q47" s="135"/>
      <c r="R47" s="135"/>
      <c r="S47" s="135"/>
      <c r="T47" s="135"/>
      <c r="U47" s="135"/>
      <c r="V47" s="23"/>
      <c r="W47" s="123"/>
      <c r="X47" s="23"/>
      <c r="Y47" s="77"/>
      <c r="Z47" s="77"/>
      <c r="AA47" s="77"/>
      <c r="AB47" s="77"/>
      <c r="AC47" s="77"/>
      <c r="AD47" s="77"/>
    </row>
    <row r="48" spans="1:30" x14ac:dyDescent="0.25">
      <c r="A48" s="67"/>
      <c r="B48" s="123"/>
      <c r="C48" s="39"/>
      <c r="D48" s="123"/>
      <c r="E48" s="123"/>
      <c r="F48" s="23"/>
      <c r="G48" s="39"/>
      <c r="H48" s="43"/>
      <c r="I48" s="39"/>
      <c r="J48" s="23"/>
      <c r="K48" s="23"/>
      <c r="L48" s="23"/>
      <c r="M48" s="23"/>
      <c r="N48" s="63"/>
      <c r="O48" s="63"/>
      <c r="P48" s="23"/>
      <c r="Q48" s="135"/>
      <c r="R48" s="135"/>
      <c r="S48" s="135"/>
      <c r="T48" s="135"/>
      <c r="U48" s="135"/>
      <c r="V48" s="23"/>
      <c r="W48" s="123"/>
      <c r="X48" s="23"/>
      <c r="Y48" s="77"/>
      <c r="Z48" s="77"/>
      <c r="AA48" s="77"/>
      <c r="AB48" s="77"/>
      <c r="AC48" s="77"/>
      <c r="AD48" s="77"/>
    </row>
    <row r="49" spans="1:30" x14ac:dyDescent="0.25">
      <c r="A49" s="67"/>
      <c r="B49" s="123"/>
      <c r="C49" s="39"/>
      <c r="D49" s="123"/>
      <c r="E49" s="123"/>
      <c r="F49" s="23"/>
      <c r="G49" s="39"/>
      <c r="H49" s="43"/>
      <c r="I49" s="39"/>
      <c r="J49" s="23"/>
      <c r="K49" s="23"/>
      <c r="L49" s="23"/>
      <c r="M49" s="23"/>
      <c r="N49" s="63"/>
      <c r="O49" s="63"/>
      <c r="P49" s="23"/>
      <c r="Q49" s="135"/>
      <c r="R49" s="135"/>
      <c r="S49" s="135"/>
      <c r="T49" s="135"/>
      <c r="U49" s="135"/>
      <c r="V49" s="23"/>
      <c r="W49" s="123"/>
      <c r="X49" s="23"/>
      <c r="Y49" s="77"/>
      <c r="Z49" s="77"/>
      <c r="AA49" s="77"/>
      <c r="AB49" s="77"/>
      <c r="AC49" s="77"/>
      <c r="AD49" s="77"/>
    </row>
    <row r="50" spans="1:30" x14ac:dyDescent="0.25">
      <c r="A50" s="67"/>
      <c r="B50" s="123"/>
      <c r="C50" s="39"/>
      <c r="D50" s="123"/>
      <c r="E50" s="123"/>
      <c r="F50" s="23"/>
      <c r="G50" s="39"/>
      <c r="H50" s="43"/>
      <c r="I50" s="39"/>
      <c r="J50" s="23"/>
      <c r="K50" s="23"/>
      <c r="L50" s="23"/>
      <c r="M50" s="23"/>
      <c r="N50" s="63"/>
      <c r="O50" s="63"/>
      <c r="P50" s="23"/>
      <c r="Q50" s="135"/>
      <c r="R50" s="135"/>
      <c r="S50" s="135"/>
      <c r="T50" s="135"/>
      <c r="U50" s="135"/>
      <c r="V50" s="23"/>
      <c r="W50" s="123"/>
      <c r="X50" s="23"/>
      <c r="Y50" s="77"/>
      <c r="Z50" s="77"/>
      <c r="AA50" s="77"/>
      <c r="AB50" s="77"/>
      <c r="AC50" s="77"/>
      <c r="AD50" s="77"/>
    </row>
    <row r="51" spans="1:30" x14ac:dyDescent="0.25">
      <c r="A51" s="67"/>
      <c r="B51" s="123"/>
      <c r="C51" s="39"/>
      <c r="D51" s="123"/>
      <c r="E51" s="123"/>
      <c r="F51" s="23"/>
      <c r="G51" s="39"/>
      <c r="H51" s="43"/>
      <c r="I51" s="39"/>
      <c r="J51" s="23"/>
      <c r="K51" s="23"/>
      <c r="L51" s="23"/>
      <c r="M51" s="23"/>
      <c r="N51" s="63"/>
      <c r="O51" s="63"/>
      <c r="P51" s="23"/>
      <c r="Q51" s="135"/>
      <c r="R51" s="135"/>
      <c r="S51" s="135"/>
      <c r="T51" s="135"/>
      <c r="U51" s="135"/>
      <c r="V51" s="23"/>
      <c r="W51" s="123"/>
      <c r="X51" s="23"/>
      <c r="Y51" s="77"/>
      <c r="Z51" s="77"/>
      <c r="AA51" s="77"/>
      <c r="AB51" s="77"/>
      <c r="AC51" s="77"/>
      <c r="AD51" s="77"/>
    </row>
    <row r="52" spans="1:30" x14ac:dyDescent="0.25">
      <c r="A52" s="67"/>
      <c r="B52" s="123"/>
      <c r="C52" s="39"/>
      <c r="D52" s="123"/>
      <c r="E52" s="123"/>
      <c r="F52" s="23"/>
      <c r="G52" s="39"/>
      <c r="H52" s="43"/>
      <c r="I52" s="39"/>
      <c r="J52" s="23"/>
      <c r="K52" s="23"/>
      <c r="L52" s="23"/>
      <c r="M52" s="23"/>
      <c r="N52" s="63"/>
      <c r="O52" s="63"/>
      <c r="P52" s="23"/>
      <c r="Q52" s="135"/>
      <c r="R52" s="135"/>
      <c r="S52" s="135"/>
      <c r="T52" s="135"/>
      <c r="U52" s="135"/>
      <c r="V52" s="23"/>
      <c r="W52" s="123"/>
      <c r="X52" s="23"/>
      <c r="Y52" s="77"/>
      <c r="Z52" s="77"/>
      <c r="AA52" s="77"/>
      <c r="AB52" s="77"/>
      <c r="AC52" s="77"/>
      <c r="AD52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2020-05-11T12:41:26Z</dcterms:modified>
</cp:coreProperties>
</file>