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9" i="2" l="1"/>
  <c r="O19" i="2" l="1"/>
  <c r="N19" i="2"/>
  <c r="M19" i="2"/>
  <c r="L19" i="2"/>
  <c r="AS16" i="2"/>
  <c r="AQ16" i="2"/>
  <c r="AR16" i="2" s="1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V16" i="2" s="1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H22" i="2" s="1"/>
  <c r="G16" i="2"/>
  <c r="G20" i="2" s="1"/>
  <c r="G22" i="2" s="1"/>
  <c r="F16" i="2"/>
  <c r="F20" i="2" s="1"/>
  <c r="F22" i="2" s="1"/>
  <c r="E16" i="2"/>
  <c r="E20" i="2" s="1"/>
  <c r="E22" i="2" s="1"/>
  <c r="J16" i="2" l="1"/>
  <c r="L20" i="2"/>
  <c r="N20" i="2"/>
  <c r="J20" i="2"/>
  <c r="M20" i="2"/>
  <c r="O20" i="2"/>
  <c r="AF16" i="2"/>
  <c r="O22" i="2"/>
  <c r="O21" i="2"/>
  <c r="J21" i="2"/>
  <c r="N22" i="2"/>
  <c r="L22" i="2"/>
  <c r="M22" i="2"/>
  <c r="K22" i="2"/>
  <c r="J22" i="2" s="1"/>
  <c r="N21" i="2"/>
  <c r="L21" i="2"/>
  <c r="M21" i="2"/>
  <c r="Y16" i="1"/>
  <c r="I23" i="1" s="1"/>
  <c r="X16" i="1"/>
  <c r="H23" i="1" s="1"/>
  <c r="W16" i="1"/>
  <c r="G23" i="1" s="1"/>
  <c r="V16" i="1"/>
  <c r="F23" i="1" s="1"/>
  <c r="U16" i="1"/>
  <c r="E23" i="1" s="1"/>
  <c r="L23" i="1" l="1"/>
  <c r="AQ16" i="1"/>
  <c r="AP16" i="1"/>
  <c r="AO16" i="1"/>
  <c r="AN16" i="1"/>
  <c r="AM16" i="1"/>
  <c r="AL16" i="1"/>
  <c r="O16" i="1"/>
  <c r="O21" i="1" s="1"/>
  <c r="O24" i="1" s="1"/>
  <c r="O25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N16" i="1" l="1"/>
  <c r="N21" i="1" s="1"/>
  <c r="E24" i="1"/>
  <c r="G24" i="1"/>
  <c r="I24" i="1"/>
  <c r="M21" i="1"/>
  <c r="F24" i="1"/>
  <c r="K21" i="1"/>
  <c r="H24" i="1"/>
  <c r="L24" i="1" s="1"/>
  <c r="L21" i="1"/>
  <c r="N23" i="1"/>
  <c r="Z16" i="1" s="1"/>
  <c r="M23" i="1"/>
  <c r="K23" i="1"/>
  <c r="D18" i="1"/>
  <c r="K24" i="1" l="1"/>
  <c r="N24" i="1"/>
  <c r="M24" i="1"/>
</calcChain>
</file>

<file path=xl/sharedStrings.xml><?xml version="1.0" encoding="utf-8"?>
<sst xmlns="http://schemas.openxmlformats.org/spreadsheetml/2006/main" count="229" uniqueCount="94">
  <si>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</si>
  <si>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</si>
  <si>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</si>
  <si>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</si>
  <si>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</si>
  <si>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</si>
  <si>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</si>
  <si>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</si>
  <si>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</si>
  <si>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</si>
  <si>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</si>
  <si>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</si>
  <si>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</si>
  <si>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</si>
  <si>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</si>
  <si>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</si>
  <si>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</si>
  <si>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</si>
  <si>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</si>
  <si>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</si>
  <si>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</si>
  <si>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</si>
  <si>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</si>
  <si>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</si>
  <si>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</si>
  <si>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</si>
  <si>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</si>
  <si>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</si>
  <si>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</si>
  <si>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</si>
  <si>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</si>
  <si>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</si>
  <si>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</si>
  <si>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</si>
  <si>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</si>
  <si>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1.  ottelu</t>
  </si>
  <si>
    <t>2.</t>
  </si>
  <si>
    <t>6.</t>
  </si>
  <si>
    <t>Seurat</t>
  </si>
  <si>
    <t>1.</t>
  </si>
  <si>
    <t>Lippo Pesis</t>
  </si>
  <si>
    <t>Lippo Pesis = Oulun Lippo Pesis  (2010)</t>
  </si>
  <si>
    <t>25.08. 2012  Lippo Pesis - AA  0-1  (2-5, 3-3)</t>
  </si>
  <si>
    <t>Eino Järvelä</t>
  </si>
  <si>
    <t>30.8.1992   Oulu</t>
  </si>
  <si>
    <t>Oulun Lippo Juniorit  (2003),  kasvattajaseura</t>
  </si>
  <si>
    <t>OjKi</t>
  </si>
  <si>
    <t>OjKi = Oulujoen Kiekko  (1906)</t>
  </si>
  <si>
    <t xml:space="preserve">  19 v 11 kk 26 pv</t>
  </si>
  <si>
    <t>YKKÖSPESIS</t>
  </si>
  <si>
    <t>21.08. 2013  Kiri - Lippo Pesis  1-0  (2-0, 7-7)</t>
  </si>
  <si>
    <t>4.  ottelu</t>
  </si>
  <si>
    <t xml:space="preserve">  20 v 11 kk 22 pv</t>
  </si>
  <si>
    <t>JoMa</t>
  </si>
  <si>
    <t>Lippo Pesis  2</t>
  </si>
  <si>
    <t>5.</t>
  </si>
  <si>
    <t>3.</t>
  </si>
  <si>
    <t>8.</t>
  </si>
  <si>
    <t>YK</t>
  </si>
  <si>
    <t>YK = Ylivieskan Kuula  (1909)</t>
  </si>
  <si>
    <t>12.</t>
  </si>
  <si>
    <t>PattU</t>
  </si>
  <si>
    <t>PattU = Pattijoen Urheilijat  (1928)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</si>
  <si>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</si>
  <si>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</si>
  <si>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</si>
  <si>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</si>
  <si>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</si>
  <si>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</si>
  <si>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</si>
  <si>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</si>
  <si>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</si>
  <si>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</si>
  <si>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</si>
  <si>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</si>
  <si>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</si>
  <si>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</si>
  <si>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</si>
  <si>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</si>
  <si>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Runkosarja  TOP - 30</t>
  </si>
  <si>
    <t>17.</t>
  </si>
  <si>
    <t>25.</t>
  </si>
  <si>
    <t>Ylempi loppusarja TOP-10</t>
  </si>
  <si>
    <t>14.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</si>
  <si>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</si>
  <si>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</si>
  <si>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</si>
  <si>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</si>
  <si>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</si>
  <si>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</si>
  <si>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</si>
  <si>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</si>
  <si>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Runkosarja TOP-10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</si>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</sst>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81" customWidth="1"/>
    <col min="2" max="2" width="6.7109375" style="68" customWidth="1"/>
    <col min="3" max="3" width="6.140625" style="67" customWidth="1"/>
    <col min="4" max="4" width="14.42578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4.5703125" style="67" customWidth="1"/>
    <col min="34" max="34" width="12" style="67" customWidth="1"/>
    <col min="35" max="35" width="12.28515625" style="67" customWidth="1"/>
    <col min="36" max="36" width="11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81" customWidth="1"/>
    <col min="45" max="16384" width="9.140625" style="81"/>
  </cols>
  <sheetData>
    <row r="1" spans="1:44" ht="17.25" customHeight="1" x14ac:dyDescent="0.25">
      <c r="A1" s="80"/>
      <c r="B1" s="2" t="s">
        <v>43</v>
      </c>
      <c r="C1" s="3"/>
      <c r="D1" s="4"/>
      <c r="E1" s="5" t="s">
        <v>44</v>
      </c>
      <c r="F1" s="70"/>
      <c r="G1" s="70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84" customFormat="1" ht="15" customHeight="1" x14ac:dyDescent="0.25">
      <c r="A2" s="8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79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82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83" t="s">
        <v>65</v>
      </c>
      <c r="AP2" s="14"/>
      <c r="AQ2" s="15"/>
      <c r="AR2" s="45"/>
    </row>
    <row r="3" spans="1:44" s="84" customFormat="1" ht="15" customHeight="1" x14ac:dyDescent="0.25">
      <c r="A3" s="8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66</v>
      </c>
      <c r="AE3" s="18" t="s">
        <v>16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22</v>
      </c>
      <c r="AM3" s="18" t="s">
        <v>23</v>
      </c>
      <c r="AN3" s="15" t="s">
        <v>71</v>
      </c>
      <c r="AO3" s="15" t="s">
        <v>30</v>
      </c>
      <c r="AP3" s="17" t="s">
        <v>31</v>
      </c>
      <c r="AQ3" s="18" t="s">
        <v>32</v>
      </c>
      <c r="AR3" s="45"/>
    </row>
    <row r="4" spans="1:44" s="84" customFormat="1" ht="15" customHeight="1" x14ac:dyDescent="0.25">
      <c r="A4" s="82"/>
      <c r="B4" s="24">
        <v>2010</v>
      </c>
      <c r="C4" s="24" t="s">
        <v>36</v>
      </c>
      <c r="D4" s="25" t="s">
        <v>46</v>
      </c>
      <c r="E4" s="24"/>
      <c r="F4" s="26" t="s">
        <v>34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74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5"/>
    </row>
    <row r="5" spans="1:44" s="84" customFormat="1" ht="15" customHeight="1" x14ac:dyDescent="0.25">
      <c r="A5" s="82"/>
      <c r="B5" s="34">
        <v>2011</v>
      </c>
      <c r="C5" s="34" t="s">
        <v>37</v>
      </c>
      <c r="D5" s="35" t="s">
        <v>40</v>
      </c>
      <c r="E5" s="34"/>
      <c r="F5" s="36" t="s">
        <v>33</v>
      </c>
      <c r="G5" s="66"/>
      <c r="H5" s="65"/>
      <c r="I5" s="34"/>
      <c r="J5" s="34"/>
      <c r="K5" s="34"/>
      <c r="L5" s="34"/>
      <c r="M5" s="34"/>
      <c r="N5" s="3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74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5"/>
    </row>
    <row r="6" spans="1:44" s="84" customFormat="1" ht="15" customHeight="1" x14ac:dyDescent="0.25">
      <c r="A6" s="82"/>
      <c r="B6" s="34">
        <v>2012</v>
      </c>
      <c r="C6" s="34" t="s">
        <v>39</v>
      </c>
      <c r="D6" s="35" t="s">
        <v>40</v>
      </c>
      <c r="E6" s="36"/>
      <c r="F6" s="36" t="s">
        <v>33</v>
      </c>
      <c r="G6" s="66"/>
      <c r="H6" s="65"/>
      <c r="I6" s="34"/>
      <c r="J6" s="34"/>
      <c r="K6" s="34"/>
      <c r="L6" s="34"/>
      <c r="M6" s="34"/>
      <c r="N6" s="37"/>
      <c r="O6" s="23">
        <v>1</v>
      </c>
      <c r="P6" s="18"/>
      <c r="Q6" s="18"/>
      <c r="R6" s="18"/>
      <c r="S6" s="18"/>
      <c r="T6" s="23"/>
      <c r="U6" s="31">
        <v>3</v>
      </c>
      <c r="V6" s="31">
        <v>0</v>
      </c>
      <c r="W6" s="31">
        <v>0</v>
      </c>
      <c r="X6" s="31">
        <v>0</v>
      </c>
      <c r="Y6" s="31">
        <v>4</v>
      </c>
      <c r="Z6" s="59">
        <v>0.21099999999999999</v>
      </c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9"/>
      <c r="AN6" s="30"/>
      <c r="AO6" s="30"/>
      <c r="AP6" s="33"/>
      <c r="AQ6" s="29"/>
      <c r="AR6" s="45"/>
    </row>
    <row r="7" spans="1:44" s="84" customFormat="1" ht="15" customHeight="1" x14ac:dyDescent="0.25">
      <c r="A7" s="82"/>
      <c r="B7" s="24">
        <v>2013</v>
      </c>
      <c r="C7" s="24" t="s">
        <v>55</v>
      </c>
      <c r="D7" s="25" t="s">
        <v>54</v>
      </c>
      <c r="E7" s="24"/>
      <c r="F7" s="26" t="s">
        <v>34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74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5"/>
    </row>
    <row r="8" spans="1:44" s="84" customFormat="1" ht="15" customHeight="1" x14ac:dyDescent="0.25">
      <c r="A8" s="82"/>
      <c r="B8" s="34">
        <v>2013</v>
      </c>
      <c r="C8" s="34" t="s">
        <v>36</v>
      </c>
      <c r="D8" s="35" t="s">
        <v>40</v>
      </c>
      <c r="E8" s="34"/>
      <c r="F8" s="36" t="s">
        <v>33</v>
      </c>
      <c r="G8" s="66"/>
      <c r="H8" s="65"/>
      <c r="I8" s="34"/>
      <c r="J8" s="34"/>
      <c r="K8" s="34"/>
      <c r="L8" s="34"/>
      <c r="M8" s="34"/>
      <c r="N8" s="37"/>
      <c r="O8" s="23"/>
      <c r="P8" s="18"/>
      <c r="Q8" s="18"/>
      <c r="R8" s="18"/>
      <c r="S8" s="18"/>
      <c r="T8" s="23"/>
      <c r="U8" s="31">
        <v>5</v>
      </c>
      <c r="V8" s="31">
        <v>1</v>
      </c>
      <c r="W8" s="31">
        <v>6</v>
      </c>
      <c r="X8" s="31">
        <v>1</v>
      </c>
      <c r="Y8" s="31">
        <v>21</v>
      </c>
      <c r="Z8" s="59">
        <v>0.52500000000000002</v>
      </c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5"/>
    </row>
    <row r="9" spans="1:44" s="84" customFormat="1" ht="15" customHeight="1" x14ac:dyDescent="0.25">
      <c r="A9" s="82"/>
      <c r="B9" s="29">
        <v>2014</v>
      </c>
      <c r="C9" s="29" t="s">
        <v>56</v>
      </c>
      <c r="D9" s="2" t="s">
        <v>53</v>
      </c>
      <c r="E9" s="29">
        <v>18</v>
      </c>
      <c r="F9" s="29">
        <v>0</v>
      </c>
      <c r="G9" s="29">
        <v>3</v>
      </c>
      <c r="H9" s="30">
        <v>4</v>
      </c>
      <c r="I9" s="29">
        <v>14</v>
      </c>
      <c r="J9" s="29">
        <v>3</v>
      </c>
      <c r="K9" s="29">
        <v>4</v>
      </c>
      <c r="L9" s="29">
        <v>4</v>
      </c>
      <c r="M9" s="29">
        <v>3</v>
      </c>
      <c r="N9" s="74">
        <v>0.26900000000000002</v>
      </c>
      <c r="O9" s="77">
        <v>52</v>
      </c>
      <c r="P9" s="18"/>
      <c r="Q9" s="18"/>
      <c r="R9" s="18"/>
      <c r="S9" s="18"/>
      <c r="T9" s="23"/>
      <c r="U9" s="28"/>
      <c r="V9" s="29"/>
      <c r="W9" s="30"/>
      <c r="X9" s="29"/>
      <c r="Y9" s="29"/>
      <c r="Z9" s="74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29">
        <v>1</v>
      </c>
      <c r="AO9" s="30"/>
      <c r="AP9" s="33"/>
      <c r="AQ9" s="29">
        <v>1</v>
      </c>
      <c r="AR9" s="45"/>
    </row>
    <row r="10" spans="1:44" s="84" customFormat="1" ht="15" customHeight="1" x14ac:dyDescent="0.25">
      <c r="A10" s="82"/>
      <c r="B10" s="34">
        <v>2015</v>
      </c>
      <c r="C10" s="34" t="s">
        <v>57</v>
      </c>
      <c r="D10" s="35" t="s">
        <v>58</v>
      </c>
      <c r="E10" s="34"/>
      <c r="F10" s="36" t="s">
        <v>33</v>
      </c>
      <c r="G10" s="66"/>
      <c r="H10" s="65"/>
      <c r="I10" s="34"/>
      <c r="J10" s="34"/>
      <c r="K10" s="34"/>
      <c r="L10" s="34"/>
      <c r="M10" s="34"/>
      <c r="N10" s="76"/>
      <c r="O10" s="78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74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30"/>
      <c r="AO10" s="30"/>
      <c r="AP10" s="33"/>
      <c r="AQ10" s="29"/>
      <c r="AR10" s="45"/>
    </row>
    <row r="11" spans="1:44" s="84" customFormat="1" ht="15" customHeight="1" x14ac:dyDescent="0.25">
      <c r="A11" s="82"/>
      <c r="B11" s="29">
        <v>2016</v>
      </c>
      <c r="C11" s="29" t="s">
        <v>60</v>
      </c>
      <c r="D11" s="2" t="s">
        <v>61</v>
      </c>
      <c r="E11" s="29">
        <v>28</v>
      </c>
      <c r="F11" s="29">
        <v>4</v>
      </c>
      <c r="G11" s="29">
        <v>45</v>
      </c>
      <c r="H11" s="29">
        <v>8</v>
      </c>
      <c r="I11" s="29">
        <v>95</v>
      </c>
      <c r="J11" s="29">
        <v>1</v>
      </c>
      <c r="K11" s="29">
        <v>13</v>
      </c>
      <c r="L11" s="29">
        <v>32</v>
      </c>
      <c r="M11" s="29">
        <v>49</v>
      </c>
      <c r="N11" s="74">
        <v>0.46800000000000003</v>
      </c>
      <c r="O11" s="77">
        <v>203</v>
      </c>
      <c r="P11" s="18" t="s">
        <v>80</v>
      </c>
      <c r="Q11" s="18"/>
      <c r="R11" s="18" t="s">
        <v>81</v>
      </c>
      <c r="S11" s="18"/>
      <c r="T11" s="23"/>
      <c r="U11" s="31">
        <v>5</v>
      </c>
      <c r="V11" s="31">
        <v>0</v>
      </c>
      <c r="W11" s="31">
        <v>9</v>
      </c>
      <c r="X11" s="31">
        <v>2</v>
      </c>
      <c r="Y11" s="31">
        <v>14</v>
      </c>
      <c r="Z11" s="59">
        <v>0.378</v>
      </c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5"/>
    </row>
    <row r="12" spans="1:44" s="84" customFormat="1" ht="15" customHeight="1" x14ac:dyDescent="0.25">
      <c r="A12" s="82"/>
      <c r="B12" s="29">
        <v>2017</v>
      </c>
      <c r="C12" s="29" t="s">
        <v>72</v>
      </c>
      <c r="D12" s="2" t="s">
        <v>61</v>
      </c>
      <c r="E12" s="29">
        <v>25</v>
      </c>
      <c r="F12" s="29">
        <v>0</v>
      </c>
      <c r="G12" s="29">
        <v>23</v>
      </c>
      <c r="H12" s="29">
        <v>4</v>
      </c>
      <c r="I12" s="29">
        <v>64</v>
      </c>
      <c r="J12" s="29">
        <v>8</v>
      </c>
      <c r="K12" s="29">
        <v>5</v>
      </c>
      <c r="L12" s="29">
        <v>28</v>
      </c>
      <c r="M12" s="29">
        <v>23</v>
      </c>
      <c r="N12" s="51">
        <v>0.39300000000000002</v>
      </c>
      <c r="O12" s="43">
        <v>163</v>
      </c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74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5"/>
    </row>
    <row r="13" spans="1:44" s="84" customFormat="1" ht="15" customHeight="1" x14ac:dyDescent="0.25">
      <c r="A13" s="82"/>
      <c r="B13" s="29">
        <v>2018</v>
      </c>
      <c r="C13" s="29" t="s">
        <v>83</v>
      </c>
      <c r="D13" s="2" t="s">
        <v>40</v>
      </c>
      <c r="E13" s="29">
        <v>32</v>
      </c>
      <c r="F13" s="29">
        <v>1</v>
      </c>
      <c r="G13" s="29">
        <v>22</v>
      </c>
      <c r="H13" s="29">
        <v>10</v>
      </c>
      <c r="I13" s="29">
        <v>107</v>
      </c>
      <c r="J13" s="29">
        <v>9</v>
      </c>
      <c r="K13" s="29">
        <v>20</v>
      </c>
      <c r="L13" s="29">
        <v>55</v>
      </c>
      <c r="M13" s="29">
        <v>23</v>
      </c>
      <c r="N13" s="74">
        <v>0.51439999999999997</v>
      </c>
      <c r="O13" s="79">
        <v>208</v>
      </c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74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30"/>
      <c r="AO13" s="30"/>
      <c r="AP13" s="33"/>
      <c r="AQ13" s="29"/>
      <c r="AR13" s="45"/>
    </row>
    <row r="14" spans="1:44" s="84" customFormat="1" ht="15" customHeight="1" x14ac:dyDescent="0.25">
      <c r="A14" s="82"/>
      <c r="B14" s="34">
        <v>2019</v>
      </c>
      <c r="C14" s="34" t="s">
        <v>36</v>
      </c>
      <c r="D14" s="35" t="s">
        <v>93</v>
      </c>
      <c r="E14" s="34"/>
      <c r="F14" s="36" t="s">
        <v>33</v>
      </c>
      <c r="G14" s="66"/>
      <c r="H14" s="65"/>
      <c r="I14" s="34"/>
      <c r="J14" s="34"/>
      <c r="K14" s="34"/>
      <c r="L14" s="34"/>
      <c r="M14" s="34"/>
      <c r="N14" s="37"/>
      <c r="O14" s="23"/>
      <c r="P14" s="18"/>
      <c r="Q14" s="18"/>
      <c r="R14" s="18"/>
      <c r="S14" s="18"/>
      <c r="T14" s="23"/>
      <c r="U14" s="31">
        <v>4</v>
      </c>
      <c r="V14" s="31">
        <v>0</v>
      </c>
      <c r="W14" s="119">
        <v>1</v>
      </c>
      <c r="X14" s="31">
        <v>1</v>
      </c>
      <c r="Y14" s="31">
        <v>9</v>
      </c>
      <c r="Z14" s="120">
        <v>0.2727</v>
      </c>
      <c r="AA14" s="23">
        <v>33</v>
      </c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5"/>
    </row>
    <row r="15" spans="1:44" s="84" customFormat="1" ht="15" customHeight="1" x14ac:dyDescent="0.25">
      <c r="A15" s="82"/>
      <c r="B15" s="34">
        <v>2020</v>
      </c>
      <c r="C15" s="34" t="s">
        <v>36</v>
      </c>
      <c r="D15" s="35" t="s">
        <v>93</v>
      </c>
      <c r="E15" s="34"/>
      <c r="F15" s="36" t="s">
        <v>33</v>
      </c>
      <c r="G15" s="66"/>
      <c r="H15" s="65"/>
      <c r="I15" s="34"/>
      <c r="J15" s="34"/>
      <c r="K15" s="34"/>
      <c r="L15" s="34"/>
      <c r="M15" s="34"/>
      <c r="N15" s="37"/>
      <c r="O15" s="23"/>
      <c r="P15" s="18"/>
      <c r="Q15" s="18"/>
      <c r="R15" s="18"/>
      <c r="S15" s="18"/>
      <c r="T15" s="23"/>
      <c r="U15" s="28"/>
      <c r="V15" s="29"/>
      <c r="W15" s="30"/>
      <c r="X15" s="29"/>
      <c r="Y15" s="29"/>
      <c r="Z15" s="74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5"/>
    </row>
    <row r="16" spans="1:44" s="84" customFormat="1" ht="15" customHeight="1" x14ac:dyDescent="0.25">
      <c r="A16" s="85"/>
      <c r="B16" s="16" t="s">
        <v>7</v>
      </c>
      <c r="C16" s="17"/>
      <c r="D16" s="15"/>
      <c r="E16" s="18">
        <f t="shared" ref="E16:M16" si="0">SUM(E4:E15)</f>
        <v>103</v>
      </c>
      <c r="F16" s="18">
        <f t="shared" si="0"/>
        <v>5</v>
      </c>
      <c r="G16" s="18">
        <f t="shared" si="0"/>
        <v>93</v>
      </c>
      <c r="H16" s="18">
        <f t="shared" si="0"/>
        <v>26</v>
      </c>
      <c r="I16" s="18">
        <f t="shared" si="0"/>
        <v>280</v>
      </c>
      <c r="J16" s="18">
        <f t="shared" si="0"/>
        <v>21</v>
      </c>
      <c r="K16" s="18">
        <f t="shared" si="0"/>
        <v>42</v>
      </c>
      <c r="L16" s="18">
        <f t="shared" si="0"/>
        <v>119</v>
      </c>
      <c r="M16" s="17">
        <f t="shared" si="0"/>
        <v>98</v>
      </c>
      <c r="N16" s="38">
        <f>PRODUCT(I16/O16)</f>
        <v>0.44657097288676234</v>
      </c>
      <c r="O16" s="75">
        <f>SUM(O3:O15)</f>
        <v>627</v>
      </c>
      <c r="P16" s="86" t="s">
        <v>73</v>
      </c>
      <c r="Q16" s="86" t="s">
        <v>73</v>
      </c>
      <c r="R16" s="86" t="s">
        <v>73</v>
      </c>
      <c r="S16" s="86" t="s">
        <v>73</v>
      </c>
      <c r="T16" s="23"/>
      <c r="U16" s="18">
        <f>SUM(U5:U15)</f>
        <v>17</v>
      </c>
      <c r="V16" s="18">
        <f t="shared" ref="V16:Y16" si="1">SUM(V5:V15)</f>
        <v>1</v>
      </c>
      <c r="W16" s="18">
        <f t="shared" si="1"/>
        <v>16</v>
      </c>
      <c r="X16" s="18">
        <f t="shared" si="1"/>
        <v>4</v>
      </c>
      <c r="Y16" s="18">
        <f t="shared" si="1"/>
        <v>48</v>
      </c>
      <c r="Z16" s="38">
        <f>PRODUCT(N23)</f>
        <v>0.37209302325581395</v>
      </c>
      <c r="AA16" s="75"/>
      <c r="AB16" s="86" t="s">
        <v>73</v>
      </c>
      <c r="AC16" s="86" t="s">
        <v>73</v>
      </c>
      <c r="AD16" s="86" t="s">
        <v>73</v>
      </c>
      <c r="AE16" s="86" t="s">
        <v>73</v>
      </c>
      <c r="AF16" s="23"/>
      <c r="AG16" s="86" t="s">
        <v>74</v>
      </c>
      <c r="AH16" s="86" t="s">
        <v>74</v>
      </c>
      <c r="AI16" s="86" t="s">
        <v>74</v>
      </c>
      <c r="AJ16" s="86" t="s">
        <v>74</v>
      </c>
      <c r="AK16" s="23"/>
      <c r="AL16" s="18">
        <f t="shared" ref="AL16:AQ16" si="2">SUM(AL4:AL15)</f>
        <v>0</v>
      </c>
      <c r="AM16" s="18">
        <f t="shared" si="2"/>
        <v>0</v>
      </c>
      <c r="AN16" s="18">
        <f t="shared" si="2"/>
        <v>1</v>
      </c>
      <c r="AO16" s="18">
        <f t="shared" si="2"/>
        <v>0</v>
      </c>
      <c r="AP16" s="18">
        <f t="shared" si="2"/>
        <v>0</v>
      </c>
      <c r="AQ16" s="18">
        <f t="shared" si="2"/>
        <v>1</v>
      </c>
      <c r="AR16" s="45"/>
    </row>
    <row r="17" spans="1:45" s="84" customFormat="1" ht="15" customHeight="1" x14ac:dyDescent="0.25">
      <c r="A17" s="85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7"/>
      <c r="O17" s="23"/>
      <c r="P17" s="22"/>
      <c r="Q17" s="20"/>
      <c r="R17" s="88"/>
      <c r="S17" s="89"/>
      <c r="T17" s="23"/>
      <c r="U17" s="17"/>
      <c r="V17" s="14"/>
      <c r="W17" s="14"/>
      <c r="X17" s="14"/>
      <c r="Y17" s="14"/>
      <c r="Z17" s="15"/>
      <c r="AA17" s="23"/>
      <c r="AB17" s="90"/>
      <c r="AC17" s="91"/>
      <c r="AD17" s="88"/>
      <c r="AE17" s="89"/>
      <c r="AF17" s="23"/>
      <c r="AG17" s="92">
        <v>0</v>
      </c>
      <c r="AH17" s="92">
        <v>0</v>
      </c>
      <c r="AI17" s="92">
        <v>0</v>
      </c>
      <c r="AJ17" s="92">
        <v>0</v>
      </c>
      <c r="AK17" s="23"/>
      <c r="AL17" s="17"/>
      <c r="AM17" s="14"/>
      <c r="AN17" s="14"/>
      <c r="AO17" s="14"/>
      <c r="AP17" s="14"/>
      <c r="AQ17" s="15"/>
      <c r="AR17" s="45"/>
    </row>
    <row r="18" spans="1:45" ht="15" customHeight="1" x14ac:dyDescent="0.25">
      <c r="A18" s="82"/>
      <c r="B18" s="2" t="s">
        <v>2</v>
      </c>
      <c r="C18" s="33"/>
      <c r="D18" s="39">
        <f>SUM(F16:H16)+((I16-F16-G16)/3)+(E16/3)+(AL16*25)+(AM16*25)+(AN16*10)+(AO16*25)+(AP16*20)+(AQ16*15)</f>
        <v>244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23"/>
      <c r="Q18" s="23"/>
      <c r="R18" s="23"/>
      <c r="S18" s="2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5"/>
    </row>
    <row r="19" spans="1:45" s="84" customFormat="1" ht="15" customHeight="1" x14ac:dyDescent="0.25">
      <c r="A19" s="8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3"/>
      <c r="P19" s="43"/>
      <c r="Q19" s="43"/>
      <c r="R19" s="43"/>
      <c r="S19" s="43"/>
      <c r="T19" s="43"/>
      <c r="U19" s="40"/>
      <c r="V19" s="44"/>
      <c r="W19" s="40"/>
      <c r="X19" s="40"/>
      <c r="Y19" s="40"/>
      <c r="Z19" s="40"/>
      <c r="AA19" s="40"/>
      <c r="AB19" s="40"/>
      <c r="AC19" s="40"/>
      <c r="AD19" s="40"/>
      <c r="AE19" s="40"/>
      <c r="AF19" s="23"/>
      <c r="AG19" s="40"/>
      <c r="AH19" s="40"/>
      <c r="AI19" s="40"/>
      <c r="AJ19" s="40"/>
      <c r="AK19" s="23"/>
      <c r="AL19" s="40"/>
      <c r="AM19" s="40"/>
      <c r="AN19" s="40"/>
      <c r="AO19" s="40"/>
      <c r="AP19" s="40"/>
      <c r="AQ19" s="40"/>
      <c r="AR19" s="45"/>
    </row>
    <row r="20" spans="1:45" ht="15" customHeight="1" x14ac:dyDescent="0.25">
      <c r="A20" s="82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0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7" t="s">
        <v>29</v>
      </c>
      <c r="Q20" s="12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48"/>
      <c r="AC20" s="48"/>
      <c r="AD20" s="12"/>
      <c r="AE20" s="49"/>
      <c r="AF20" s="23"/>
      <c r="AG20" s="47" t="s">
        <v>75</v>
      </c>
      <c r="AH20" s="12"/>
      <c r="AI20" s="48"/>
      <c r="AJ20" s="49"/>
      <c r="AK20" s="23"/>
      <c r="AL20" s="10" t="s">
        <v>76</v>
      </c>
      <c r="AM20" s="12"/>
      <c r="AN20" s="12"/>
      <c r="AO20" s="12"/>
      <c r="AP20" s="12"/>
      <c r="AQ20" s="49"/>
      <c r="AR20" s="45"/>
    </row>
    <row r="21" spans="1:45" ht="15" customHeight="1" x14ac:dyDescent="0.25">
      <c r="A21" s="82"/>
      <c r="B21" s="47" t="s">
        <v>12</v>
      </c>
      <c r="C21" s="12"/>
      <c r="D21" s="49"/>
      <c r="E21" s="29">
        <f>PRODUCT(E16)</f>
        <v>103</v>
      </c>
      <c r="F21" s="29">
        <f>PRODUCT(F16)</f>
        <v>5</v>
      </c>
      <c r="G21" s="29">
        <f>PRODUCT(G16)</f>
        <v>93</v>
      </c>
      <c r="H21" s="29">
        <f>PRODUCT(H16)</f>
        <v>26</v>
      </c>
      <c r="I21" s="29">
        <f>PRODUCT(I16)</f>
        <v>280</v>
      </c>
      <c r="J21" s="40"/>
      <c r="K21" s="50">
        <f>PRODUCT((F21+G21)/E21)</f>
        <v>0.95145631067961167</v>
      </c>
      <c r="L21" s="50">
        <f>PRODUCT(H21/E21)</f>
        <v>0.25242718446601942</v>
      </c>
      <c r="M21" s="50">
        <f>PRODUCT(I21/E21)</f>
        <v>2.7184466019417477</v>
      </c>
      <c r="N21" s="51">
        <f>PRODUCT(N16)</f>
        <v>0.44657097288676234</v>
      </c>
      <c r="O21" s="23">
        <f>PRODUCT(O16)</f>
        <v>627</v>
      </c>
      <c r="P21" s="105" t="s">
        <v>9</v>
      </c>
      <c r="Q21" s="121"/>
      <c r="R21" s="106" t="s">
        <v>42</v>
      </c>
      <c r="S21" s="106"/>
      <c r="T21" s="106"/>
      <c r="U21" s="106"/>
      <c r="V21" s="106"/>
      <c r="W21" s="106"/>
      <c r="X21" s="106"/>
      <c r="Y21" s="122"/>
      <c r="Z21" s="122" t="s">
        <v>35</v>
      </c>
      <c r="AA21" s="122"/>
      <c r="AB21" s="106"/>
      <c r="AC21" s="123" t="s">
        <v>48</v>
      </c>
      <c r="AD21" s="124"/>
      <c r="AE21" s="107"/>
      <c r="AF21" s="23"/>
      <c r="AG21" s="125"/>
      <c r="AH21" s="137"/>
      <c r="AI21" s="106"/>
      <c r="AJ21" s="107"/>
      <c r="AK21" s="23"/>
      <c r="AL21" s="105"/>
      <c r="AM21" s="122"/>
      <c r="AN21" s="106"/>
      <c r="AO21" s="106"/>
      <c r="AP21" s="106"/>
      <c r="AQ21" s="107"/>
      <c r="AR21" s="45"/>
    </row>
    <row r="22" spans="1:45" ht="15" customHeight="1" x14ac:dyDescent="0.25">
      <c r="A22" s="82"/>
      <c r="B22" s="52" t="s">
        <v>14</v>
      </c>
      <c r="C22" s="53"/>
      <c r="D22" s="54"/>
      <c r="E22" s="29"/>
      <c r="F22" s="29"/>
      <c r="G22" s="29"/>
      <c r="H22" s="29"/>
      <c r="I22" s="29"/>
      <c r="J22" s="40"/>
      <c r="K22" s="50"/>
      <c r="L22" s="50"/>
      <c r="M22" s="50"/>
      <c r="N22" s="51"/>
      <c r="O22" s="23"/>
      <c r="P22" s="125" t="s">
        <v>77</v>
      </c>
      <c r="Q22" s="126"/>
      <c r="R22" s="127" t="s">
        <v>50</v>
      </c>
      <c r="S22" s="127"/>
      <c r="T22" s="127"/>
      <c r="U22" s="127"/>
      <c r="V22" s="127"/>
      <c r="W22" s="127"/>
      <c r="X22" s="127"/>
      <c r="Y22" s="128"/>
      <c r="Z22" s="128" t="s">
        <v>51</v>
      </c>
      <c r="AA22" s="128"/>
      <c r="AB22" s="127"/>
      <c r="AC22" s="129" t="s">
        <v>52</v>
      </c>
      <c r="AD22" s="75"/>
      <c r="AE22" s="130"/>
      <c r="AF22" s="23"/>
      <c r="AG22" s="125"/>
      <c r="AH22" s="138"/>
      <c r="AI22" s="127"/>
      <c r="AJ22" s="130"/>
      <c r="AK22" s="23"/>
      <c r="AL22" s="125"/>
      <c r="AM22" s="128"/>
      <c r="AN22" s="127"/>
      <c r="AO22" s="127"/>
      <c r="AP22" s="127"/>
      <c r="AQ22" s="130"/>
      <c r="AR22" s="45"/>
    </row>
    <row r="23" spans="1:45" ht="15" customHeight="1" x14ac:dyDescent="0.25">
      <c r="A23" s="82"/>
      <c r="B23" s="55" t="s">
        <v>15</v>
      </c>
      <c r="C23" s="56"/>
      <c r="D23" s="57"/>
      <c r="E23" s="31">
        <f>PRODUCT(U16)</f>
        <v>17</v>
      </c>
      <c r="F23" s="31">
        <f t="shared" ref="F23:I23" si="3">PRODUCT(V16)</f>
        <v>1</v>
      </c>
      <c r="G23" s="31">
        <f t="shared" si="3"/>
        <v>16</v>
      </c>
      <c r="H23" s="31">
        <f t="shared" si="3"/>
        <v>4</v>
      </c>
      <c r="I23" s="31">
        <f t="shared" si="3"/>
        <v>48</v>
      </c>
      <c r="J23" s="40"/>
      <c r="K23" s="58">
        <f>PRODUCT((F23+G23)/E23)</f>
        <v>1</v>
      </c>
      <c r="L23" s="58">
        <f>PRODUCT(H23/E23)</f>
        <v>0.23529411764705882</v>
      </c>
      <c r="M23" s="58">
        <f>PRODUCT(I23/E23)</f>
        <v>2.8235294117647061</v>
      </c>
      <c r="N23" s="59">
        <f>PRODUCT(I23/O23)</f>
        <v>0.37209302325581395</v>
      </c>
      <c r="O23" s="23">
        <v>129</v>
      </c>
      <c r="P23" s="125" t="s">
        <v>78</v>
      </c>
      <c r="Q23" s="126"/>
      <c r="R23" s="127" t="s">
        <v>50</v>
      </c>
      <c r="S23" s="127"/>
      <c r="T23" s="127"/>
      <c r="U23" s="127"/>
      <c r="V23" s="127"/>
      <c r="W23" s="127"/>
      <c r="X23" s="127"/>
      <c r="Y23" s="128"/>
      <c r="Z23" s="128" t="s">
        <v>51</v>
      </c>
      <c r="AA23" s="128"/>
      <c r="AB23" s="127"/>
      <c r="AC23" s="129" t="s">
        <v>52</v>
      </c>
      <c r="AD23" s="75"/>
      <c r="AE23" s="130"/>
      <c r="AF23" s="23"/>
      <c r="AG23" s="139"/>
      <c r="AH23" s="138"/>
      <c r="AI23" s="127"/>
      <c r="AJ23" s="130"/>
      <c r="AK23" s="23"/>
      <c r="AL23" s="125"/>
      <c r="AM23" s="128"/>
      <c r="AN23" s="127"/>
      <c r="AO23" s="127"/>
      <c r="AP23" s="127"/>
      <c r="AQ23" s="130"/>
      <c r="AR23" s="45"/>
    </row>
    <row r="24" spans="1:45" ht="15" customHeight="1" x14ac:dyDescent="0.25">
      <c r="A24" s="82"/>
      <c r="B24" s="60" t="s">
        <v>25</v>
      </c>
      <c r="C24" s="61"/>
      <c r="D24" s="62"/>
      <c r="E24" s="18">
        <f>SUM(E21:E23)</f>
        <v>120</v>
      </c>
      <c r="F24" s="18">
        <f>SUM(F21:F23)</f>
        <v>6</v>
      </c>
      <c r="G24" s="18">
        <f>SUM(G21:G23)</f>
        <v>109</v>
      </c>
      <c r="H24" s="18">
        <f>SUM(H21:H23)</f>
        <v>30</v>
      </c>
      <c r="I24" s="18">
        <f>SUM(I21:I23)</f>
        <v>328</v>
      </c>
      <c r="J24" s="40"/>
      <c r="K24" s="63">
        <f>PRODUCT((F24+G24)/E24)</f>
        <v>0.95833333333333337</v>
      </c>
      <c r="L24" s="63">
        <f>PRODUCT(H24/E24)</f>
        <v>0.25</v>
      </c>
      <c r="M24" s="63">
        <f>PRODUCT(I24/E24)</f>
        <v>2.7333333333333334</v>
      </c>
      <c r="N24" s="38">
        <f>PRODUCT(I24/O24)</f>
        <v>0.43386243386243384</v>
      </c>
      <c r="O24" s="23">
        <f>SUM(O21:O23)</f>
        <v>756</v>
      </c>
      <c r="P24" s="131" t="s">
        <v>10</v>
      </c>
      <c r="Q24" s="132"/>
      <c r="R24" s="133" t="s">
        <v>50</v>
      </c>
      <c r="S24" s="133"/>
      <c r="T24" s="133"/>
      <c r="U24" s="133"/>
      <c r="V24" s="133"/>
      <c r="W24" s="133"/>
      <c r="X24" s="133"/>
      <c r="Y24" s="134"/>
      <c r="Z24" s="134" t="s">
        <v>51</v>
      </c>
      <c r="AA24" s="134"/>
      <c r="AB24" s="133"/>
      <c r="AC24" s="71" t="s">
        <v>52</v>
      </c>
      <c r="AD24" s="135"/>
      <c r="AE24" s="136"/>
      <c r="AF24" s="23"/>
      <c r="AG24" s="140"/>
      <c r="AH24" s="141"/>
      <c r="AI24" s="142"/>
      <c r="AJ24" s="136"/>
      <c r="AK24" s="23"/>
      <c r="AL24" s="131"/>
      <c r="AM24" s="134"/>
      <c r="AN24" s="133"/>
      <c r="AO24" s="133"/>
      <c r="AP24" s="133"/>
      <c r="AQ24" s="136"/>
      <c r="AR24" s="45"/>
    </row>
    <row r="25" spans="1:45" ht="15" customHeight="1" x14ac:dyDescent="0.25">
      <c r="A25" s="82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3">
        <f>SUM(O22:O24)</f>
        <v>885</v>
      </c>
      <c r="P25" s="40"/>
      <c r="Q25" s="44"/>
      <c r="R25" s="40"/>
      <c r="S25" s="40"/>
      <c r="T25" s="23"/>
      <c r="U25" s="23"/>
      <c r="V25" s="44"/>
      <c r="W25" s="40"/>
      <c r="X25" s="40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0"/>
      <c r="AJ25" s="40"/>
      <c r="AK25" s="23"/>
      <c r="AL25" s="40"/>
      <c r="AM25" s="40"/>
      <c r="AN25" s="40"/>
      <c r="AO25" s="40"/>
      <c r="AP25" s="40"/>
      <c r="AQ25" s="40"/>
      <c r="AR25" s="45"/>
    </row>
    <row r="26" spans="1:45" ht="15" customHeight="1" x14ac:dyDescent="0.2">
      <c r="A26" s="82"/>
      <c r="B26" s="40" t="s">
        <v>38</v>
      </c>
      <c r="C26" s="40"/>
      <c r="D26" s="40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82"/>
      <c r="B27" s="40"/>
      <c r="C27" s="40"/>
      <c r="D27" s="40" t="s">
        <v>47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82"/>
      <c r="B28" s="40"/>
      <c r="C28" s="40"/>
      <c r="D28" s="40" t="s">
        <v>41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">
      <c r="A29" s="9"/>
      <c r="B29" s="40"/>
      <c r="C29" s="40"/>
      <c r="D29" s="40" t="s">
        <v>59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8" customFormat="1" ht="15" customHeight="1" x14ac:dyDescent="0.25">
      <c r="A30" s="9"/>
      <c r="B30" s="23"/>
      <c r="C30" s="23"/>
      <c r="D30" s="40" t="s">
        <v>62</v>
      </c>
      <c r="E30" s="23"/>
      <c r="F30" s="23"/>
      <c r="G30" s="23"/>
      <c r="H30" s="44"/>
      <c r="I30" s="44"/>
      <c r="J30" s="40"/>
      <c r="K30" s="40"/>
      <c r="L30" s="40"/>
      <c r="M30" s="1"/>
      <c r="N30" s="44"/>
      <c r="O30" s="23"/>
      <c r="P30" s="40"/>
      <c r="Q30" s="44"/>
      <c r="R30" s="40"/>
      <c r="S30" s="40"/>
      <c r="T30" s="23"/>
      <c r="U30" s="23"/>
      <c r="V30" s="64"/>
      <c r="W30" s="40"/>
      <c r="X30" s="40"/>
      <c r="Y30" s="40"/>
      <c r="Z30" s="40"/>
      <c r="AA30" s="40"/>
      <c r="AB30" s="40"/>
      <c r="AC30" s="40"/>
      <c r="AD30" s="40"/>
      <c r="AE30" s="40"/>
      <c r="AF30" s="45"/>
      <c r="AG30" s="1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5"/>
    </row>
    <row r="31" spans="1:45" s="8" customFormat="1" ht="15" customHeight="1" x14ac:dyDescent="0.25">
      <c r="A31" s="9"/>
      <c r="B31" s="23"/>
      <c r="C31" s="23"/>
      <c r="D31" s="40"/>
      <c r="E31" s="23"/>
      <c r="F31" s="23"/>
      <c r="G31" s="23"/>
      <c r="H31" s="44"/>
      <c r="I31" s="44"/>
      <c r="J31" s="40"/>
      <c r="K31" s="40"/>
      <c r="L31" s="40"/>
      <c r="M31" s="40"/>
      <c r="N31" s="44"/>
      <c r="O31" s="23"/>
      <c r="P31" s="40"/>
      <c r="Q31" s="44"/>
      <c r="R31" s="40"/>
      <c r="S31" s="40"/>
      <c r="T31" s="23"/>
      <c r="U31" s="23"/>
      <c r="V31" s="64"/>
      <c r="W31" s="40"/>
      <c r="X31" s="40"/>
      <c r="Y31" s="40"/>
      <c r="Z31" s="40"/>
      <c r="AA31" s="40"/>
      <c r="AB31" s="40"/>
      <c r="AC31" s="40"/>
      <c r="AD31" s="40"/>
      <c r="AE31" s="40"/>
      <c r="AF31" s="45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5"/>
    </row>
    <row r="32" spans="1:45" s="8" customFormat="1" ht="15" customHeight="1" x14ac:dyDescent="0.25">
      <c r="A32" s="9"/>
      <c r="B32" s="23"/>
      <c r="C32" s="23"/>
      <c r="D32" s="40"/>
      <c r="E32" s="23"/>
      <c r="F32" s="23"/>
      <c r="G32" s="23"/>
      <c r="H32" s="40"/>
      <c r="I32" s="40"/>
      <c r="J32" s="40"/>
      <c r="K32" s="40"/>
      <c r="L32" s="40"/>
      <c r="M32" s="40"/>
      <c r="N32" s="44"/>
      <c r="O32" s="23"/>
      <c r="P32" s="40"/>
      <c r="Q32" s="44"/>
      <c r="R32" s="40"/>
      <c r="S32" s="40"/>
      <c r="T32" s="23"/>
      <c r="U32" s="23"/>
      <c r="V32" s="64"/>
      <c r="W32" s="40"/>
      <c r="X32" s="40"/>
      <c r="Y32" s="40"/>
      <c r="Z32" s="40"/>
      <c r="AA32" s="40"/>
      <c r="AB32" s="40"/>
      <c r="AC32" s="40"/>
      <c r="AD32" s="40"/>
      <c r="AE32" s="40"/>
      <c r="AF32" s="45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5"/>
    </row>
    <row r="33" spans="1:44" s="8" customFormat="1" ht="15" customHeight="1" x14ac:dyDescent="0.25">
      <c r="A33" s="9"/>
      <c r="B33" s="44"/>
      <c r="C33" s="44"/>
      <c r="D33" s="44"/>
      <c r="E33" s="44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5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5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4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4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4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4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4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4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4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81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81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4"/>
      <c r="AI68" s="40"/>
      <c r="AJ68" s="40"/>
      <c r="AK68" s="40"/>
      <c r="AL68" s="40"/>
      <c r="AM68" s="40"/>
      <c r="AN68" s="40"/>
      <c r="AO68" s="40"/>
      <c r="AP68" s="40"/>
      <c r="AQ68" s="40"/>
      <c r="AR68" s="81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81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81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81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81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81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81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81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81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81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81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81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81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81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81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81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81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4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0"/>
      <c r="AJ85" s="40"/>
      <c r="AK85" s="23"/>
      <c r="AL85" s="23"/>
      <c r="AM85" s="23"/>
      <c r="AN85" s="23"/>
      <c r="AO85" s="23"/>
      <c r="AP85" s="23"/>
      <c r="AQ85" s="23"/>
      <c r="AR85" s="81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4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0"/>
      <c r="AJ86" s="40"/>
      <c r="AK86" s="23"/>
      <c r="AL86" s="23"/>
      <c r="AM86" s="23"/>
      <c r="AN86" s="23"/>
      <c r="AO86" s="23"/>
      <c r="AP86" s="23"/>
      <c r="AQ86" s="23"/>
      <c r="AR86" s="81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4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0"/>
      <c r="AJ87" s="40"/>
      <c r="AK87" s="23"/>
      <c r="AL87" s="23"/>
      <c r="AM87" s="23"/>
      <c r="AN87" s="23"/>
      <c r="AO87" s="23"/>
      <c r="AP87" s="23"/>
      <c r="AQ87" s="23"/>
      <c r="AR87" s="81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4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0"/>
      <c r="AJ88" s="40"/>
      <c r="AK88" s="23"/>
      <c r="AL88" s="23"/>
      <c r="AM88" s="23"/>
      <c r="AN88" s="23"/>
      <c r="AO88" s="23"/>
      <c r="AP88" s="23"/>
      <c r="AQ88" s="23"/>
      <c r="AR88" s="81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4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0"/>
      <c r="AJ89" s="40"/>
      <c r="AK89" s="23"/>
      <c r="AL89" s="23"/>
      <c r="AM89" s="23"/>
      <c r="AN89" s="23"/>
      <c r="AO89" s="23"/>
      <c r="AP89" s="23"/>
      <c r="AQ89" s="23"/>
      <c r="AR89" s="81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4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0"/>
      <c r="AJ90" s="40"/>
      <c r="AK90" s="23"/>
      <c r="AL90" s="23"/>
      <c r="AM90" s="23"/>
      <c r="AN90" s="23"/>
      <c r="AO90" s="23"/>
      <c r="AP90" s="23"/>
      <c r="AQ90" s="23"/>
      <c r="AR90" s="81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4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0"/>
      <c r="AJ91" s="40"/>
      <c r="AK91" s="23"/>
      <c r="AL91" s="23"/>
      <c r="AM91" s="23"/>
      <c r="AN91" s="23"/>
      <c r="AO91" s="23"/>
      <c r="AP91" s="23"/>
      <c r="AQ91" s="23"/>
      <c r="AR91" s="81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4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0"/>
      <c r="AJ92" s="40"/>
      <c r="AK92" s="23"/>
      <c r="AL92" s="23"/>
      <c r="AM92" s="23"/>
      <c r="AN92" s="23"/>
      <c r="AO92" s="23"/>
      <c r="AP92" s="23"/>
      <c r="AQ92" s="23"/>
      <c r="AR92" s="81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4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0"/>
      <c r="AJ93" s="40"/>
      <c r="AK93" s="23"/>
      <c r="AL93" s="23"/>
      <c r="AM93" s="23"/>
      <c r="AN93" s="23"/>
      <c r="AO93" s="23"/>
      <c r="AP93" s="23"/>
      <c r="AQ93" s="23"/>
      <c r="AR93" s="81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4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0"/>
      <c r="AJ94" s="40"/>
      <c r="AK94" s="23"/>
      <c r="AL94" s="23"/>
      <c r="AM94" s="23"/>
      <c r="AN94" s="23"/>
      <c r="AO94" s="23"/>
      <c r="AP94" s="23"/>
      <c r="AQ94" s="23"/>
      <c r="AR94" s="81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4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0"/>
      <c r="AJ95" s="40"/>
      <c r="AK95" s="23"/>
      <c r="AL95" s="23"/>
      <c r="AM95" s="23"/>
      <c r="AN95" s="23"/>
      <c r="AO95" s="23"/>
      <c r="AP95" s="23"/>
      <c r="AQ95" s="23"/>
      <c r="AR95" s="81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4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0"/>
      <c r="AJ96" s="40"/>
      <c r="AK96" s="23"/>
      <c r="AL96" s="23"/>
      <c r="AM96" s="23"/>
      <c r="AN96" s="23"/>
      <c r="AO96" s="23"/>
      <c r="AP96" s="23"/>
      <c r="AQ96" s="23"/>
      <c r="AR96" s="81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4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0"/>
      <c r="AJ97" s="40"/>
      <c r="AK97" s="23"/>
      <c r="AL97" s="23"/>
      <c r="AM97" s="23"/>
      <c r="AN97" s="23"/>
      <c r="AO97" s="23"/>
      <c r="AP97" s="23"/>
      <c r="AQ97" s="23"/>
      <c r="AR97" s="81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4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0"/>
      <c r="AJ98" s="40"/>
      <c r="AK98" s="23"/>
      <c r="AL98" s="23"/>
      <c r="AM98" s="23"/>
      <c r="AN98" s="23"/>
      <c r="AO98" s="23"/>
      <c r="AP98" s="23"/>
      <c r="AQ98" s="23"/>
      <c r="AR98" s="81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4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0"/>
      <c r="AJ99" s="40"/>
      <c r="AK99" s="23"/>
      <c r="AL99" s="23"/>
      <c r="AM99" s="23"/>
      <c r="AN99" s="23"/>
      <c r="AO99" s="23"/>
      <c r="AP99" s="23"/>
      <c r="AQ99" s="23"/>
      <c r="AR99" s="81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4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0"/>
      <c r="AJ100" s="40"/>
      <c r="AK100" s="23"/>
      <c r="AL100" s="23"/>
      <c r="AM100" s="23"/>
      <c r="AN100" s="23"/>
      <c r="AO100" s="23"/>
      <c r="AP100" s="23"/>
      <c r="AQ100" s="23"/>
      <c r="AR100" s="81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4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0"/>
      <c r="AJ101" s="40"/>
      <c r="AK101" s="23"/>
      <c r="AL101" s="23"/>
      <c r="AM101" s="23"/>
      <c r="AN101" s="23"/>
      <c r="AO101" s="23"/>
      <c r="AP101" s="23"/>
      <c r="AQ101" s="23"/>
      <c r="AR101" s="81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4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0"/>
      <c r="AJ102" s="40"/>
      <c r="AK102" s="23"/>
      <c r="AL102" s="23"/>
      <c r="AM102" s="23"/>
      <c r="AN102" s="23"/>
      <c r="AO102" s="23"/>
      <c r="AP102" s="23"/>
      <c r="AQ102" s="23"/>
      <c r="AR102" s="81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4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0"/>
      <c r="AJ103" s="40"/>
      <c r="AK103" s="23"/>
      <c r="AL103" s="23"/>
      <c r="AM103" s="23"/>
      <c r="AN103" s="23"/>
      <c r="AO103" s="23"/>
      <c r="AP103" s="23"/>
      <c r="AQ103" s="23"/>
      <c r="AR103" s="81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4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0"/>
      <c r="AJ104" s="40"/>
      <c r="AK104" s="23"/>
      <c r="AL104" s="23"/>
      <c r="AM104" s="23"/>
      <c r="AN104" s="23"/>
      <c r="AO104" s="23"/>
      <c r="AP104" s="23"/>
      <c r="AQ104" s="23"/>
      <c r="AR104" s="81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4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0"/>
      <c r="AJ105" s="40"/>
      <c r="AK105" s="23"/>
      <c r="AL105" s="23"/>
      <c r="AM105" s="23"/>
      <c r="AN105" s="23"/>
      <c r="AO105" s="23"/>
      <c r="AP105" s="23"/>
      <c r="AQ105" s="23"/>
      <c r="AR105" s="81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4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0"/>
      <c r="AJ106" s="40"/>
      <c r="AK106" s="23"/>
      <c r="AL106" s="23"/>
      <c r="AM106" s="23"/>
      <c r="AN106" s="23"/>
      <c r="AO106" s="23"/>
      <c r="AP106" s="23"/>
      <c r="AQ106" s="23"/>
      <c r="AR106" s="81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4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0"/>
      <c r="AJ107" s="40"/>
      <c r="AK107" s="23"/>
      <c r="AL107" s="23"/>
      <c r="AM107" s="23"/>
      <c r="AN107" s="23"/>
      <c r="AO107" s="23"/>
      <c r="AP107" s="23"/>
      <c r="AQ107" s="23"/>
      <c r="AR107" s="81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4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0"/>
      <c r="AJ108" s="40"/>
      <c r="AK108" s="23"/>
      <c r="AL108" s="23"/>
      <c r="AM108" s="23"/>
      <c r="AN108" s="23"/>
      <c r="AO108" s="23"/>
      <c r="AP108" s="23"/>
      <c r="AQ108" s="23"/>
      <c r="AR108" s="81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4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0"/>
      <c r="AJ109" s="40"/>
      <c r="AK109" s="23"/>
      <c r="AL109" s="23"/>
      <c r="AM109" s="23"/>
      <c r="AN109" s="23"/>
      <c r="AO109" s="23"/>
      <c r="AP109" s="23"/>
      <c r="AQ109" s="23"/>
      <c r="AR109" s="81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4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0"/>
      <c r="AJ110" s="40"/>
      <c r="AK110" s="23"/>
      <c r="AL110" s="23"/>
      <c r="AM110" s="23"/>
      <c r="AN110" s="23"/>
      <c r="AO110" s="23"/>
      <c r="AP110" s="23"/>
      <c r="AQ110" s="23"/>
      <c r="AR110" s="81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4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0"/>
      <c r="AJ111" s="40"/>
      <c r="AK111" s="23"/>
      <c r="AL111" s="23"/>
      <c r="AM111" s="23"/>
      <c r="AN111" s="23"/>
      <c r="AO111" s="23"/>
      <c r="AP111" s="23"/>
      <c r="AQ111" s="23"/>
      <c r="AR111" s="81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4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0"/>
      <c r="AJ112" s="40"/>
      <c r="AK112" s="23"/>
      <c r="AL112" s="23"/>
      <c r="AM112" s="23"/>
      <c r="AN112" s="23"/>
      <c r="AO112" s="23"/>
      <c r="AP112" s="23"/>
      <c r="AQ112" s="23"/>
      <c r="AR112" s="81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4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0"/>
      <c r="AJ113" s="40"/>
      <c r="AK113" s="23"/>
      <c r="AL113" s="23"/>
      <c r="AM113" s="23"/>
      <c r="AN113" s="23"/>
      <c r="AO113" s="23"/>
      <c r="AP113" s="23"/>
      <c r="AQ113" s="23"/>
      <c r="AR113" s="81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4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0"/>
      <c r="AJ114" s="40"/>
      <c r="AK114" s="23"/>
      <c r="AL114" s="23"/>
      <c r="AM114" s="23"/>
      <c r="AN114" s="23"/>
      <c r="AO114" s="23"/>
      <c r="AP114" s="23"/>
      <c r="AQ114" s="23"/>
      <c r="AR114" s="81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4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0"/>
      <c r="AJ115" s="40"/>
      <c r="AK115" s="23"/>
      <c r="AL115" s="23"/>
      <c r="AM115" s="23"/>
      <c r="AN115" s="23"/>
      <c r="AO115" s="23"/>
      <c r="AP115" s="23"/>
      <c r="AQ115" s="23"/>
      <c r="AR115" s="81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4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81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4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81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4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81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4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81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4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81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4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81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4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81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4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81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4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81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4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81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4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81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4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81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4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81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4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81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4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81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4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81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4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81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4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81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4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81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4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81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4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81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4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81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4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81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4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81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4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81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4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81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4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81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4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81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4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81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4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81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4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81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4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81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4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81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4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81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4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81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4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81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4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81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4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81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4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81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4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81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4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81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4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81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4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81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4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81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4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81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4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81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4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81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4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81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4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81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4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81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4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81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4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81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4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81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4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0"/>
      <c r="AJ169" s="40"/>
      <c r="AK169" s="23"/>
      <c r="AL169" s="23"/>
      <c r="AM169" s="23"/>
      <c r="AN169" s="23"/>
      <c r="AO169" s="23"/>
      <c r="AP169" s="23"/>
      <c r="AQ169" s="23"/>
      <c r="AR169" s="81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4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0"/>
      <c r="AJ170" s="40"/>
      <c r="AK170" s="23"/>
      <c r="AL170" s="23"/>
      <c r="AM170" s="23"/>
      <c r="AN170" s="23"/>
      <c r="AO170" s="23"/>
      <c r="AP170" s="23"/>
      <c r="AQ170" s="23"/>
      <c r="AR170" s="81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4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0"/>
      <c r="AJ171" s="40"/>
      <c r="AK171" s="23"/>
      <c r="AL171" s="23"/>
      <c r="AM171" s="23"/>
      <c r="AN171" s="23"/>
      <c r="AO171" s="23"/>
      <c r="AP171" s="23"/>
      <c r="AQ171" s="23"/>
      <c r="AR171" s="81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4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0"/>
      <c r="AJ172" s="40"/>
      <c r="AK172" s="23"/>
      <c r="AL172" s="23"/>
      <c r="AM172" s="23"/>
      <c r="AN172" s="23"/>
      <c r="AO172" s="23"/>
      <c r="AP172" s="23"/>
      <c r="AQ172" s="23"/>
      <c r="AR172" s="81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4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0"/>
      <c r="AJ173" s="40"/>
      <c r="AK173" s="23"/>
      <c r="AL173" s="23"/>
      <c r="AM173" s="23"/>
      <c r="AN173" s="23"/>
      <c r="AO173" s="23"/>
      <c r="AP173" s="23"/>
      <c r="AQ173" s="23"/>
      <c r="AR173" s="81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4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0"/>
      <c r="AJ174" s="40"/>
      <c r="AK174" s="23"/>
      <c r="AL174" s="23"/>
      <c r="AM174" s="23"/>
      <c r="AN174" s="23"/>
      <c r="AO174" s="23"/>
      <c r="AP174" s="23"/>
      <c r="AQ174" s="23"/>
      <c r="AR174" s="81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4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0"/>
      <c r="AJ175" s="40"/>
      <c r="AK175" s="23"/>
      <c r="AL175" s="23"/>
      <c r="AM175" s="23"/>
      <c r="AN175" s="23"/>
      <c r="AO175" s="23"/>
      <c r="AP175" s="23"/>
      <c r="AQ175" s="23"/>
      <c r="AR175" s="81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4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0"/>
      <c r="AJ176" s="40"/>
      <c r="AK176" s="23"/>
      <c r="AL176" s="23"/>
      <c r="AM176" s="23"/>
      <c r="AN176" s="23"/>
      <c r="AO176" s="23"/>
      <c r="AP176" s="23"/>
      <c r="AQ176" s="23"/>
      <c r="AR176" s="81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4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0"/>
      <c r="AJ177" s="40"/>
      <c r="AK177" s="23"/>
      <c r="AL177" s="23"/>
      <c r="AM177" s="23"/>
      <c r="AN177" s="23"/>
      <c r="AO177" s="23"/>
      <c r="AP177" s="23"/>
      <c r="AQ177" s="23"/>
      <c r="AR177" s="81"/>
    </row>
    <row r="178" spans="1:44" ht="15" customHeight="1" x14ac:dyDescent="0.25">
      <c r="AG178" s="23"/>
      <c r="AH178" s="64"/>
      <c r="AI178" s="40"/>
      <c r="AJ178" s="40"/>
    </row>
    <row r="179" spans="1:44" ht="15" customHeight="1" x14ac:dyDescent="0.25">
      <c r="AG179" s="23"/>
      <c r="AH179" s="64"/>
      <c r="AI179" s="40"/>
      <c r="AJ179" s="40"/>
    </row>
    <row r="180" spans="1:44" ht="15" customHeight="1" x14ac:dyDescent="0.25">
      <c r="AG180" s="23"/>
      <c r="AH180" s="64"/>
      <c r="AI180" s="40"/>
      <c r="AJ180" s="40"/>
    </row>
    <row r="181" spans="1:44" ht="15" customHeight="1" x14ac:dyDescent="0.25">
      <c r="AG181" s="23"/>
      <c r="AH181" s="64"/>
      <c r="AI181" s="40"/>
      <c r="AJ181" s="40"/>
    </row>
    <row r="182" spans="1:44" ht="15" customHeight="1" x14ac:dyDescent="0.25">
      <c r="AG182" s="23"/>
      <c r="AH182" s="64"/>
      <c r="AI182" s="40"/>
      <c r="AJ182" s="40"/>
    </row>
    <row r="183" spans="1:44" ht="15" customHeight="1" x14ac:dyDescent="0.25">
      <c r="AG183" s="23"/>
      <c r="AH183" s="64"/>
      <c r="AI183" s="40"/>
      <c r="AJ183" s="40"/>
    </row>
    <row r="184" spans="1:44" ht="15" customHeight="1" x14ac:dyDescent="0.25">
      <c r="AG184" s="23"/>
      <c r="AH184" s="64"/>
      <c r="AI184" s="40"/>
      <c r="AJ184" s="40"/>
    </row>
    <row r="193" spans="2:43" ht="15" customHeight="1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</row>
    <row r="194" spans="2:43" ht="15" customHeight="1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</row>
    <row r="195" spans="2:43" ht="15" customHeight="1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</row>
    <row r="196" spans="2:43" ht="15" customHeight="1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</row>
    <row r="197" spans="2:43" ht="15" customHeight="1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</row>
    <row r="198" spans="2:43" ht="15" customHeight="1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</row>
    <row r="199" spans="2:43" ht="15" customHeight="1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</row>
    <row r="200" spans="2:43" ht="15" customHeight="1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</row>
    <row r="201" spans="2:43" ht="15" customHeight="1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</row>
    <row r="202" spans="2:43" ht="15" customHeight="1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</row>
    <row r="203" spans="2:43" ht="15" customHeight="1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</row>
    <row r="204" spans="2:43" ht="15" customHeight="1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</row>
    <row r="205" spans="2:43" ht="15" customHeight="1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</row>
    <row r="206" spans="2:43" ht="15" customHeight="1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</row>
    <row r="207" spans="2:43" ht="15" customHeight="1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</row>
    <row r="208" spans="2:43" ht="15" customHeight="1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</row>
    <row r="209" spans="2:43" ht="15" customHeight="1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</row>
    <row r="210" spans="2:43" ht="15" customHeight="1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</row>
    <row r="211" spans="2:43" ht="15" customHeight="1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</row>
  </sheetData>
  <sortState ref="B13:AQ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5.85546875" customWidth="1"/>
    <col min="3" max="3" width="5.7109375" customWidth="1"/>
    <col min="4" max="4" width="14.5703125" customWidth="1"/>
    <col min="5" max="9" width="5.42578125" customWidth="1"/>
    <col min="10" max="10" width="8" customWidth="1"/>
    <col min="11" max="11" width="0.7109375" customWidth="1"/>
    <col min="12" max="12" width="5.42578125" style="43" customWidth="1"/>
    <col min="13" max="14" width="5.5703125" style="43" customWidth="1"/>
    <col min="15" max="15" width="5.85546875" style="43" customWidth="1"/>
    <col min="16" max="16" width="0.7109375" style="43" customWidth="1"/>
    <col min="17" max="21" width="5.42578125" customWidth="1"/>
    <col min="22" max="22" width="7.85546875" customWidth="1"/>
    <col min="23" max="23" width="0.7109375" customWidth="1"/>
    <col min="24" max="24" width="6.28515625" customWidth="1"/>
    <col min="25" max="25" width="5.5703125" customWidth="1"/>
    <col min="26" max="26" width="14" customWidth="1"/>
    <col min="27" max="31" width="5.42578125" customWidth="1"/>
    <col min="32" max="32" width="7.5703125" customWidth="1"/>
    <col min="33" max="33" width="0.7109375" customWidth="1"/>
    <col min="34" max="35" width="5.140625" style="43" customWidth="1"/>
    <col min="36" max="36" width="5.42578125" style="43" customWidth="1"/>
    <col min="37" max="37" width="5.140625" style="43" customWidth="1"/>
    <col min="38" max="38" width="0.7109375" style="43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0"/>
      <c r="B1" s="2" t="s">
        <v>43</v>
      </c>
      <c r="C1" s="3"/>
      <c r="D1" s="4"/>
      <c r="E1" s="5" t="s">
        <v>44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3" t="s">
        <v>49</v>
      </c>
      <c r="C2" s="94"/>
      <c r="D2" s="95"/>
      <c r="E2" s="13" t="s">
        <v>12</v>
      </c>
      <c r="F2" s="14"/>
      <c r="G2" s="14"/>
      <c r="H2" s="14"/>
      <c r="I2" s="20"/>
      <c r="J2" s="15"/>
      <c r="K2" s="77"/>
      <c r="L2" s="22" t="s">
        <v>86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96" t="s">
        <v>85</v>
      </c>
      <c r="Y2" s="97"/>
      <c r="Z2" s="98"/>
      <c r="AA2" s="13" t="s">
        <v>12</v>
      </c>
      <c r="AB2" s="14"/>
      <c r="AC2" s="14"/>
      <c r="AD2" s="14"/>
      <c r="AE2" s="20"/>
      <c r="AF2" s="15"/>
      <c r="AG2" s="77"/>
      <c r="AH2" s="22" t="s">
        <v>92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9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66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66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3"/>
      <c r="D4" s="2"/>
      <c r="E4" s="29"/>
      <c r="F4" s="29"/>
      <c r="G4" s="29"/>
      <c r="H4" s="30"/>
      <c r="I4" s="29"/>
      <c r="J4" s="74"/>
      <c r="K4" s="43"/>
      <c r="L4" s="86"/>
      <c r="M4" s="18"/>
      <c r="N4" s="18"/>
      <c r="O4" s="18"/>
      <c r="P4" s="23"/>
      <c r="Q4" s="29"/>
      <c r="R4" s="29"/>
      <c r="S4" s="30"/>
      <c r="T4" s="29"/>
      <c r="U4" s="29"/>
      <c r="V4" s="100"/>
      <c r="W4" s="43"/>
      <c r="X4" s="29"/>
      <c r="Y4" s="33"/>
      <c r="Z4" s="2"/>
      <c r="AA4" s="29"/>
      <c r="AB4" s="29"/>
      <c r="AC4" s="29"/>
      <c r="AD4" s="30"/>
      <c r="AE4" s="29"/>
      <c r="AF4" s="74"/>
      <c r="AG4" s="43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1"/>
      <c r="AS4" s="8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3"/>
      <c r="D5" s="2"/>
      <c r="E5" s="29"/>
      <c r="F5" s="29"/>
      <c r="G5" s="29"/>
      <c r="H5" s="30"/>
      <c r="I5" s="29"/>
      <c r="J5" s="74"/>
      <c r="K5" s="43"/>
      <c r="L5" s="86"/>
      <c r="M5" s="18"/>
      <c r="N5" s="18"/>
      <c r="O5" s="18"/>
      <c r="P5" s="23"/>
      <c r="Q5" s="29"/>
      <c r="R5" s="29"/>
      <c r="S5" s="30"/>
      <c r="T5" s="29"/>
      <c r="U5" s="29"/>
      <c r="V5" s="100"/>
      <c r="W5" s="43"/>
      <c r="X5" s="29"/>
      <c r="Y5" s="33"/>
      <c r="Z5" s="2"/>
      <c r="AA5" s="29"/>
      <c r="AB5" s="29"/>
      <c r="AC5" s="29"/>
      <c r="AD5" s="30"/>
      <c r="AE5" s="29"/>
      <c r="AF5" s="74"/>
      <c r="AG5" s="43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1"/>
      <c r="AS5" s="8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3"/>
      <c r="D6" s="2"/>
      <c r="E6" s="29"/>
      <c r="F6" s="29"/>
      <c r="G6" s="29"/>
      <c r="H6" s="30"/>
      <c r="I6" s="29"/>
      <c r="J6" s="74"/>
      <c r="K6" s="43"/>
      <c r="L6" s="86"/>
      <c r="M6" s="18"/>
      <c r="N6" s="18"/>
      <c r="O6" s="18"/>
      <c r="P6" s="23"/>
      <c r="Q6" s="29"/>
      <c r="R6" s="29"/>
      <c r="S6" s="30"/>
      <c r="T6" s="29"/>
      <c r="U6" s="29"/>
      <c r="V6" s="100"/>
      <c r="W6" s="43"/>
      <c r="X6" s="29"/>
      <c r="Y6" s="33"/>
      <c r="Z6" s="2"/>
      <c r="AA6" s="29"/>
      <c r="AB6" s="29"/>
      <c r="AC6" s="29"/>
      <c r="AD6" s="30"/>
      <c r="AE6" s="29"/>
      <c r="AF6" s="74"/>
      <c r="AG6" s="43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1"/>
      <c r="AS6" s="8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3"/>
      <c r="D7" s="2"/>
      <c r="E7" s="29"/>
      <c r="F7" s="29"/>
      <c r="G7" s="29"/>
      <c r="H7" s="30"/>
      <c r="I7" s="29"/>
      <c r="J7" s="74"/>
      <c r="K7" s="43"/>
      <c r="L7" s="86"/>
      <c r="M7" s="18"/>
      <c r="N7" s="18"/>
      <c r="O7" s="18"/>
      <c r="P7" s="23"/>
      <c r="Q7" s="29"/>
      <c r="R7" s="29"/>
      <c r="S7" s="30"/>
      <c r="T7" s="29"/>
      <c r="U7" s="29"/>
      <c r="V7" s="100"/>
      <c r="W7" s="43"/>
      <c r="X7" s="29">
        <v>2010</v>
      </c>
      <c r="Y7" s="29" t="s">
        <v>39</v>
      </c>
      <c r="Z7" s="2" t="s">
        <v>46</v>
      </c>
      <c r="AA7" s="29">
        <v>17</v>
      </c>
      <c r="AB7" s="29">
        <v>3</v>
      </c>
      <c r="AC7" s="29">
        <v>23</v>
      </c>
      <c r="AD7" s="29">
        <v>12</v>
      </c>
      <c r="AE7" s="29">
        <v>84</v>
      </c>
      <c r="AF7" s="51">
        <v>0.59570000000000001</v>
      </c>
      <c r="AG7" s="23">
        <v>141</v>
      </c>
      <c r="AH7" s="18" t="s">
        <v>57</v>
      </c>
      <c r="AI7" s="18"/>
      <c r="AJ7" s="18" t="s">
        <v>91</v>
      </c>
      <c r="AK7" s="18" t="s">
        <v>91</v>
      </c>
      <c r="AL7" s="23"/>
      <c r="AM7" s="29">
        <v>7</v>
      </c>
      <c r="AN7" s="29">
        <v>0</v>
      </c>
      <c r="AO7" s="29">
        <v>7</v>
      </c>
      <c r="AP7" s="29">
        <v>4</v>
      </c>
      <c r="AQ7" s="29">
        <v>24</v>
      </c>
      <c r="AR7" s="101">
        <v>0.51060000000000005</v>
      </c>
      <c r="AS7" s="85">
        <v>47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2011</v>
      </c>
      <c r="C8" s="33" t="s">
        <v>37</v>
      </c>
      <c r="D8" s="2" t="s">
        <v>40</v>
      </c>
      <c r="E8" s="29">
        <v>20</v>
      </c>
      <c r="F8" s="29">
        <v>0</v>
      </c>
      <c r="G8" s="29">
        <v>4</v>
      </c>
      <c r="H8" s="30">
        <v>2</v>
      </c>
      <c r="I8" s="29">
        <v>36</v>
      </c>
      <c r="J8" s="74">
        <v>0.36699999999999999</v>
      </c>
      <c r="K8" s="43">
        <v>98</v>
      </c>
      <c r="L8" s="86"/>
      <c r="M8" s="18"/>
      <c r="N8" s="18"/>
      <c r="O8" s="18"/>
      <c r="P8" s="23"/>
      <c r="Q8" s="29">
        <v>2</v>
      </c>
      <c r="R8" s="29">
        <v>0</v>
      </c>
      <c r="S8" s="30">
        <v>0</v>
      </c>
      <c r="T8" s="29">
        <v>0</v>
      </c>
      <c r="U8" s="29">
        <v>5</v>
      </c>
      <c r="V8" s="100">
        <v>0.625</v>
      </c>
      <c r="W8" s="43">
        <v>8</v>
      </c>
      <c r="X8" s="29"/>
      <c r="Y8" s="29"/>
      <c r="Z8" s="2"/>
      <c r="AA8" s="29"/>
      <c r="AB8" s="29"/>
      <c r="AC8" s="29"/>
      <c r="AD8" s="29"/>
      <c r="AE8" s="29"/>
      <c r="AF8" s="51"/>
      <c r="AG8" s="2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1"/>
      <c r="AS8" s="8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2012</v>
      </c>
      <c r="C9" s="33" t="s">
        <v>39</v>
      </c>
      <c r="D9" s="2" t="s">
        <v>40</v>
      </c>
      <c r="E9" s="29">
        <v>21</v>
      </c>
      <c r="F9" s="29">
        <v>1</v>
      </c>
      <c r="G9" s="29">
        <v>10</v>
      </c>
      <c r="H9" s="30">
        <v>4</v>
      </c>
      <c r="I9" s="29">
        <v>57</v>
      </c>
      <c r="J9" s="74">
        <v>0.442</v>
      </c>
      <c r="K9" s="43">
        <v>129</v>
      </c>
      <c r="L9" s="86"/>
      <c r="M9" s="18"/>
      <c r="N9" s="18"/>
      <c r="O9" s="18"/>
      <c r="P9" s="23"/>
      <c r="Q9" s="29">
        <v>4</v>
      </c>
      <c r="R9" s="29">
        <v>0</v>
      </c>
      <c r="S9" s="30">
        <v>0</v>
      </c>
      <c r="T9" s="29">
        <v>2</v>
      </c>
      <c r="U9" s="29">
        <v>12</v>
      </c>
      <c r="V9" s="100">
        <v>0.6</v>
      </c>
      <c r="W9" s="43">
        <v>20</v>
      </c>
      <c r="X9" s="29"/>
      <c r="Y9" s="33"/>
      <c r="Z9" s="2"/>
      <c r="AA9" s="29"/>
      <c r="AB9" s="29"/>
      <c r="AC9" s="29"/>
      <c r="AD9" s="30"/>
      <c r="AE9" s="29"/>
      <c r="AF9" s="74"/>
      <c r="AG9" s="43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1"/>
      <c r="AS9" s="8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2013</v>
      </c>
      <c r="C10" s="33" t="s">
        <v>36</v>
      </c>
      <c r="D10" s="2" t="s">
        <v>40</v>
      </c>
      <c r="E10" s="29">
        <v>19</v>
      </c>
      <c r="F10" s="29">
        <v>2</v>
      </c>
      <c r="G10" s="29">
        <v>16</v>
      </c>
      <c r="H10" s="30">
        <v>8</v>
      </c>
      <c r="I10" s="29">
        <v>65</v>
      </c>
      <c r="J10" s="74">
        <v>0.49199999999999999</v>
      </c>
      <c r="K10" s="43">
        <v>132</v>
      </c>
      <c r="L10" s="86"/>
      <c r="M10" s="18"/>
      <c r="N10" s="18"/>
      <c r="O10" s="18"/>
      <c r="P10" s="23"/>
      <c r="Q10" s="29">
        <v>3</v>
      </c>
      <c r="R10" s="29">
        <v>0</v>
      </c>
      <c r="S10" s="30">
        <v>4</v>
      </c>
      <c r="T10" s="29">
        <v>0</v>
      </c>
      <c r="U10" s="29">
        <v>6</v>
      </c>
      <c r="V10" s="100">
        <v>0.3</v>
      </c>
      <c r="W10" s="43">
        <v>20</v>
      </c>
      <c r="X10" s="29">
        <v>2013</v>
      </c>
      <c r="Y10" s="29" t="s">
        <v>55</v>
      </c>
      <c r="Z10" s="2" t="s">
        <v>54</v>
      </c>
      <c r="AA10" s="29">
        <v>2</v>
      </c>
      <c r="AB10" s="29">
        <v>1</v>
      </c>
      <c r="AC10" s="29">
        <v>8</v>
      </c>
      <c r="AD10" s="29">
        <v>1</v>
      </c>
      <c r="AE10" s="29">
        <v>18</v>
      </c>
      <c r="AF10" s="51">
        <v>0.9</v>
      </c>
      <c r="AG10" s="23">
        <v>20</v>
      </c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1"/>
      <c r="AS10" s="8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/>
      <c r="C11" s="33"/>
      <c r="D11" s="2"/>
      <c r="E11" s="29"/>
      <c r="F11" s="29"/>
      <c r="G11" s="29"/>
      <c r="H11" s="30"/>
      <c r="I11" s="29"/>
      <c r="J11" s="74"/>
      <c r="K11" s="43"/>
      <c r="L11" s="86"/>
      <c r="M11" s="18"/>
      <c r="N11" s="18"/>
      <c r="O11" s="18"/>
      <c r="P11" s="23"/>
      <c r="Q11" s="29"/>
      <c r="R11" s="29"/>
      <c r="S11" s="30"/>
      <c r="T11" s="29"/>
      <c r="U11" s="29"/>
      <c r="V11" s="100"/>
      <c r="W11" s="43"/>
      <c r="X11" s="29"/>
      <c r="Y11" s="33"/>
      <c r="Z11" s="2"/>
      <c r="AA11" s="29"/>
      <c r="AB11" s="29"/>
      <c r="AC11" s="29"/>
      <c r="AD11" s="30"/>
      <c r="AE11" s="29"/>
      <c r="AF11" s="51"/>
      <c r="AG11" s="23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01"/>
      <c r="AS11" s="85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2015</v>
      </c>
      <c r="C12" s="33" t="s">
        <v>57</v>
      </c>
      <c r="D12" s="2" t="s">
        <v>58</v>
      </c>
      <c r="E12" s="29">
        <v>23</v>
      </c>
      <c r="F12" s="29">
        <v>1</v>
      </c>
      <c r="G12" s="29">
        <v>35</v>
      </c>
      <c r="H12" s="30">
        <v>8</v>
      </c>
      <c r="I12" s="29">
        <v>95</v>
      </c>
      <c r="J12" s="74">
        <v>0.54300000000000004</v>
      </c>
      <c r="K12" s="43">
        <v>175</v>
      </c>
      <c r="L12" s="86" t="s">
        <v>91</v>
      </c>
      <c r="M12" s="18"/>
      <c r="N12" s="18"/>
      <c r="O12" s="18"/>
      <c r="P12" s="23"/>
      <c r="Q12" s="29"/>
      <c r="R12" s="29"/>
      <c r="S12" s="30"/>
      <c r="T12" s="29"/>
      <c r="U12" s="29"/>
      <c r="V12" s="100"/>
      <c r="W12" s="43"/>
      <c r="X12" s="29"/>
      <c r="Y12" s="33"/>
      <c r="Z12" s="2"/>
      <c r="AA12" s="29"/>
      <c r="AB12" s="29"/>
      <c r="AC12" s="29"/>
      <c r="AD12" s="30"/>
      <c r="AE12" s="29"/>
      <c r="AF12" s="51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01"/>
      <c r="AS12" s="8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/>
      <c r="C13" s="33"/>
      <c r="D13" s="2"/>
      <c r="E13" s="29"/>
      <c r="F13" s="29"/>
      <c r="G13" s="29"/>
      <c r="H13" s="30"/>
      <c r="I13" s="29"/>
      <c r="J13" s="74"/>
      <c r="K13" s="43"/>
      <c r="L13" s="86"/>
      <c r="M13" s="18"/>
      <c r="N13" s="18"/>
      <c r="O13" s="18"/>
      <c r="P13" s="23"/>
      <c r="Q13" s="29"/>
      <c r="R13" s="29"/>
      <c r="S13" s="30"/>
      <c r="T13" s="29"/>
      <c r="U13" s="29"/>
      <c r="V13" s="100"/>
      <c r="W13" s="43"/>
      <c r="X13" s="29"/>
      <c r="Y13" s="33"/>
      <c r="Z13" s="2"/>
      <c r="AA13" s="29"/>
      <c r="AB13" s="29"/>
      <c r="AC13" s="29"/>
      <c r="AD13" s="30"/>
      <c r="AE13" s="29"/>
      <c r="AF13" s="51"/>
      <c r="AG13" s="23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01"/>
      <c r="AS13" s="85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2019</v>
      </c>
      <c r="C14" s="33" t="s">
        <v>36</v>
      </c>
      <c r="D14" s="2" t="s">
        <v>93</v>
      </c>
      <c r="E14" s="29">
        <v>24</v>
      </c>
      <c r="F14" s="29">
        <v>3</v>
      </c>
      <c r="G14" s="29">
        <v>43</v>
      </c>
      <c r="H14" s="30">
        <v>17</v>
      </c>
      <c r="I14" s="29">
        <v>98</v>
      </c>
      <c r="J14" s="74">
        <v>0.49740000000000001</v>
      </c>
      <c r="K14" s="43">
        <v>197</v>
      </c>
      <c r="L14" s="86" t="s">
        <v>57</v>
      </c>
      <c r="M14" s="18"/>
      <c r="N14" s="18" t="s">
        <v>37</v>
      </c>
      <c r="O14" s="18"/>
      <c r="P14" s="23"/>
      <c r="Q14" s="29">
        <v>3</v>
      </c>
      <c r="R14" s="29">
        <v>1</v>
      </c>
      <c r="S14" s="30">
        <v>7</v>
      </c>
      <c r="T14" s="29">
        <v>2</v>
      </c>
      <c r="U14" s="29">
        <v>12</v>
      </c>
      <c r="V14" s="100">
        <v>0.41370000000000001</v>
      </c>
      <c r="W14" s="43">
        <v>29</v>
      </c>
      <c r="X14" s="29"/>
      <c r="Y14" s="33"/>
      <c r="Z14" s="2"/>
      <c r="AA14" s="29"/>
      <c r="AB14" s="29"/>
      <c r="AC14" s="29"/>
      <c r="AD14" s="30"/>
      <c r="AE14" s="29"/>
      <c r="AF14" s="51"/>
      <c r="AG14" s="23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01"/>
      <c r="AS14" s="85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2020</v>
      </c>
      <c r="C15" s="29" t="s">
        <v>36</v>
      </c>
      <c r="D15" s="2" t="s">
        <v>93</v>
      </c>
      <c r="E15" s="29">
        <v>16</v>
      </c>
      <c r="F15" s="29">
        <v>1</v>
      </c>
      <c r="G15" s="29">
        <v>17</v>
      </c>
      <c r="H15" s="29">
        <v>10</v>
      </c>
      <c r="I15" s="29">
        <v>49</v>
      </c>
      <c r="J15" s="74">
        <v>0.51039999999999996</v>
      </c>
      <c r="K15" s="43">
        <v>96</v>
      </c>
      <c r="L15" s="86"/>
      <c r="M15" s="18"/>
      <c r="N15" s="18" t="s">
        <v>91</v>
      </c>
      <c r="O15" s="18"/>
      <c r="P15" s="45"/>
      <c r="Q15" s="29">
        <v>10</v>
      </c>
      <c r="R15" s="29">
        <v>1</v>
      </c>
      <c r="S15" s="30">
        <v>4</v>
      </c>
      <c r="T15" s="29">
        <v>2</v>
      </c>
      <c r="U15" s="29">
        <v>17</v>
      </c>
      <c r="V15" s="101">
        <v>0.42499999999999999</v>
      </c>
      <c r="W15" s="43">
        <v>40</v>
      </c>
      <c r="X15" s="29"/>
      <c r="Y15" s="33"/>
      <c r="Z15" s="2"/>
      <c r="AA15" s="29"/>
      <c r="AB15" s="29"/>
      <c r="AC15" s="29"/>
      <c r="AD15" s="30"/>
      <c r="AE15" s="29"/>
      <c r="AF15" s="74"/>
      <c r="AG15" s="43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01"/>
      <c r="AS15" s="85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102" t="s">
        <v>87</v>
      </c>
      <c r="C16" s="72"/>
      <c r="D16" s="71"/>
      <c r="E16" s="103">
        <f>SUM(E4:E15)</f>
        <v>123</v>
      </c>
      <c r="F16" s="103">
        <f>SUM(F4:F15)</f>
        <v>8</v>
      </c>
      <c r="G16" s="103">
        <f>SUM(G4:G15)</f>
        <v>125</v>
      </c>
      <c r="H16" s="103">
        <f>SUM(H4:H15)</f>
        <v>49</v>
      </c>
      <c r="I16" s="103">
        <f>SUM(I4:I15)</f>
        <v>400</v>
      </c>
      <c r="J16" s="104">
        <f>PRODUCT(I16/K16)</f>
        <v>0.4836759371221282</v>
      </c>
      <c r="K16" s="77">
        <f>SUM(K4:K15)</f>
        <v>827</v>
      </c>
      <c r="L16" s="22"/>
      <c r="M16" s="20"/>
      <c r="N16" s="88"/>
      <c r="O16" s="89"/>
      <c r="P16" s="23"/>
      <c r="Q16" s="103">
        <f>SUM(Q4:Q15)</f>
        <v>22</v>
      </c>
      <c r="R16" s="103">
        <f>SUM(R4:R15)</f>
        <v>2</v>
      </c>
      <c r="S16" s="103">
        <f>SUM(S4:S15)</f>
        <v>15</v>
      </c>
      <c r="T16" s="103">
        <f>SUM(T4:T15)</f>
        <v>6</v>
      </c>
      <c r="U16" s="103">
        <f>SUM(U4:U15)</f>
        <v>52</v>
      </c>
      <c r="V16" s="104">
        <f>PRODUCT(U16/W16)</f>
        <v>0.44444444444444442</v>
      </c>
      <c r="W16" s="77">
        <f>SUM(W4:W15)</f>
        <v>117</v>
      </c>
      <c r="X16" s="16" t="s">
        <v>87</v>
      </c>
      <c r="Y16" s="17"/>
      <c r="Z16" s="15"/>
      <c r="AA16" s="103">
        <f>SUM(AA4:AA15)</f>
        <v>19</v>
      </c>
      <c r="AB16" s="103">
        <f>SUM(AB4:AB15)</f>
        <v>4</v>
      </c>
      <c r="AC16" s="103">
        <f>SUM(AC4:AC15)</f>
        <v>31</v>
      </c>
      <c r="AD16" s="103">
        <f>SUM(AD4:AD15)</f>
        <v>13</v>
      </c>
      <c r="AE16" s="103">
        <f>SUM(AE4:AE15)</f>
        <v>102</v>
      </c>
      <c r="AF16" s="104">
        <f>PRODUCT(AE16/AG16)</f>
        <v>0.63354037267080743</v>
      </c>
      <c r="AG16" s="77">
        <f>SUM(AG4:AG15)</f>
        <v>161</v>
      </c>
      <c r="AH16" s="22"/>
      <c r="AI16" s="20"/>
      <c r="AJ16" s="88"/>
      <c r="AK16" s="89"/>
      <c r="AL16" s="23"/>
      <c r="AM16" s="103">
        <f>SUM(AM4:AM15)</f>
        <v>7</v>
      </c>
      <c r="AN16" s="103">
        <f>SUM(AN4:AN15)</f>
        <v>0</v>
      </c>
      <c r="AO16" s="103">
        <f>SUM(AO4:AO15)</f>
        <v>7</v>
      </c>
      <c r="AP16" s="103">
        <f>SUM(AP4:AP15)</f>
        <v>4</v>
      </c>
      <c r="AQ16" s="103">
        <f>SUM(AQ4:AQ15)</f>
        <v>24</v>
      </c>
      <c r="AR16" s="104">
        <f>PRODUCT(AQ16/AS16)</f>
        <v>0.51063829787234039</v>
      </c>
      <c r="AS16" s="99">
        <f>SUM(AS4:AS15)</f>
        <v>47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43"/>
      <c r="L17" s="23"/>
      <c r="M17" s="23"/>
      <c r="N17" s="23"/>
      <c r="O17" s="23"/>
      <c r="P17" s="40"/>
      <c r="Q17" s="40"/>
      <c r="R17" s="44"/>
      <c r="S17" s="40"/>
      <c r="T17" s="40"/>
      <c r="U17" s="23"/>
      <c r="V17" s="23"/>
      <c r="W17" s="43"/>
      <c r="X17" s="40"/>
      <c r="Y17" s="40"/>
      <c r="Z17" s="40"/>
      <c r="AA17" s="40"/>
      <c r="AB17" s="40"/>
      <c r="AC17" s="40"/>
      <c r="AD17" s="40"/>
      <c r="AE17" s="40"/>
      <c r="AF17" s="41"/>
      <c r="AG17" s="43"/>
      <c r="AH17" s="23"/>
      <c r="AI17" s="23"/>
      <c r="AJ17" s="23"/>
      <c r="AK17" s="23"/>
      <c r="AL17" s="40"/>
      <c r="AM17" s="40"/>
      <c r="AN17" s="44"/>
      <c r="AO17" s="40"/>
      <c r="AP17" s="40"/>
      <c r="AQ17" s="23"/>
      <c r="AR17" s="2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05" t="s">
        <v>88</v>
      </c>
      <c r="C18" s="106"/>
      <c r="D18" s="107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3"/>
      <c r="L18" s="18" t="s">
        <v>26</v>
      </c>
      <c r="M18" s="18" t="s">
        <v>27</v>
      </c>
      <c r="N18" s="18" t="s">
        <v>89</v>
      </c>
      <c r="O18" s="18" t="s">
        <v>90</v>
      </c>
      <c r="Q18" s="44"/>
      <c r="R18" s="44" t="s">
        <v>38</v>
      </c>
      <c r="S18" s="44"/>
      <c r="T18" s="40" t="s">
        <v>45</v>
      </c>
      <c r="U18" s="23"/>
      <c r="V18" s="43"/>
      <c r="W18" s="43"/>
      <c r="X18" s="73"/>
      <c r="Y18" s="73"/>
      <c r="Z18" s="73"/>
      <c r="AA18" s="73"/>
      <c r="AB18" s="73"/>
      <c r="AC18" s="44"/>
      <c r="AD18" s="44"/>
      <c r="AE18" s="44"/>
      <c r="AF18" s="40"/>
      <c r="AG18" s="40"/>
      <c r="AH18" s="40"/>
      <c r="AI18" s="40"/>
      <c r="AJ18" s="40"/>
      <c r="AK18" s="40"/>
      <c r="AM18" s="43"/>
      <c r="AN18" s="73"/>
      <c r="AO18" s="73"/>
      <c r="AP18" s="73"/>
      <c r="AQ18" s="73"/>
      <c r="AR18" s="73"/>
      <c r="AS18" s="7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7" t="s">
        <v>11</v>
      </c>
      <c r="C19" s="12"/>
      <c r="D19" s="49"/>
      <c r="E19" s="108">
        <v>120</v>
      </c>
      <c r="F19" s="108">
        <v>6</v>
      </c>
      <c r="G19" s="108">
        <v>109</v>
      </c>
      <c r="H19" s="108">
        <v>30</v>
      </c>
      <c r="I19" s="108">
        <v>328</v>
      </c>
      <c r="J19" s="109">
        <v>0.434</v>
      </c>
      <c r="K19" s="40">
        <f>PRODUCT(I19/J19)</f>
        <v>755.76036866359448</v>
      </c>
      <c r="L19" s="110">
        <f>PRODUCT((F19+G19)/E19)</f>
        <v>0.95833333333333337</v>
      </c>
      <c r="M19" s="110">
        <f>PRODUCT(H19/E19)</f>
        <v>0.25</v>
      </c>
      <c r="N19" s="110">
        <f>PRODUCT((F19+G19+H19)/E19)</f>
        <v>1.2083333333333333</v>
      </c>
      <c r="O19" s="110">
        <f>PRODUCT(I19/E19)</f>
        <v>2.7333333333333334</v>
      </c>
      <c r="Q19" s="44"/>
      <c r="R19" s="44"/>
      <c r="S19" s="44"/>
      <c r="T19" s="40" t="s">
        <v>47</v>
      </c>
      <c r="U19" s="40"/>
      <c r="V19" s="40"/>
      <c r="W19" s="40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4"/>
      <c r="AO19" s="44"/>
      <c r="AP19" s="44"/>
      <c r="AQ19" s="44"/>
      <c r="AR19" s="44"/>
      <c r="AS19" s="4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11" t="s">
        <v>49</v>
      </c>
      <c r="C20" s="112"/>
      <c r="D20" s="113"/>
      <c r="E20" s="108">
        <f>PRODUCT(E16+Q16)</f>
        <v>145</v>
      </c>
      <c r="F20" s="108">
        <f>PRODUCT(F16+R16)</f>
        <v>10</v>
      </c>
      <c r="G20" s="108">
        <f>PRODUCT(G16+S16)</f>
        <v>140</v>
      </c>
      <c r="H20" s="108">
        <f>PRODUCT(H16+T16)</f>
        <v>55</v>
      </c>
      <c r="I20" s="108">
        <f>PRODUCT(I16+U16)</f>
        <v>452</v>
      </c>
      <c r="J20" s="109">
        <f>PRODUCT(I20/K20)</f>
        <v>0.4788135593220339</v>
      </c>
      <c r="K20" s="40">
        <f>PRODUCT(K16+W16)</f>
        <v>944</v>
      </c>
      <c r="L20" s="110">
        <f>PRODUCT((F20+G20)/E20)</f>
        <v>1.0344827586206897</v>
      </c>
      <c r="M20" s="110">
        <f>PRODUCT(H20/E20)</f>
        <v>0.37931034482758619</v>
      </c>
      <c r="N20" s="110">
        <f>PRODUCT((F20+G20+H20)/E20)</f>
        <v>1.4137931034482758</v>
      </c>
      <c r="O20" s="110">
        <f>PRODUCT(I20/E20)</f>
        <v>3.1172413793103448</v>
      </c>
      <c r="Q20" s="44"/>
      <c r="R20" s="44"/>
      <c r="S20" s="44"/>
      <c r="T20" s="40" t="s">
        <v>41</v>
      </c>
      <c r="U20" s="40"/>
      <c r="V20" s="40"/>
      <c r="W20" s="40"/>
      <c r="X20" s="40"/>
      <c r="Y20" s="40"/>
      <c r="Z20" s="40"/>
      <c r="AA20" s="40"/>
      <c r="AB20" s="40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6" t="s">
        <v>85</v>
      </c>
      <c r="C21" s="114"/>
      <c r="D21" s="115"/>
      <c r="E21" s="108">
        <f>PRODUCT(AA16+AM16)</f>
        <v>26</v>
      </c>
      <c r="F21" s="108">
        <f>PRODUCT(AB16+AN16)</f>
        <v>4</v>
      </c>
      <c r="G21" s="108">
        <f>PRODUCT(AC16+AO16)</f>
        <v>38</v>
      </c>
      <c r="H21" s="108">
        <f>PRODUCT(AD16+AP16)</f>
        <v>17</v>
      </c>
      <c r="I21" s="108">
        <f>PRODUCT(AE16+AQ16)</f>
        <v>126</v>
      </c>
      <c r="J21" s="109">
        <f>PRODUCT(I21/K21)</f>
        <v>0.60576923076923073</v>
      </c>
      <c r="K21" s="23">
        <f>PRODUCT(AG16+AS16)</f>
        <v>208</v>
      </c>
      <c r="L21" s="110">
        <f>PRODUCT((F21+G21)/E21)</f>
        <v>1.6153846153846154</v>
      </c>
      <c r="M21" s="110">
        <f>PRODUCT(H21/E21)</f>
        <v>0.65384615384615385</v>
      </c>
      <c r="N21" s="110">
        <f>PRODUCT((F21+G21+H21)/E21)</f>
        <v>2.2692307692307692</v>
      </c>
      <c r="O21" s="110">
        <f>PRODUCT(I21/E21)</f>
        <v>4.8461538461538458</v>
      </c>
      <c r="Q21" s="44"/>
      <c r="R21" s="44"/>
      <c r="S21" s="40"/>
      <c r="T21" s="40" t="s">
        <v>59</v>
      </c>
      <c r="U21" s="23"/>
      <c r="V21" s="23"/>
      <c r="W21" s="40"/>
      <c r="X21" s="40"/>
      <c r="Y21" s="40"/>
      <c r="Z21" s="40"/>
      <c r="AA21" s="40"/>
      <c r="AB21" s="40"/>
      <c r="AC21" s="44"/>
      <c r="AD21" s="44"/>
      <c r="AE21" s="44"/>
      <c r="AF21" s="44"/>
      <c r="AG21" s="44"/>
      <c r="AH21" s="44"/>
      <c r="AI21" s="44"/>
      <c r="AJ21" s="44"/>
      <c r="AK21" s="40"/>
      <c r="AL21" s="23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16" t="s">
        <v>87</v>
      </c>
      <c r="C22" s="117"/>
      <c r="D22" s="118"/>
      <c r="E22" s="108">
        <f>SUM(E19:E21)</f>
        <v>291</v>
      </c>
      <c r="F22" s="108">
        <f t="shared" ref="F22:I22" si="0">SUM(F19:F21)</f>
        <v>20</v>
      </c>
      <c r="G22" s="108">
        <f t="shared" si="0"/>
        <v>287</v>
      </c>
      <c r="H22" s="108">
        <f t="shared" si="0"/>
        <v>102</v>
      </c>
      <c r="I22" s="108">
        <f t="shared" si="0"/>
        <v>906</v>
      </c>
      <c r="J22" s="109">
        <f>PRODUCT(I22/K22)</f>
        <v>0.47490241168740821</v>
      </c>
      <c r="K22" s="40">
        <f>SUM(K19:K21)</f>
        <v>1907.7603686635944</v>
      </c>
      <c r="L22" s="110">
        <f>PRODUCT((F22+G22)/E22)</f>
        <v>1.0549828178694158</v>
      </c>
      <c r="M22" s="110">
        <f>PRODUCT(H22/E22)</f>
        <v>0.35051546391752575</v>
      </c>
      <c r="N22" s="110">
        <f>PRODUCT((F22+G22+H22)/E22)</f>
        <v>1.4054982817869415</v>
      </c>
      <c r="O22" s="110">
        <f>PRODUCT(I22/E22)</f>
        <v>3.1134020618556701</v>
      </c>
      <c r="Q22" s="23"/>
      <c r="R22" s="23"/>
      <c r="S22" s="23"/>
      <c r="T22" s="40" t="s">
        <v>62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4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3"/>
      <c r="F23" s="23"/>
      <c r="G23" s="23"/>
      <c r="H23" s="23"/>
      <c r="I23" s="23"/>
      <c r="J23" s="40"/>
      <c r="K23" s="40"/>
      <c r="L23" s="23"/>
      <c r="M23" s="23"/>
      <c r="N23" s="23"/>
      <c r="O23" s="23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4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4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4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4"/>
      <c r="AH58" s="44"/>
      <c r="AI58" s="44"/>
      <c r="AJ58" s="44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4"/>
      <c r="AH59" s="44"/>
      <c r="AI59" s="44"/>
      <c r="AJ59" s="44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4"/>
      <c r="AH60" s="44"/>
      <c r="AI60" s="44"/>
      <c r="AJ60" s="44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4"/>
      <c r="AH92" s="44"/>
      <c r="AI92" s="44"/>
      <c r="AJ92" s="44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4"/>
      <c r="AH93" s="44"/>
      <c r="AI93" s="44"/>
      <c r="AJ93" s="44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4"/>
      <c r="AH94" s="44"/>
      <c r="AI94" s="44"/>
      <c r="AJ94" s="44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23"/>
      <c r="U174" s="23"/>
      <c r="V174" s="23"/>
      <c r="AE174" s="44"/>
      <c r="AF174" s="44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23"/>
      <c r="U175" s="23"/>
      <c r="V175" s="23"/>
      <c r="AE175" s="44"/>
      <c r="AF175" s="44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3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0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23"/>
      <c r="AL187" s="23"/>
    </row>
    <row r="188" spans="1:57" x14ac:dyDescent="0.25"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43"/>
      <c r="S215" s="43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</sheetData>
  <sortState ref="B14:AE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2020-09-21T16:45:01Z</dcterms:modified>
</cp:coreProperties>
</file>