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  <sheet name="Taul1" sheetId="4" r:id="rId4"/>
  </sheets>
  <calcPr calcId="145621"/>
</workbook>
</file>

<file path=xl/calcChain.xml><?xml version="1.0" encoding="utf-8"?>
<calcChain xmlns="http://schemas.openxmlformats.org/spreadsheetml/2006/main">
  <c r="E23" i="4" l="1"/>
  <c r="K47" i="1"/>
  <c r="J47" i="1"/>
  <c r="I47" i="1"/>
  <c r="H47" i="1"/>
  <c r="K46" i="1"/>
  <c r="J46" i="1"/>
  <c r="I46" i="1"/>
  <c r="H46" i="1"/>
  <c r="K45" i="1"/>
  <c r="J45" i="1"/>
  <c r="I45" i="1"/>
  <c r="H45" i="1"/>
  <c r="AN40" i="1"/>
  <c r="AM40" i="1"/>
  <c r="AL40" i="1"/>
  <c r="AP37" i="1" s="1"/>
  <c r="AN38" i="1"/>
  <c r="AL50" i="1" s="1"/>
  <c r="AN50" i="1" s="1"/>
  <c r="AM38" i="1"/>
  <c r="AL45" i="1" s="1"/>
  <c r="AN45" i="1" s="1"/>
  <c r="AN35" i="1"/>
  <c r="AL49" i="1" s="1"/>
  <c r="AN49" i="1" s="1"/>
  <c r="AM35" i="1"/>
  <c r="AL44" i="1" s="1"/>
  <c r="AN44" i="1" s="1"/>
  <c r="AP34" i="1"/>
  <c r="AN41" i="1" l="1"/>
  <c r="AL51" i="1" s="1"/>
  <c r="AN51" i="1" s="1"/>
  <c r="AM41" i="1"/>
  <c r="AL46" i="1" s="1"/>
  <c r="AN46" i="1" s="1"/>
  <c r="AN61" i="1"/>
  <c r="AM61" i="1"/>
  <c r="K71" i="1" l="1"/>
  <c r="J71" i="1"/>
  <c r="I71" i="1"/>
  <c r="H71" i="1"/>
  <c r="K69" i="1"/>
  <c r="J69" i="1"/>
  <c r="I69" i="1"/>
  <c r="H69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0" i="1"/>
  <c r="J60" i="1"/>
  <c r="I60" i="1"/>
  <c r="H60" i="1"/>
  <c r="K62" i="1"/>
  <c r="J62" i="1"/>
  <c r="I62" i="1"/>
  <c r="H62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O10" i="3" l="1"/>
  <c r="N10" i="3"/>
  <c r="M10" i="3"/>
  <c r="L10" i="3"/>
  <c r="AR7" i="3"/>
  <c r="K10" i="3"/>
  <c r="K13" i="3" s="1"/>
  <c r="AS7" i="3"/>
  <c r="AQ7" i="3"/>
  <c r="AP7" i="3"/>
  <c r="AO7" i="3"/>
  <c r="AN7" i="3"/>
  <c r="AM7" i="3"/>
  <c r="AG7" i="3"/>
  <c r="K12" i="3" s="1"/>
  <c r="AE7" i="3"/>
  <c r="AF7" i="3" s="1"/>
  <c r="AD7" i="3"/>
  <c r="AC7" i="3"/>
  <c r="AB7" i="3"/>
  <c r="AA7" i="3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F7" i="3"/>
  <c r="F11" i="3" s="1"/>
  <c r="E7" i="3"/>
  <c r="E11" i="3" s="1"/>
  <c r="G11" i="3" l="1"/>
  <c r="F12" i="3"/>
  <c r="H12" i="3"/>
  <c r="E12" i="3"/>
  <c r="E13" i="3" s="1"/>
  <c r="G12" i="3"/>
  <c r="I12" i="3"/>
  <c r="O12" i="3" s="1"/>
  <c r="G13" i="3"/>
  <c r="N12" i="3"/>
  <c r="I13" i="3"/>
  <c r="L12" i="3" l="1"/>
  <c r="J12" i="3"/>
  <c r="F13" i="3"/>
  <c r="M12" i="3"/>
  <c r="H13" i="3"/>
  <c r="M13" i="3" s="1"/>
  <c r="O13" i="3"/>
  <c r="J13" i="3"/>
  <c r="N13" i="3" l="1"/>
  <c r="L13" i="3"/>
  <c r="Y21" i="1" l="1"/>
  <c r="I27" i="1" s="1"/>
  <c r="X21" i="1"/>
  <c r="H27" i="1" s="1"/>
  <c r="W21" i="1"/>
  <c r="G27" i="1" s="1"/>
  <c r="V21" i="1"/>
  <c r="F27" i="1" s="1"/>
  <c r="U21" i="1"/>
  <c r="E27" i="1" s="1"/>
  <c r="M21" i="1"/>
  <c r="L21" i="1"/>
  <c r="K21" i="1"/>
  <c r="J21" i="1"/>
  <c r="I21" i="1"/>
  <c r="I26" i="1" s="1"/>
  <c r="H21" i="1"/>
  <c r="H26" i="1" s="1"/>
  <c r="H29" i="1" s="1"/>
  <c r="G21" i="1"/>
  <c r="G26" i="1" s="1"/>
  <c r="F21" i="1"/>
  <c r="F26" i="1" s="1"/>
  <c r="E21" i="1"/>
  <c r="E26" i="1" s="1"/>
  <c r="O18" i="1"/>
  <c r="O16" i="1"/>
  <c r="O15" i="1"/>
  <c r="O14" i="1"/>
  <c r="O13" i="1"/>
  <c r="O12" i="1"/>
  <c r="O11" i="1"/>
  <c r="O10" i="1"/>
  <c r="O9" i="1"/>
  <c r="O8" i="1"/>
  <c r="O7" i="1"/>
  <c r="AA18" i="1"/>
  <c r="AA16" i="1"/>
  <c r="AA14" i="1"/>
  <c r="AA13" i="1"/>
  <c r="AA12" i="1"/>
  <c r="AA11" i="1"/>
  <c r="AA10" i="1"/>
  <c r="AA9" i="1"/>
  <c r="AA7" i="1"/>
  <c r="O21" i="1" l="1"/>
  <c r="O26" i="1" s="1"/>
  <c r="M27" i="1"/>
  <c r="F29" i="1"/>
  <c r="M26" i="1"/>
  <c r="L26" i="1"/>
  <c r="D23" i="1"/>
  <c r="L27" i="1"/>
  <c r="K27" i="1"/>
  <c r="AA21" i="1"/>
  <c r="O27" i="1" s="1"/>
  <c r="N27" i="1" s="1"/>
  <c r="Z21" i="1" s="1"/>
  <c r="I29" i="1"/>
  <c r="N21" i="1"/>
  <c r="N26" i="1" s="1"/>
  <c r="G29" i="1"/>
  <c r="E29" i="1"/>
  <c r="M29" i="1" s="1"/>
  <c r="K26" i="1"/>
  <c r="L29" i="1"/>
  <c r="O29" i="1" l="1"/>
  <c r="N29" i="1" s="1"/>
  <c r="K29" i="1"/>
</calcChain>
</file>

<file path=xl/sharedStrings.xml><?xml version="1.0" encoding="utf-8"?>
<sst xmlns="http://schemas.openxmlformats.org/spreadsheetml/2006/main" count="720" uniqueCount="379">
  <si>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</si>
  <si>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</si>
  <si>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</si>
  <si>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</si>
  <si>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</si>
  <si>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</si>
  <si>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</si>
  <si>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</si>
  <si>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</si>
  <si>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</si>
  <si>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</si>
  <si>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</si>
  <si>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</si>
  <si>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</si>
  <si>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</si>
  <si>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</si>
  <si>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</si>
  <si>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</si>
  <si>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</si>
  <si>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</si>
  <si>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</si>
  <si>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</si>
  <si>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</si>
  <si>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</si>
  <si>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</si>
  <si>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</si>
  <si>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</si>
  <si>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</si>
  <si>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</si>
  <si>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</si>
  <si>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</si>
  <si>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</si>
  <si>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</si>
  <si>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</si>
  <si>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Hämäläinen</t>
  </si>
  <si>
    <t>10.</t>
  </si>
  <si>
    <t>KiPa</t>
  </si>
  <si>
    <t>9.</t>
  </si>
  <si>
    <t>5.</t>
  </si>
  <si>
    <t>8.</t>
  </si>
  <si>
    <t>15.05. 2007  Tahko - KiPa  2-0  (4-0, 7-5)</t>
  </si>
  <si>
    <t>03.06. 2007  KiPa - KoU  2-1  (1-0, 2-3, 0-0, 2-1)</t>
  </si>
  <si>
    <t xml:space="preserve">  18 v   2 kk   5 pv</t>
  </si>
  <si>
    <t>8.  ottelu</t>
  </si>
  <si>
    <t xml:space="preserve">  18 v   2 kk 24 pv</t>
  </si>
  <si>
    <t>ToPo</t>
  </si>
  <si>
    <t>suomensarja</t>
  </si>
  <si>
    <t>4.</t>
  </si>
  <si>
    <t>6.</t>
  </si>
  <si>
    <t>Seurat</t>
  </si>
  <si>
    <t>ToPo = Tohmajärven Pomppu  (1991),  kasvattajaseura</t>
  </si>
  <si>
    <t>10.3.1989   Tohmajärvi</t>
  </si>
  <si>
    <t>7.</t>
  </si>
  <si>
    <t>KiPa = Kiteen Pallo-90  (1990)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</si>
  <si>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</si>
  <si>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</si>
  <si>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</si>
  <si>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</si>
  <si>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</si>
  <si>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</si>
  <si>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</si>
  <si>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</si>
  <si>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</si>
  <si>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</si>
  <si>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</si>
  <si>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</si>
  <si>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</si>
  <si>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</si>
  <si>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02.07. 2010  Helsinki</t>
  </si>
  <si>
    <t xml:space="preserve">  2-0  (8-3, 5-1)</t>
  </si>
  <si>
    <t>Itä</t>
  </si>
  <si>
    <t>Jukka Salmela</t>
  </si>
  <si>
    <t>1572</t>
  </si>
  <si>
    <t>3k</t>
  </si>
  <si>
    <t>26.06. 2009  Kuopio</t>
  </si>
  <si>
    <t xml:space="preserve">  1-0  (3-2, 3-3)</t>
  </si>
  <si>
    <t>Petri Pulliainen</t>
  </si>
  <si>
    <t>2136</t>
  </si>
  <si>
    <t>27.06. 2008  Raahe</t>
  </si>
  <si>
    <t xml:space="preserve">  2-1  (0-3, 3-2, 1-1, 3-2)</t>
  </si>
  <si>
    <t>Vesa Toikka</t>
  </si>
  <si>
    <t>2147</t>
  </si>
  <si>
    <t>2p</t>
  </si>
  <si>
    <t>Ilmo Litmanen</t>
  </si>
  <si>
    <t>30.06. 2007  Kouvola</t>
  </si>
  <si>
    <t xml:space="preserve">  0-1  (1-3, 3-3)</t>
  </si>
  <si>
    <t>1872</t>
  </si>
  <si>
    <t>01.07. 2006  Kitee</t>
  </si>
  <si>
    <t xml:space="preserve">  0-2  (2-3, 0-5)</t>
  </si>
  <si>
    <t>Juha-Matti Halonen</t>
  </si>
  <si>
    <t>1617</t>
  </si>
  <si>
    <t xml:space="preserve"> ITÄ - LÄNSI - KORTTI</t>
  </si>
  <si>
    <t>4/7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</si>
  <si>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</si>
  <si>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</si>
  <si>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</si>
  <si>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</si>
  <si>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</si>
  <si>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</si>
  <si>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</si>
  <si>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</si>
  <si>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</si>
  <si>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</si>
  <si>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</si>
  <si>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</si>
  <si>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</si>
  <si>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</si>
  <si>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</si>
  <si>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3/5</t>
  </si>
  <si>
    <t>1/1</t>
  </si>
  <si>
    <t>0/1</t>
  </si>
  <si>
    <t>2/4</t>
  </si>
  <si>
    <t>7/12</t>
  </si>
  <si>
    <t>5/9</t>
  </si>
  <si>
    <t>1/2</t>
  </si>
  <si>
    <t>4/9</t>
  </si>
  <si>
    <t>3/6</t>
  </si>
  <si>
    <t>2/2</t>
  </si>
  <si>
    <t>2/6</t>
  </si>
  <si>
    <t>7/16</t>
  </si>
  <si>
    <t>3/7</t>
  </si>
  <si>
    <t>Jatkosarjakarsinta; 0-2  ViVe</t>
  </si>
  <si>
    <t>0-4  SoJy</t>
  </si>
  <si>
    <t>0-3  KPL</t>
  </si>
  <si>
    <t>1-4  SoJy</t>
  </si>
  <si>
    <t>1-4  ViVe</t>
  </si>
  <si>
    <t>0-3  PattU</t>
  </si>
  <si>
    <t>0-3  SoJy</t>
  </si>
  <si>
    <t>0-3  ViVe</t>
  </si>
  <si>
    <t>Minipudotuspelit;  2-1  JymyJussit</t>
  </si>
  <si>
    <t>29.</t>
  </si>
  <si>
    <t xml:space="preserve">       Runkosarja TOP-30</t>
  </si>
  <si>
    <t>Ylempi loppusarja TOP-10</t>
  </si>
  <si>
    <t>YKKÖSPESIS</t>
  </si>
  <si>
    <t>SUOMENSARJA</t>
  </si>
  <si>
    <t>KAIKKI OTTELUT</t>
  </si>
  <si>
    <t>YHTEENSÄ</t>
  </si>
  <si>
    <t>27.</t>
  </si>
  <si>
    <t>1-3  KPL</t>
  </si>
  <si>
    <t>0/8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</si>
  <si>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</si>
  <si>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</si>
  <si>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</si>
  <si>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</si>
  <si>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</si>
  <si>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</si>
  <si>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</si>
  <si>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</si>
  <si>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</si>
  <si>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</si>
  <si>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</si>
  <si>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</si>
  <si>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</si>
  <si>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</si>
  <si>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</si>
  <si>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</si>
  <si>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>391.</t>
  </si>
  <si>
    <t>304.</t>
  </si>
  <si>
    <t xml:space="preserve"> 1945 - 2010</t>
  </si>
  <si>
    <t>502.</t>
  </si>
  <si>
    <t>283.</t>
  </si>
  <si>
    <t xml:space="preserve"> 1945 - 2011</t>
  </si>
  <si>
    <t>189.</t>
  </si>
  <si>
    <t xml:space="preserve"> 1945 - 2012</t>
  </si>
  <si>
    <t xml:space="preserve"> 1945 - 2013</t>
  </si>
  <si>
    <t>286.</t>
  </si>
  <si>
    <t xml:space="preserve"> 1945 - 2014</t>
  </si>
  <si>
    <t>223.</t>
  </si>
  <si>
    <t>195.</t>
  </si>
  <si>
    <t xml:space="preserve"> 1945 - 2015</t>
  </si>
  <si>
    <t>156.</t>
  </si>
  <si>
    <t xml:space="preserve"> 1945 - 2016</t>
  </si>
  <si>
    <t xml:space="preserve"> Etenijätilasto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</si>
  <si>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</si>
  <si>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</si>
  <si>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</si>
  <si>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</si>
  <si>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 xml:space="preserve"> 1979 - 2007</t>
  </si>
  <si>
    <t>232.</t>
  </si>
  <si>
    <t xml:space="preserve"> 1979 - 2008</t>
  </si>
  <si>
    <t>226.</t>
  </si>
  <si>
    <t>256.</t>
  </si>
  <si>
    <t xml:space="preserve"> 1979 - 2009</t>
  </si>
  <si>
    <t>420.</t>
  </si>
  <si>
    <t>233.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</si>
  <si>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</si>
  <si>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</si>
  <si>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</si>
  <si>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</si>
  <si>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</si>
  <si>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</si>
  <si>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</si>
  <si>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</si>
  <si>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</si>
  <si>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</si>
  <si>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1945 - 2019</t>
  </si>
  <si>
    <t>166.   08.06. 2019  KiPa - AA  2-0</t>
  </si>
  <si>
    <t>292. ottelu</t>
  </si>
  <si>
    <t>290.   07.08. 2014  KiPa - KPL  0-1</t>
  </si>
  <si>
    <t>25 v   4 kk 28 pv</t>
  </si>
  <si>
    <t>141.   09.07. 2019  IPV - KiPa  0-2</t>
  </si>
  <si>
    <t>30 v   3 kk 29 pv</t>
  </si>
  <si>
    <t>1226.</t>
  </si>
  <si>
    <t>1150.</t>
  </si>
  <si>
    <t>1097.</t>
  </si>
  <si>
    <t>1002.</t>
  </si>
  <si>
    <t>817.</t>
  </si>
  <si>
    <t>716.</t>
  </si>
  <si>
    <t>679.</t>
  </si>
  <si>
    <t>541.</t>
  </si>
  <si>
    <t>507.</t>
  </si>
  <si>
    <t>439.</t>
  </si>
  <si>
    <t>448.</t>
  </si>
  <si>
    <t>362.</t>
  </si>
  <si>
    <t>340.</t>
  </si>
  <si>
    <t>1215.</t>
  </si>
  <si>
    <t>980.</t>
  </si>
  <si>
    <t>791.</t>
  </si>
  <si>
    <t>635.</t>
  </si>
  <si>
    <t>529.</t>
  </si>
  <si>
    <t>434.</t>
  </si>
  <si>
    <t>360.</t>
  </si>
  <si>
    <t>221.</t>
  </si>
  <si>
    <t>185.</t>
  </si>
  <si>
    <t>157.</t>
  </si>
  <si>
    <t>133.</t>
  </si>
  <si>
    <t>708.</t>
  </si>
  <si>
    <t>641.</t>
  </si>
  <si>
    <t>620.</t>
  </si>
  <si>
    <t>561.</t>
  </si>
  <si>
    <t>464.</t>
  </si>
  <si>
    <t>385.</t>
  </si>
  <si>
    <t>377.</t>
  </si>
  <si>
    <t>329.</t>
  </si>
  <si>
    <t>281.</t>
  </si>
  <si>
    <t>241.</t>
  </si>
  <si>
    <t>249.</t>
  </si>
  <si>
    <t>222.</t>
  </si>
  <si>
    <t>203.</t>
  </si>
  <si>
    <t>1591.</t>
  </si>
  <si>
    <t>1605.</t>
  </si>
  <si>
    <t>1276.</t>
  </si>
  <si>
    <t>1178.</t>
  </si>
  <si>
    <t>1116.</t>
  </si>
  <si>
    <t>1126.</t>
  </si>
  <si>
    <t>1109.</t>
  </si>
  <si>
    <t>973.</t>
  </si>
  <si>
    <t>985.</t>
  </si>
  <si>
    <t>917.</t>
  </si>
  <si>
    <t>932.</t>
  </si>
  <si>
    <t>869.</t>
  </si>
  <si>
    <t>868.</t>
  </si>
  <si>
    <t>1016.</t>
  </si>
  <si>
    <t>910.</t>
  </si>
  <si>
    <t>906.</t>
  </si>
  <si>
    <t>827.</t>
  </si>
  <si>
    <t>606.</t>
  </si>
  <si>
    <t>480.</t>
  </si>
  <si>
    <t>442.</t>
  </si>
  <si>
    <t>334.</t>
  </si>
  <si>
    <t>295.</t>
  </si>
  <si>
    <t>218.</t>
  </si>
  <si>
    <t>172.</t>
  </si>
  <si>
    <t>506.</t>
  </si>
  <si>
    <t>521.</t>
  </si>
  <si>
    <t>468.</t>
  </si>
  <si>
    <t>357.</t>
  </si>
  <si>
    <t>257.</t>
  </si>
  <si>
    <t>244.</t>
  </si>
  <si>
    <t>246.</t>
  </si>
  <si>
    <t>202.</t>
  </si>
  <si>
    <t>209.</t>
  </si>
  <si>
    <t>528.</t>
  </si>
  <si>
    <t>542.</t>
  </si>
  <si>
    <t>437.</t>
  </si>
  <si>
    <t>398.</t>
  </si>
  <si>
    <t>341.</t>
  </si>
  <si>
    <t>291.</t>
  </si>
  <si>
    <t>272.</t>
  </si>
  <si>
    <t>259.</t>
  </si>
  <si>
    <t>231.</t>
  </si>
  <si>
    <t>240.</t>
  </si>
  <si>
    <t>228.</t>
  </si>
  <si>
    <t>510.</t>
  </si>
  <si>
    <t>520.</t>
  </si>
  <si>
    <t>416.</t>
  </si>
  <si>
    <t>430.</t>
  </si>
  <si>
    <t>388.</t>
  </si>
  <si>
    <t>400.</t>
  </si>
  <si>
    <t>349.</t>
  </si>
  <si>
    <t>201.</t>
  </si>
  <si>
    <t>184.</t>
  </si>
  <si>
    <t>191.</t>
  </si>
  <si>
    <t>478.</t>
  </si>
  <si>
    <t>493.</t>
  </si>
  <si>
    <t>471.</t>
  </si>
  <si>
    <t>484.</t>
  </si>
  <si>
    <t>441.</t>
  </si>
  <si>
    <t>356.</t>
  </si>
  <si>
    <t>359.</t>
  </si>
  <si>
    <t>296.</t>
  </si>
  <si>
    <t>279.</t>
  </si>
  <si>
    <t>SEUROITTAIN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</si>
  <si>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</si>
  <si>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</si>
  <si>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</si>
  <si>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</si>
  <si>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</si>
  <si>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</si>
  <si>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</si>
  <si>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</si>
  <si>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</si>
  <si>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</si>
  <si>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</si>
  <si>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</si>
  <si>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</si>
  <si>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Kiteen Pallo-90</t>
  </si>
  <si>
    <t>667.   30.06. 2009  KiPa - JoMa  2-1</t>
  </si>
  <si>
    <t xml:space="preserve">  88.   15.07. 2009  KPL - KiPa  2-1</t>
  </si>
  <si>
    <t>IPV</t>
  </si>
  <si>
    <t>IPV = Imatran Pallo-Veikot  (1955)</t>
  </si>
  <si>
    <t>OSUUS</t>
  </si>
  <si>
    <t>Imatran Pallo-Veikot</t>
  </si>
  <si>
    <t xml:space="preserve"> 1945 - 2020</t>
  </si>
  <si>
    <t>114.</t>
  </si>
  <si>
    <t>146.</t>
  </si>
  <si>
    <t>321.</t>
  </si>
  <si>
    <t>835.</t>
  </si>
  <si>
    <t>Joensuu - Imatra</t>
  </si>
  <si>
    <t>1 - 2k (0-1, 2-1, 0-0, 1-2)</t>
  </si>
  <si>
    <t>Imatra</t>
  </si>
  <si>
    <t>3V</t>
  </si>
  <si>
    <t>0+0</t>
  </si>
  <si>
    <t>Kitee - Imatra</t>
  </si>
  <si>
    <t>1 - 0 (2-2, 7-2)</t>
  </si>
  <si>
    <t>0+1</t>
  </si>
  <si>
    <t>Imatra - Kitee</t>
  </si>
  <si>
    <t>0 - 1 (2-2, 2-3)</t>
  </si>
  <si>
    <t>Imatra - Tampere</t>
  </si>
  <si>
    <t>2 - 1s (0-2, 6-1, 2-1)</t>
  </si>
  <si>
    <t>Kouvola - Imatra</t>
  </si>
  <si>
    <t>2 - 0 (2-0, 3-0)</t>
  </si>
  <si>
    <t>S</t>
  </si>
  <si>
    <t>Imatra - Hyvinkää</t>
  </si>
  <si>
    <t>2 - 0 (12-2, 4-1)</t>
  </si>
  <si>
    <t>Imatra - Kankaanpää</t>
  </si>
  <si>
    <t>1 - 2s (9-4, 2-3, 1-4)</t>
  </si>
  <si>
    <t>Imatra - Sotkamo</t>
  </si>
  <si>
    <t>0 - 2 (4-6, 3-4)</t>
  </si>
  <si>
    <t>Tampere - Imatra</t>
  </si>
  <si>
    <t>1 - 0 (4-4, 2-0)</t>
  </si>
  <si>
    <t>Kankaanpää - Imatra</t>
  </si>
  <si>
    <t>1 - 2s (4-4, 3-3, 1-2)</t>
  </si>
  <si>
    <t>Imatra - Siilinjärvi</t>
  </si>
  <si>
    <t>2 - 0 (4-1, 10-4)</t>
  </si>
  <si>
    <t>Raahe - Imatra</t>
  </si>
  <si>
    <t>2 - 0 (5-4, 2-0)</t>
  </si>
  <si>
    <t>3P</t>
  </si>
  <si>
    <t>Kempele - Imatra</t>
  </si>
  <si>
    <t>2 - 1s (3-2, 0-3, 1-0)</t>
  </si>
  <si>
    <t>Siilinjärvi - Imatra</t>
  </si>
  <si>
    <t>0 - 2 (2-9, 3-4)</t>
  </si>
  <si>
    <t>2K</t>
  </si>
  <si>
    <t>Imatra - Kouvola</t>
  </si>
  <si>
    <t>1 - 2k (4-2, 1-3, 1-1, 1-4)</t>
  </si>
  <si>
    <t>Hyvinkää - Imatra</t>
  </si>
  <si>
    <t>2 - 0 (8-5, 5-1)</t>
  </si>
  <si>
    <t>Imatra - Raahe</t>
  </si>
  <si>
    <t>2 - 1k (6-1, 1-8, 1-1, 2-1)</t>
  </si>
  <si>
    <t>Sotkamo - Imatra</t>
  </si>
  <si>
    <t>2 - 1s (4-6, 8-5, 2-1)</t>
  </si>
  <si>
    <t>Imatra - Kempele</t>
  </si>
  <si>
    <t>2 - 0 (4-3, 4-1)</t>
  </si>
  <si>
    <t>2 - 0 (5-3, 5-2)</t>
  </si>
  <si>
    <t>A</t>
  </si>
  <si>
    <t>1 - 0 (5-5, 5-2)</t>
  </si>
  <si>
    <t>Imatra - Joensuu</t>
  </si>
  <si>
    <t>0 - 2 (0-1, 0-3)</t>
  </si>
  <si>
    <t>536 527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</si>
</sst>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9"/>
      <color rgb="FF333333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thick">
        <color rgb="FF000000"/>
      </right>
      <top style="thick">
        <color rgb="FF000000"/>
      </top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3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3" borderId="3" xfId="1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2" borderId="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0" fontId="4" fillId="8" borderId="14" xfId="0" applyFont="1" applyFill="1" applyBorder="1" applyAlignment="1">
      <alignment horizontal="left"/>
    </xf>
    <xf numFmtId="165" fontId="4" fillId="8" borderId="12" xfId="1" applyNumberFormat="1" applyFont="1" applyFill="1" applyBorder="1" applyAlignment="1"/>
    <xf numFmtId="0" fontId="4" fillId="8" borderId="14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11" xfId="0" applyNumberFormat="1" applyFont="1" applyFill="1" applyBorder="1" applyAlignment="1">
      <alignment horizontal="center"/>
    </xf>
    <xf numFmtId="49" fontId="4" fillId="8" borderId="14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9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0" fillId="7" borderId="1" xfId="0" applyFont="1" applyFill="1" applyBorder="1"/>
    <xf numFmtId="165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8" borderId="12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5" borderId="4" xfId="0" applyFont="1" applyFill="1" applyBorder="1"/>
    <xf numFmtId="0" fontId="4" fillId="2" borderId="1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6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6" fillId="4" borderId="8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3" xfId="0" applyFont="1" applyFill="1" applyBorder="1"/>
    <xf numFmtId="0" fontId="6" fillId="4" borderId="0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10" xfId="0" applyFont="1" applyFill="1" applyBorder="1"/>
    <xf numFmtId="0" fontId="6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/>
    <xf numFmtId="0" fontId="4" fillId="4" borderId="8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8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13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right"/>
    </xf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left"/>
    </xf>
    <xf numFmtId="0" fontId="4" fillId="4" borderId="13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4" fillId="3" borderId="9" xfId="0" applyFont="1" applyFill="1" applyBorder="1" applyAlignment="1"/>
    <xf numFmtId="9" fontId="4" fillId="4" borderId="0" xfId="1" applyFont="1" applyFill="1" applyBorder="1" applyAlignment="1">
      <alignment horizontal="center"/>
    </xf>
    <xf numFmtId="49" fontId="4" fillId="4" borderId="13" xfId="0" applyNumberFormat="1" applyFont="1" applyFill="1" applyBorder="1"/>
    <xf numFmtId="0" fontId="11" fillId="9" borderId="16" xfId="0" applyFont="1" applyFill="1" applyBorder="1" applyAlignment="1">
      <alignment horizontal="left" vertical="center"/>
    </xf>
    <xf numFmtId="0" fontId="12" fillId="9" borderId="16" xfId="2" applyFill="1" applyBorder="1" applyAlignment="1">
      <alignment horizontal="left" vertical="center"/>
    </xf>
    <xf numFmtId="0" fontId="11" fillId="9" borderId="16" xfId="0" applyFont="1" applyFill="1" applyBorder="1" applyAlignment="1">
      <alignment horizontal="right" vertical="center"/>
    </xf>
    <xf numFmtId="0" fontId="11" fillId="10" borderId="16" xfId="0" applyFont="1" applyFill="1" applyBorder="1" applyAlignment="1">
      <alignment horizontal="left" vertical="center"/>
    </xf>
    <xf numFmtId="0" fontId="12" fillId="10" borderId="16" xfId="2" applyFill="1" applyBorder="1" applyAlignment="1">
      <alignment horizontal="left" vertical="center"/>
    </xf>
    <xf numFmtId="0" fontId="11" fillId="10" borderId="16" xfId="0" applyFont="1" applyFill="1" applyBorder="1" applyAlignment="1">
      <alignment horizontal="right" vertical="center"/>
    </xf>
    <xf numFmtId="14" fontId="11" fillId="9" borderId="17" xfId="0" applyNumberFormat="1" applyFont="1" applyFill="1" applyBorder="1" applyAlignment="1">
      <alignment horizontal="left" vertical="center"/>
    </xf>
    <xf numFmtId="0" fontId="11" fillId="9" borderId="18" xfId="0" applyFont="1" applyFill="1" applyBorder="1" applyAlignment="1">
      <alignment horizontal="left" vertical="center"/>
    </xf>
    <xf numFmtId="0" fontId="12" fillId="9" borderId="18" xfId="2" applyFill="1" applyBorder="1" applyAlignment="1">
      <alignment horizontal="left" vertical="center"/>
    </xf>
    <xf numFmtId="0" fontId="11" fillId="9" borderId="18" xfId="0" applyFont="1" applyFill="1" applyBorder="1" applyAlignment="1">
      <alignment horizontal="right" vertical="center"/>
    </xf>
    <xf numFmtId="0" fontId="11" fillId="9" borderId="19" xfId="0" applyFont="1" applyFill="1" applyBorder="1" applyAlignment="1">
      <alignment horizontal="right" vertical="center"/>
    </xf>
    <xf numFmtId="14" fontId="11" fillId="10" borderId="20" xfId="0" applyNumberFormat="1" applyFont="1" applyFill="1" applyBorder="1" applyAlignment="1">
      <alignment horizontal="left" vertical="center"/>
    </xf>
    <xf numFmtId="0" fontId="11" fillId="10" borderId="21" xfId="0" applyFont="1" applyFill="1" applyBorder="1" applyAlignment="1">
      <alignment horizontal="right" vertical="center"/>
    </xf>
    <xf numFmtId="14" fontId="11" fillId="9" borderId="20" xfId="0" applyNumberFormat="1" applyFont="1" applyFill="1" applyBorder="1" applyAlignment="1">
      <alignment horizontal="left" vertical="center"/>
    </xf>
    <xf numFmtId="0" fontId="11" fillId="9" borderId="21" xfId="0" applyFont="1" applyFill="1" applyBorder="1" applyAlignment="1">
      <alignment horizontal="right" vertical="center"/>
    </xf>
    <xf numFmtId="14" fontId="11" fillId="10" borderId="22" xfId="0" applyNumberFormat="1" applyFont="1" applyFill="1" applyBorder="1" applyAlignment="1">
      <alignment horizontal="left" vertical="center"/>
    </xf>
    <xf numFmtId="0" fontId="11" fillId="10" borderId="23" xfId="0" applyFont="1" applyFill="1" applyBorder="1" applyAlignment="1">
      <alignment horizontal="left" vertical="center"/>
    </xf>
    <xf numFmtId="0" fontId="12" fillId="10" borderId="23" xfId="2" applyFill="1" applyBorder="1" applyAlignment="1">
      <alignment horizontal="left" vertical="center"/>
    </xf>
    <xf numFmtId="0" fontId="11" fillId="10" borderId="23" xfId="0" applyFont="1" applyFill="1" applyBorder="1" applyAlignment="1">
      <alignment horizontal="right" vertical="center"/>
    </xf>
    <xf numFmtId="0" fontId="11" fillId="10" borderId="24" xfId="0" applyFont="1" applyFill="1" applyBorder="1" applyAlignment="1">
      <alignment horizontal="right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siksenmaailma.fi/index.php/component/tilastot/?view=ottelu&amp;otteluid=35525" TargetMode="External"/><Relationship Id="rId13" Type="http://schemas.openxmlformats.org/officeDocument/2006/relationships/hyperlink" Target="http://www.pesiksenmaailma.fi/index.php/component/tilastot/?view=ottelu&amp;otteluid=35572" TargetMode="External"/><Relationship Id="rId18" Type="http://schemas.openxmlformats.org/officeDocument/2006/relationships/hyperlink" Target="http://www.pesiksenmaailma.fi/index.php/component/tilastot/?view=ottelu&amp;otteluid=35693" TargetMode="External"/><Relationship Id="rId3" Type="http://schemas.openxmlformats.org/officeDocument/2006/relationships/hyperlink" Target="http://www.pesiksenmaailma.fi/index.php/component/tilastot/?view=ottelu&amp;otteluid=35441" TargetMode="External"/><Relationship Id="rId21" Type="http://schemas.openxmlformats.org/officeDocument/2006/relationships/hyperlink" Target="http://www.pesiksenmaailma.fi/index.php/component/tilastot/?view=ottelu&amp;otteluid=35726" TargetMode="External"/><Relationship Id="rId7" Type="http://schemas.openxmlformats.org/officeDocument/2006/relationships/hyperlink" Target="http://www.pesiksenmaailma.fi/index.php/component/tilastot/?view=ottelu&amp;otteluid=35514" TargetMode="External"/><Relationship Id="rId12" Type="http://schemas.openxmlformats.org/officeDocument/2006/relationships/hyperlink" Target="http://www.pesiksenmaailma.fi/index.php/component/tilastot/?view=ottelu&amp;otteluid=35568" TargetMode="External"/><Relationship Id="rId17" Type="http://schemas.openxmlformats.org/officeDocument/2006/relationships/hyperlink" Target="http://www.pesiksenmaailma.fi/index.php/component/tilastot/?view=ottelu&amp;otteluid=35680" TargetMode="External"/><Relationship Id="rId2" Type="http://schemas.openxmlformats.org/officeDocument/2006/relationships/hyperlink" Target="http://www.pesiksenmaailma.fi/index.php/component/tilastot/?view=ottelu&amp;otteluid=35433" TargetMode="External"/><Relationship Id="rId16" Type="http://schemas.openxmlformats.org/officeDocument/2006/relationships/hyperlink" Target="http://www.pesiksenmaailma.fi/index.php/component/tilastot/?view=ottelu&amp;otteluid=35644" TargetMode="External"/><Relationship Id="rId20" Type="http://schemas.openxmlformats.org/officeDocument/2006/relationships/hyperlink" Target="http://www.pesiksenmaailma.fi/index.php/component/tilastot/?view=ottelu&amp;otteluid=35722" TargetMode="External"/><Relationship Id="rId1" Type="http://schemas.openxmlformats.org/officeDocument/2006/relationships/hyperlink" Target="http://www.pesiksenmaailma.fi/index.php/component/tilastot/?view=ottelu&amp;otteluid=35414" TargetMode="External"/><Relationship Id="rId6" Type="http://schemas.openxmlformats.org/officeDocument/2006/relationships/hyperlink" Target="http://www.pesiksenmaailma.fi/index.php/component/tilastot/?view=ottelu&amp;otteluid=35495" TargetMode="External"/><Relationship Id="rId11" Type="http://schemas.openxmlformats.org/officeDocument/2006/relationships/hyperlink" Target="http://www.pesiksenmaailma.fi/index.php/component/tilastot/?view=ottelu&amp;otteluid=35561" TargetMode="External"/><Relationship Id="rId5" Type="http://schemas.openxmlformats.org/officeDocument/2006/relationships/hyperlink" Target="http://www.pesiksenmaailma.fi/index.php/component/tilastot/?view=ottelu&amp;otteluid=35481" TargetMode="External"/><Relationship Id="rId15" Type="http://schemas.openxmlformats.org/officeDocument/2006/relationships/hyperlink" Target="http://www.pesiksenmaailma.fi/index.php/component/tilastot/?view=ottelu&amp;otteluid=35630" TargetMode="External"/><Relationship Id="rId10" Type="http://schemas.openxmlformats.org/officeDocument/2006/relationships/hyperlink" Target="http://www.pesiksenmaailma.fi/index.php/component/tilastot/?view=ottelu&amp;otteluid=35545" TargetMode="External"/><Relationship Id="rId19" Type="http://schemas.openxmlformats.org/officeDocument/2006/relationships/hyperlink" Target="http://www.pesiksenmaailma.fi/index.php/component/tilastot/?view=ottelu&amp;otteluid=35710" TargetMode="External"/><Relationship Id="rId4" Type="http://schemas.openxmlformats.org/officeDocument/2006/relationships/hyperlink" Target="http://www.pesiksenmaailma.fi/index.php/component/tilastot/?view=ottelu&amp;otteluid=35472" TargetMode="External"/><Relationship Id="rId9" Type="http://schemas.openxmlformats.org/officeDocument/2006/relationships/hyperlink" Target="http://www.pesiksenmaailma.fi/index.php/component/tilastot/?view=ottelu&amp;otteluid=35540" TargetMode="External"/><Relationship Id="rId14" Type="http://schemas.openxmlformats.org/officeDocument/2006/relationships/hyperlink" Target="http://www.pesiksenmaailma.fi/index.php/component/tilastot/?view=ottelu&amp;otteluid=35622" TargetMode="External"/><Relationship Id="rId22" Type="http://schemas.openxmlformats.org/officeDocument/2006/relationships/hyperlink" Target="http://www.pesiksenmaailma.fi/index.php/component/tilastot/?view=ottelu&amp;otteluid=35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8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5.42578125" style="64" customWidth="1"/>
    <col min="4" max="4" width="9" style="65" customWidth="1"/>
    <col min="5" max="13" width="5.7109375" style="64" customWidth="1"/>
    <col min="14" max="14" width="8.85546875" style="64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4" customWidth="1"/>
    <col min="26" max="26" width="8.7109375" style="64" customWidth="1"/>
    <col min="27" max="27" width="0.7109375" style="42" customWidth="1"/>
    <col min="28" max="31" width="6.7109375" style="64" customWidth="1"/>
    <col min="32" max="32" width="0.7109375" style="42" customWidth="1"/>
    <col min="33" max="33" width="14" style="64" customWidth="1"/>
    <col min="34" max="36" width="13.7109375" style="64" customWidth="1"/>
    <col min="37" max="37" width="0.7109375" style="64" customWidth="1"/>
    <col min="38" max="38" width="6.42578125" style="64" customWidth="1"/>
    <col min="39" max="39" width="6.28515625" style="64" customWidth="1"/>
    <col min="40" max="43" width="5.7109375" style="64" customWidth="1"/>
    <col min="44" max="16384" width="9.140625" style="4"/>
  </cols>
  <sheetData>
    <row r="1" spans="1:55" ht="16.5" customHeight="1" x14ac:dyDescent="0.25">
      <c r="A1" s="110"/>
      <c r="B1" s="6" t="s">
        <v>34</v>
      </c>
      <c r="C1" s="7"/>
      <c r="D1" s="8"/>
      <c r="E1" s="9" t="s">
        <v>51</v>
      </c>
      <c r="F1" s="6"/>
      <c r="G1" s="6"/>
      <c r="H1" s="6"/>
      <c r="I1" s="6"/>
      <c r="J1" s="6"/>
      <c r="K1" s="6"/>
      <c r="L1" s="6"/>
      <c r="M1" s="6"/>
      <c r="N1" s="111"/>
      <c r="O1" s="6"/>
      <c r="P1" s="112"/>
      <c r="Q1" s="112"/>
      <c r="R1" s="112"/>
      <c r="S1" s="112"/>
      <c r="T1" s="112"/>
      <c r="U1" s="6"/>
      <c r="V1" s="7"/>
      <c r="W1" s="7"/>
      <c r="X1" s="7"/>
      <c r="Y1" s="7"/>
      <c r="Z1" s="7"/>
      <c r="AA1" s="112"/>
      <c r="AB1" s="7"/>
      <c r="AC1" s="7"/>
      <c r="AD1" s="7"/>
      <c r="AE1" s="7"/>
      <c r="AF1" s="112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5" customFormat="1" ht="15" customHeight="1" x14ac:dyDescent="0.2">
      <c r="A2" s="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131</v>
      </c>
      <c r="Q2" s="14"/>
      <c r="R2" s="14"/>
      <c r="S2" s="21"/>
      <c r="T2" s="19"/>
      <c r="U2" s="20" t="s">
        <v>15</v>
      </c>
      <c r="V2" s="14"/>
      <c r="W2" s="14"/>
      <c r="X2" s="20"/>
      <c r="Y2" s="113"/>
      <c r="Z2" s="114"/>
      <c r="AA2" s="19"/>
      <c r="AB2" s="22" t="s">
        <v>132</v>
      </c>
      <c r="AC2" s="20"/>
      <c r="AD2" s="14"/>
      <c r="AE2" s="21"/>
      <c r="AF2" s="19"/>
      <c r="AG2" s="22" t="s">
        <v>93</v>
      </c>
      <c r="AH2" s="14"/>
      <c r="AI2" s="14"/>
      <c r="AJ2" s="15"/>
      <c r="AK2" s="19"/>
      <c r="AL2" s="22" t="s">
        <v>94</v>
      </c>
      <c r="AM2" s="20"/>
      <c r="AN2" s="20"/>
      <c r="AO2" s="115" t="s">
        <v>95</v>
      </c>
      <c r="AP2" s="14"/>
      <c r="AQ2" s="15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5" customFormat="1" ht="15" customHeight="1" x14ac:dyDescent="0.2">
      <c r="A3" s="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96</v>
      </c>
      <c r="AE3" s="18" t="s">
        <v>17</v>
      </c>
      <c r="AF3" s="23"/>
      <c r="AG3" s="18" t="s">
        <v>97</v>
      </c>
      <c r="AH3" s="18" t="s">
        <v>98</v>
      </c>
      <c r="AI3" s="15" t="s">
        <v>99</v>
      </c>
      <c r="AJ3" s="18" t="s">
        <v>100</v>
      </c>
      <c r="AK3" s="23"/>
      <c r="AL3" s="18" t="s">
        <v>23</v>
      </c>
      <c r="AM3" s="18" t="s">
        <v>24</v>
      </c>
      <c r="AN3" s="15" t="s">
        <v>101</v>
      </c>
      <c r="AO3" s="15" t="s">
        <v>31</v>
      </c>
      <c r="AP3" s="17" t="s">
        <v>32</v>
      </c>
      <c r="AQ3" s="18" t="s">
        <v>33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5" customFormat="1" ht="15" customHeight="1" x14ac:dyDescent="0.2">
      <c r="A4" s="3"/>
      <c r="B4" s="24">
        <v>2005</v>
      </c>
      <c r="C4" s="24" t="s">
        <v>38</v>
      </c>
      <c r="D4" s="25" t="s">
        <v>45</v>
      </c>
      <c r="E4" s="24"/>
      <c r="F4" s="26" t="s">
        <v>46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29"/>
      <c r="X4" s="30"/>
      <c r="Y4" s="29"/>
      <c r="Z4" s="34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28"/>
      <c r="AO4" s="30"/>
      <c r="AP4" s="32"/>
      <c r="AQ4" s="2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5" customFormat="1" ht="15" customHeight="1" x14ac:dyDescent="0.2">
      <c r="A5" s="3"/>
      <c r="B5" s="24">
        <v>2006</v>
      </c>
      <c r="C5" s="24" t="s">
        <v>47</v>
      </c>
      <c r="D5" s="25" t="s">
        <v>45</v>
      </c>
      <c r="E5" s="24"/>
      <c r="F5" s="26" t="s">
        <v>46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29"/>
      <c r="X5" s="30"/>
      <c r="Y5" s="29"/>
      <c r="Z5" s="34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28"/>
      <c r="AO5" s="30"/>
      <c r="AP5" s="32"/>
      <c r="AQ5" s="2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5" customFormat="1" ht="15" customHeight="1" x14ac:dyDescent="0.2">
      <c r="A6" s="3"/>
      <c r="B6" s="24">
        <v>2007</v>
      </c>
      <c r="C6" s="24" t="s">
        <v>48</v>
      </c>
      <c r="D6" s="25" t="s">
        <v>45</v>
      </c>
      <c r="E6" s="24"/>
      <c r="F6" s="26" t="s">
        <v>46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9"/>
      <c r="W6" s="29"/>
      <c r="X6" s="30"/>
      <c r="Y6" s="29"/>
      <c r="Z6" s="34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28"/>
      <c r="AO6" s="30"/>
      <c r="AP6" s="32"/>
      <c r="AQ6" s="2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5" customFormat="1" ht="15" customHeight="1" x14ac:dyDescent="0.2">
      <c r="A7" s="3"/>
      <c r="B7" s="29">
        <v>2007</v>
      </c>
      <c r="C7" s="29" t="s">
        <v>35</v>
      </c>
      <c r="D7" s="33" t="s">
        <v>36</v>
      </c>
      <c r="E7" s="29">
        <v>26</v>
      </c>
      <c r="F7" s="29">
        <v>1</v>
      </c>
      <c r="G7" s="29">
        <v>0</v>
      </c>
      <c r="H7" s="29">
        <v>16</v>
      </c>
      <c r="I7" s="29">
        <v>79</v>
      </c>
      <c r="J7" s="29">
        <v>72</v>
      </c>
      <c r="K7" s="29">
        <v>3</v>
      </c>
      <c r="L7" s="29">
        <v>3</v>
      </c>
      <c r="M7" s="29">
        <v>1</v>
      </c>
      <c r="N7" s="34">
        <v>0.52300000000000002</v>
      </c>
      <c r="O7" s="23">
        <f t="shared" ref="O7:O16" si="0">PRODUCT(I7/N7)</f>
        <v>151.05162523900572</v>
      </c>
      <c r="P7" s="18"/>
      <c r="Q7" s="18"/>
      <c r="R7" s="18"/>
      <c r="S7" s="18"/>
      <c r="T7" s="23"/>
      <c r="U7" s="29">
        <v>2</v>
      </c>
      <c r="V7" s="29">
        <v>0</v>
      </c>
      <c r="W7" s="29">
        <v>0</v>
      </c>
      <c r="X7" s="30">
        <v>1</v>
      </c>
      <c r="Y7" s="29">
        <v>4</v>
      </c>
      <c r="Z7" s="34">
        <v>0.44400000000000001</v>
      </c>
      <c r="AA7" s="23">
        <f>PRODUCT(Y7/Z7)</f>
        <v>9.0090090090090094</v>
      </c>
      <c r="AB7" s="18"/>
      <c r="AC7" s="18"/>
      <c r="AD7" s="18"/>
      <c r="AE7" s="18"/>
      <c r="AF7" s="23"/>
      <c r="AG7" s="28" t="s">
        <v>121</v>
      </c>
      <c r="AH7" s="28"/>
      <c r="AI7" s="28"/>
      <c r="AJ7" s="28"/>
      <c r="AK7" s="23"/>
      <c r="AL7" s="29"/>
      <c r="AM7" s="28"/>
      <c r="AN7" s="28"/>
      <c r="AO7" s="30"/>
      <c r="AP7" s="32"/>
      <c r="AQ7" s="2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5" customFormat="1" ht="15" customHeight="1" x14ac:dyDescent="0.2">
      <c r="A8" s="3"/>
      <c r="B8" s="29">
        <v>2008</v>
      </c>
      <c r="C8" s="29" t="s">
        <v>37</v>
      </c>
      <c r="D8" s="33" t="s">
        <v>36</v>
      </c>
      <c r="E8" s="29">
        <v>22</v>
      </c>
      <c r="F8" s="29">
        <v>0</v>
      </c>
      <c r="G8" s="30">
        <v>0</v>
      </c>
      <c r="H8" s="29">
        <v>6</v>
      </c>
      <c r="I8" s="29">
        <v>35</v>
      </c>
      <c r="J8" s="29">
        <v>32</v>
      </c>
      <c r="K8" s="29">
        <v>2</v>
      </c>
      <c r="L8" s="29">
        <v>1</v>
      </c>
      <c r="M8" s="29">
        <v>0</v>
      </c>
      <c r="N8" s="34">
        <v>0.38500000000000001</v>
      </c>
      <c r="O8" s="23">
        <f t="shared" si="0"/>
        <v>90.909090909090907</v>
      </c>
      <c r="P8" s="18"/>
      <c r="Q8" s="18"/>
      <c r="R8" s="18"/>
      <c r="S8" s="18"/>
      <c r="T8" s="23"/>
      <c r="U8" s="28"/>
      <c r="V8" s="29"/>
      <c r="W8" s="29"/>
      <c r="X8" s="35"/>
      <c r="Y8" s="36"/>
      <c r="Z8" s="34"/>
      <c r="AA8" s="23">
        <v>0</v>
      </c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29">
        <v>1</v>
      </c>
      <c r="AO8" s="30"/>
      <c r="AP8" s="32"/>
      <c r="AQ8" s="2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5" customFormat="1" ht="15" customHeight="1" x14ac:dyDescent="0.2">
      <c r="A9" s="3"/>
      <c r="B9" s="29">
        <v>2009</v>
      </c>
      <c r="C9" s="29" t="s">
        <v>38</v>
      </c>
      <c r="D9" s="33" t="s">
        <v>36</v>
      </c>
      <c r="E9" s="29">
        <v>24</v>
      </c>
      <c r="F9" s="29">
        <v>1</v>
      </c>
      <c r="G9" s="29">
        <v>4</v>
      </c>
      <c r="H9" s="29">
        <v>1</v>
      </c>
      <c r="I9" s="29">
        <v>17</v>
      </c>
      <c r="J9" s="29">
        <v>3</v>
      </c>
      <c r="K9" s="29">
        <v>5</v>
      </c>
      <c r="L9" s="29">
        <v>4</v>
      </c>
      <c r="M9" s="29">
        <v>5</v>
      </c>
      <c r="N9" s="34">
        <v>0.41499999999999998</v>
      </c>
      <c r="O9" s="23">
        <f t="shared" si="0"/>
        <v>40.963855421686752</v>
      </c>
      <c r="P9" s="18"/>
      <c r="Q9" s="18"/>
      <c r="R9" s="18"/>
      <c r="S9" s="18"/>
      <c r="T9" s="23"/>
      <c r="U9" s="29">
        <v>4</v>
      </c>
      <c r="V9" s="29">
        <v>0</v>
      </c>
      <c r="W9" s="29">
        <v>0</v>
      </c>
      <c r="X9" s="29">
        <v>0</v>
      </c>
      <c r="Y9" s="29">
        <v>6</v>
      </c>
      <c r="Z9" s="34">
        <v>0.42899999999999999</v>
      </c>
      <c r="AA9" s="23">
        <f t="shared" ref="AA9:AA14" si="1">PRODUCT(Y9/Z9)</f>
        <v>13.986013986013987</v>
      </c>
      <c r="AB9" s="18"/>
      <c r="AC9" s="18"/>
      <c r="AD9" s="18"/>
      <c r="AE9" s="18"/>
      <c r="AF9" s="23"/>
      <c r="AG9" s="28" t="s">
        <v>122</v>
      </c>
      <c r="AH9" s="28"/>
      <c r="AI9" s="28"/>
      <c r="AJ9" s="28"/>
      <c r="AK9" s="23"/>
      <c r="AL9" s="29"/>
      <c r="AM9" s="28"/>
      <c r="AN9" s="29"/>
      <c r="AO9" s="30"/>
      <c r="AP9" s="32"/>
      <c r="AQ9" s="2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5" customFormat="1" ht="15" customHeight="1" x14ac:dyDescent="0.2">
      <c r="A10" s="3"/>
      <c r="B10" s="29">
        <v>2010</v>
      </c>
      <c r="C10" s="29" t="s">
        <v>39</v>
      </c>
      <c r="D10" s="33" t="s">
        <v>36</v>
      </c>
      <c r="E10" s="29">
        <v>23</v>
      </c>
      <c r="F10" s="29">
        <v>1</v>
      </c>
      <c r="G10" s="29">
        <v>2</v>
      </c>
      <c r="H10" s="29">
        <v>6</v>
      </c>
      <c r="I10" s="29">
        <v>41</v>
      </c>
      <c r="J10" s="29">
        <v>34</v>
      </c>
      <c r="K10" s="29">
        <v>1</v>
      </c>
      <c r="L10" s="29">
        <v>3</v>
      </c>
      <c r="M10" s="29">
        <v>3</v>
      </c>
      <c r="N10" s="34">
        <v>0.36299999999999999</v>
      </c>
      <c r="O10" s="23">
        <f t="shared" si="0"/>
        <v>112.94765840220386</v>
      </c>
      <c r="P10" s="18"/>
      <c r="Q10" s="18"/>
      <c r="R10" s="18"/>
      <c r="S10" s="18"/>
      <c r="T10" s="23"/>
      <c r="U10" s="29">
        <v>3</v>
      </c>
      <c r="V10" s="29">
        <v>0</v>
      </c>
      <c r="W10" s="30">
        <v>0</v>
      </c>
      <c r="X10" s="29">
        <v>1</v>
      </c>
      <c r="Y10" s="29">
        <v>8</v>
      </c>
      <c r="Z10" s="34">
        <v>0.53300000000000003</v>
      </c>
      <c r="AA10" s="23">
        <f t="shared" si="1"/>
        <v>15.009380863039398</v>
      </c>
      <c r="AB10" s="18"/>
      <c r="AC10" s="18"/>
      <c r="AD10" s="18"/>
      <c r="AE10" s="18"/>
      <c r="AF10" s="23"/>
      <c r="AG10" s="28" t="s">
        <v>123</v>
      </c>
      <c r="AH10" s="28"/>
      <c r="AI10" s="28"/>
      <c r="AJ10" s="28"/>
      <c r="AK10" s="23"/>
      <c r="AL10" s="29"/>
      <c r="AM10" s="28"/>
      <c r="AN10" s="30"/>
      <c r="AO10" s="30"/>
      <c r="AP10" s="32"/>
      <c r="AQ10" s="2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5" customFormat="1" ht="15" customHeight="1" x14ac:dyDescent="0.2">
      <c r="A11" s="3"/>
      <c r="B11" s="29">
        <v>2011</v>
      </c>
      <c r="C11" s="29" t="s">
        <v>39</v>
      </c>
      <c r="D11" s="33" t="s">
        <v>36</v>
      </c>
      <c r="E11" s="29">
        <v>26</v>
      </c>
      <c r="F11" s="29">
        <v>1</v>
      </c>
      <c r="G11" s="29">
        <v>1</v>
      </c>
      <c r="H11" s="29">
        <v>24</v>
      </c>
      <c r="I11" s="29">
        <v>89</v>
      </c>
      <c r="J11" s="29">
        <v>70</v>
      </c>
      <c r="K11" s="29">
        <v>16</v>
      </c>
      <c r="L11" s="29">
        <v>1</v>
      </c>
      <c r="M11" s="29">
        <v>2</v>
      </c>
      <c r="N11" s="34">
        <v>0.47599999999999998</v>
      </c>
      <c r="O11" s="23">
        <f t="shared" si="0"/>
        <v>186.9747899159664</v>
      </c>
      <c r="P11" s="18"/>
      <c r="Q11" s="18" t="s">
        <v>130</v>
      </c>
      <c r="R11" s="18"/>
      <c r="S11" s="18"/>
      <c r="T11" s="23"/>
      <c r="U11" s="29">
        <v>5</v>
      </c>
      <c r="V11" s="29">
        <v>0</v>
      </c>
      <c r="W11" s="30">
        <v>0</v>
      </c>
      <c r="X11" s="29">
        <v>0</v>
      </c>
      <c r="Y11" s="29">
        <v>14</v>
      </c>
      <c r="Z11" s="34">
        <v>0.4</v>
      </c>
      <c r="AA11" s="23">
        <f t="shared" si="1"/>
        <v>35</v>
      </c>
      <c r="AB11" s="18"/>
      <c r="AC11" s="18"/>
      <c r="AD11" s="18"/>
      <c r="AE11" s="18"/>
      <c r="AF11" s="23"/>
      <c r="AG11" s="28" t="s">
        <v>124</v>
      </c>
      <c r="AH11" s="28"/>
      <c r="AI11" s="28"/>
      <c r="AJ11" s="28"/>
      <c r="AK11" s="23"/>
      <c r="AL11" s="29"/>
      <c r="AM11" s="28"/>
      <c r="AN11" s="30"/>
      <c r="AO11" s="30"/>
      <c r="AP11" s="32"/>
      <c r="AQ11" s="2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5" customFormat="1" ht="15" customHeight="1" x14ac:dyDescent="0.2">
      <c r="A12" s="3"/>
      <c r="B12" s="29">
        <v>2012</v>
      </c>
      <c r="C12" s="29" t="s">
        <v>52</v>
      </c>
      <c r="D12" s="33" t="s">
        <v>36</v>
      </c>
      <c r="E12" s="29">
        <v>25</v>
      </c>
      <c r="F12" s="29">
        <v>0</v>
      </c>
      <c r="G12" s="29">
        <v>0</v>
      </c>
      <c r="H12" s="29">
        <v>20</v>
      </c>
      <c r="I12" s="29">
        <v>95</v>
      </c>
      <c r="J12" s="29">
        <v>88</v>
      </c>
      <c r="K12" s="29">
        <v>4</v>
      </c>
      <c r="L12" s="29">
        <v>3</v>
      </c>
      <c r="M12" s="32">
        <v>0</v>
      </c>
      <c r="N12" s="34">
        <v>0.51600000000000001</v>
      </c>
      <c r="O12" s="23">
        <f t="shared" si="0"/>
        <v>184.10852713178295</v>
      </c>
      <c r="P12" s="18"/>
      <c r="Q12" s="18"/>
      <c r="R12" s="18"/>
      <c r="S12" s="18"/>
      <c r="T12" s="23"/>
      <c r="U12" s="29">
        <v>5</v>
      </c>
      <c r="V12" s="30">
        <v>0</v>
      </c>
      <c r="W12" s="30">
        <v>0</v>
      </c>
      <c r="X12" s="29">
        <v>2</v>
      </c>
      <c r="Y12" s="29">
        <v>23</v>
      </c>
      <c r="Z12" s="34">
        <v>0.622</v>
      </c>
      <c r="AA12" s="23">
        <f t="shared" si="1"/>
        <v>36.977491961414792</v>
      </c>
      <c r="AB12" s="18"/>
      <c r="AC12" s="18"/>
      <c r="AD12" s="18"/>
      <c r="AE12" s="18"/>
      <c r="AF12" s="23"/>
      <c r="AG12" s="28" t="s">
        <v>125</v>
      </c>
      <c r="AH12" s="28"/>
      <c r="AI12" s="28"/>
      <c r="AJ12" s="28"/>
      <c r="AK12" s="23"/>
      <c r="AL12" s="29"/>
      <c r="AM12" s="28"/>
      <c r="AN12" s="30"/>
      <c r="AO12" s="30"/>
      <c r="AP12" s="32"/>
      <c r="AQ12" s="2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5" customFormat="1" ht="15" customHeight="1" x14ac:dyDescent="0.2">
      <c r="A13" s="3"/>
      <c r="B13" s="29">
        <v>2013</v>
      </c>
      <c r="C13" s="29" t="s">
        <v>48</v>
      </c>
      <c r="D13" s="33" t="s">
        <v>36</v>
      </c>
      <c r="E13" s="29">
        <v>26</v>
      </c>
      <c r="F13" s="29">
        <v>0</v>
      </c>
      <c r="G13" s="29">
        <v>1</v>
      </c>
      <c r="H13" s="29">
        <v>8</v>
      </c>
      <c r="I13" s="29">
        <v>41</v>
      </c>
      <c r="J13" s="29">
        <v>39</v>
      </c>
      <c r="K13" s="29">
        <v>1</v>
      </c>
      <c r="L13" s="29">
        <v>0</v>
      </c>
      <c r="M13" s="32">
        <v>1</v>
      </c>
      <c r="N13" s="34">
        <v>0.43149999999999999</v>
      </c>
      <c r="O13" s="23">
        <f t="shared" si="0"/>
        <v>95.017381228273464</v>
      </c>
      <c r="P13" s="18"/>
      <c r="Q13" s="18"/>
      <c r="R13" s="18"/>
      <c r="S13" s="18"/>
      <c r="T13" s="23"/>
      <c r="U13" s="29">
        <v>3</v>
      </c>
      <c r="V13" s="30">
        <v>0</v>
      </c>
      <c r="W13" s="30">
        <v>0</v>
      </c>
      <c r="X13" s="29">
        <v>3</v>
      </c>
      <c r="Y13" s="29">
        <v>13</v>
      </c>
      <c r="Z13" s="34">
        <v>0.72199999999999998</v>
      </c>
      <c r="AA13" s="23">
        <f t="shared" si="1"/>
        <v>18.005540166204987</v>
      </c>
      <c r="AB13" s="18"/>
      <c r="AC13" s="18"/>
      <c r="AD13" s="18"/>
      <c r="AE13" s="18"/>
      <c r="AF13" s="23"/>
      <c r="AG13" s="28" t="s">
        <v>126</v>
      </c>
      <c r="AH13" s="28"/>
      <c r="AI13" s="28"/>
      <c r="AJ13" s="28"/>
      <c r="AK13" s="23"/>
      <c r="AL13" s="29"/>
      <c r="AM13" s="28"/>
      <c r="AN13" s="30"/>
      <c r="AO13" s="30"/>
      <c r="AP13" s="32"/>
      <c r="AQ13" s="2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5" customFormat="1" ht="15" customHeight="1" x14ac:dyDescent="0.2">
      <c r="A14" s="3"/>
      <c r="B14" s="29">
        <v>2014</v>
      </c>
      <c r="C14" s="29" t="s">
        <v>39</v>
      </c>
      <c r="D14" s="33" t="s">
        <v>36</v>
      </c>
      <c r="E14" s="29">
        <v>30</v>
      </c>
      <c r="F14" s="29">
        <v>1</v>
      </c>
      <c r="G14" s="29">
        <v>6</v>
      </c>
      <c r="H14" s="29">
        <v>27</v>
      </c>
      <c r="I14" s="29">
        <v>88</v>
      </c>
      <c r="J14" s="29">
        <v>71</v>
      </c>
      <c r="K14" s="29">
        <v>4</v>
      </c>
      <c r="L14" s="29">
        <v>6</v>
      </c>
      <c r="M14" s="32">
        <v>7</v>
      </c>
      <c r="N14" s="34">
        <v>0.47099999999999997</v>
      </c>
      <c r="O14" s="23">
        <f t="shared" si="0"/>
        <v>186.83651804670913</v>
      </c>
      <c r="P14" s="18"/>
      <c r="Q14" s="18"/>
      <c r="R14" s="18"/>
      <c r="S14" s="18"/>
      <c r="T14" s="23"/>
      <c r="U14" s="29">
        <v>3</v>
      </c>
      <c r="V14" s="30">
        <v>0</v>
      </c>
      <c r="W14" s="30">
        <v>0</v>
      </c>
      <c r="X14" s="29">
        <v>2</v>
      </c>
      <c r="Y14" s="29">
        <v>8</v>
      </c>
      <c r="Z14" s="34">
        <v>0.47099999999999997</v>
      </c>
      <c r="AA14" s="23">
        <f t="shared" si="1"/>
        <v>16.985138004246284</v>
      </c>
      <c r="AB14" s="18"/>
      <c r="AC14" s="18"/>
      <c r="AD14" s="18"/>
      <c r="AE14" s="18"/>
      <c r="AF14" s="23"/>
      <c r="AG14" s="28" t="s">
        <v>127</v>
      </c>
      <c r="AH14" s="28"/>
      <c r="AI14" s="28"/>
      <c r="AJ14" s="28"/>
      <c r="AK14" s="23"/>
      <c r="AL14" s="29"/>
      <c r="AM14" s="28"/>
      <c r="AN14" s="30"/>
      <c r="AO14" s="30"/>
      <c r="AP14" s="32"/>
      <c r="AQ14" s="2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5" customFormat="1" ht="15" customHeight="1" x14ac:dyDescent="0.25">
      <c r="A15" s="3"/>
      <c r="B15" s="29">
        <v>2015</v>
      </c>
      <c r="C15" s="29" t="s">
        <v>35</v>
      </c>
      <c r="D15" s="33" t="s">
        <v>36</v>
      </c>
      <c r="E15" s="29">
        <v>29</v>
      </c>
      <c r="F15" s="29">
        <v>0</v>
      </c>
      <c r="G15" s="29">
        <v>0</v>
      </c>
      <c r="H15" s="29">
        <v>17</v>
      </c>
      <c r="I15" s="29">
        <v>97</v>
      </c>
      <c r="J15" s="29">
        <v>89</v>
      </c>
      <c r="K15" s="29">
        <v>7</v>
      </c>
      <c r="L15" s="29">
        <v>1</v>
      </c>
      <c r="M15" s="29">
        <v>0</v>
      </c>
      <c r="N15" s="49">
        <v>0.53</v>
      </c>
      <c r="O15" s="23">
        <f t="shared" si="0"/>
        <v>183.01886792452828</v>
      </c>
      <c r="P15" s="18"/>
      <c r="Q15" s="18"/>
      <c r="R15" s="18"/>
      <c r="S15" s="18"/>
      <c r="T15" s="23"/>
      <c r="U15" s="29"/>
      <c r="V15" s="30"/>
      <c r="W15" s="30"/>
      <c r="X15" s="29"/>
      <c r="Y15" s="29"/>
      <c r="Z15" s="34"/>
      <c r="AA15" s="42">
        <v>0</v>
      </c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8"/>
      <c r="AN15" s="30"/>
      <c r="AO15" s="30"/>
      <c r="AP15" s="32"/>
      <c r="AQ15" s="2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5" customFormat="1" ht="15" customHeight="1" x14ac:dyDescent="0.2">
      <c r="A16" s="3"/>
      <c r="B16" s="29">
        <v>2016</v>
      </c>
      <c r="C16" s="29" t="s">
        <v>39</v>
      </c>
      <c r="D16" s="33" t="s">
        <v>36</v>
      </c>
      <c r="E16" s="29">
        <v>27</v>
      </c>
      <c r="F16" s="29">
        <v>2</v>
      </c>
      <c r="G16" s="29">
        <v>2</v>
      </c>
      <c r="H16" s="29">
        <v>30</v>
      </c>
      <c r="I16" s="29">
        <v>117</v>
      </c>
      <c r="J16" s="29">
        <v>101</v>
      </c>
      <c r="K16" s="29">
        <v>8</v>
      </c>
      <c r="L16" s="29">
        <v>4</v>
      </c>
      <c r="M16" s="29">
        <v>4</v>
      </c>
      <c r="N16" s="49">
        <v>0.63900000000000001</v>
      </c>
      <c r="O16" s="23">
        <f t="shared" si="0"/>
        <v>183.09859154929578</v>
      </c>
      <c r="P16" s="18"/>
      <c r="Q16" s="18"/>
      <c r="R16" s="18"/>
      <c r="S16" s="18"/>
      <c r="T16" s="23"/>
      <c r="U16" s="29">
        <v>6</v>
      </c>
      <c r="V16" s="30">
        <v>0</v>
      </c>
      <c r="W16" s="30">
        <v>0</v>
      </c>
      <c r="X16" s="29">
        <v>7</v>
      </c>
      <c r="Y16" s="29">
        <v>18</v>
      </c>
      <c r="Z16" s="34">
        <v>0.48699999999999999</v>
      </c>
      <c r="AA16" s="23">
        <f>PRODUCT(Y16/Z16)</f>
        <v>36.960985626283367</v>
      </c>
      <c r="AB16" s="18"/>
      <c r="AC16" s="18"/>
      <c r="AD16" s="18"/>
      <c r="AE16" s="18"/>
      <c r="AF16" s="23"/>
      <c r="AG16" s="28" t="s">
        <v>128</v>
      </c>
      <c r="AH16" s="28" t="s">
        <v>129</v>
      </c>
      <c r="AI16" s="28"/>
      <c r="AJ16" s="28"/>
      <c r="AK16" s="23"/>
      <c r="AL16" s="29"/>
      <c r="AM16" s="28"/>
      <c r="AN16" s="30"/>
      <c r="AO16" s="30"/>
      <c r="AP16" s="32"/>
      <c r="AQ16" s="2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5" customFormat="1" ht="15" customHeight="1" x14ac:dyDescent="0.25">
      <c r="A17" s="3"/>
      <c r="B17" s="29">
        <v>2017</v>
      </c>
      <c r="C17" s="29"/>
      <c r="D17" s="33"/>
      <c r="E17" s="29"/>
      <c r="F17" s="29"/>
      <c r="G17" s="29"/>
      <c r="H17" s="29"/>
      <c r="I17" s="29"/>
      <c r="J17" s="29"/>
      <c r="K17" s="29"/>
      <c r="L17" s="29"/>
      <c r="M17" s="29"/>
      <c r="N17" s="49"/>
      <c r="O17" s="42">
        <v>0</v>
      </c>
      <c r="P17" s="18"/>
      <c r="Q17" s="18"/>
      <c r="R17" s="18"/>
      <c r="S17" s="18"/>
      <c r="T17" s="23"/>
      <c r="U17" s="29"/>
      <c r="V17" s="30"/>
      <c r="W17" s="30"/>
      <c r="X17" s="29"/>
      <c r="Y17" s="29"/>
      <c r="Z17" s="34"/>
      <c r="AA17" s="42">
        <v>0</v>
      </c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8"/>
      <c r="AN17" s="30"/>
      <c r="AO17" s="30"/>
      <c r="AP17" s="32"/>
      <c r="AQ17" s="2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5" customFormat="1" ht="15" customHeight="1" x14ac:dyDescent="0.2">
      <c r="A18" s="3"/>
      <c r="B18" s="29">
        <v>2018</v>
      </c>
      <c r="C18" s="29" t="s">
        <v>39</v>
      </c>
      <c r="D18" s="33" t="s">
        <v>36</v>
      </c>
      <c r="E18" s="29">
        <v>25</v>
      </c>
      <c r="F18" s="29">
        <v>1</v>
      </c>
      <c r="G18" s="29">
        <v>5</v>
      </c>
      <c r="H18" s="29">
        <v>39</v>
      </c>
      <c r="I18" s="29">
        <v>113</v>
      </c>
      <c r="J18" s="29">
        <v>103</v>
      </c>
      <c r="K18" s="29">
        <v>1</v>
      </c>
      <c r="L18" s="29">
        <v>3</v>
      </c>
      <c r="M18" s="29">
        <v>6</v>
      </c>
      <c r="N18" s="49">
        <v>0.65310000000000001</v>
      </c>
      <c r="O18" s="23">
        <f>PRODUCT(I18/N18)</f>
        <v>173.02097687949777</v>
      </c>
      <c r="P18" s="18"/>
      <c r="Q18" s="18" t="s">
        <v>137</v>
      </c>
      <c r="R18" s="18"/>
      <c r="S18" s="18"/>
      <c r="T18" s="23"/>
      <c r="U18" s="29">
        <v>4</v>
      </c>
      <c r="V18" s="30">
        <v>1</v>
      </c>
      <c r="W18" s="30">
        <v>0</v>
      </c>
      <c r="X18" s="29">
        <v>3</v>
      </c>
      <c r="Y18" s="29">
        <v>21</v>
      </c>
      <c r="Z18" s="34">
        <v>0.61760000000000004</v>
      </c>
      <c r="AA18" s="23">
        <f>PRODUCT(Y18/Z18)</f>
        <v>34.002590673575128</v>
      </c>
      <c r="AB18" s="18"/>
      <c r="AC18" s="18"/>
      <c r="AD18" s="18"/>
      <c r="AE18" s="18"/>
      <c r="AF18" s="23"/>
      <c r="AG18" s="28" t="s">
        <v>138</v>
      </c>
      <c r="AH18" s="28"/>
      <c r="AI18" s="28"/>
      <c r="AJ18" s="28"/>
      <c r="AK18" s="23"/>
      <c r="AL18" s="29"/>
      <c r="AM18" s="28"/>
      <c r="AN18" s="30"/>
      <c r="AO18" s="30"/>
      <c r="AP18" s="32"/>
      <c r="AQ18" s="2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5" customFormat="1" ht="15" customHeight="1" x14ac:dyDescent="0.2">
      <c r="A19" s="3"/>
      <c r="B19" s="29">
        <v>2019</v>
      </c>
      <c r="C19" s="29" t="s">
        <v>39</v>
      </c>
      <c r="D19" s="33" t="s">
        <v>36</v>
      </c>
      <c r="E19" s="29">
        <v>25</v>
      </c>
      <c r="F19" s="29">
        <v>0</v>
      </c>
      <c r="G19" s="29">
        <v>1</v>
      </c>
      <c r="H19" s="29">
        <v>16</v>
      </c>
      <c r="I19" s="29">
        <v>64</v>
      </c>
      <c r="J19" s="29">
        <v>45</v>
      </c>
      <c r="K19" s="29">
        <v>13</v>
      </c>
      <c r="L19" s="29">
        <v>5</v>
      </c>
      <c r="M19" s="29">
        <v>1</v>
      </c>
      <c r="N19" s="34">
        <v>0.4637</v>
      </c>
      <c r="O19" s="66">
        <v>138</v>
      </c>
      <c r="P19" s="18"/>
      <c r="Q19" s="18"/>
      <c r="R19" s="18"/>
      <c r="S19" s="18"/>
      <c r="T19" s="23"/>
      <c r="U19" s="29"/>
      <c r="V19" s="30"/>
      <c r="W19" s="30"/>
      <c r="X19" s="29"/>
      <c r="Y19" s="29"/>
      <c r="Z19" s="34"/>
      <c r="AA19" s="23"/>
      <c r="AB19" s="18"/>
      <c r="AC19" s="18"/>
      <c r="AD19" s="18"/>
      <c r="AE19" s="18"/>
      <c r="AF19" s="23"/>
      <c r="AG19" s="28"/>
      <c r="AH19" s="28"/>
      <c r="AI19" s="28"/>
      <c r="AJ19" s="28"/>
      <c r="AK19" s="23"/>
      <c r="AL19" s="29"/>
      <c r="AM19" s="28"/>
      <c r="AN19" s="30"/>
      <c r="AO19" s="30"/>
      <c r="AP19" s="32"/>
      <c r="AQ19" s="2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5" customFormat="1" ht="15" customHeight="1" x14ac:dyDescent="0.25">
      <c r="A20" s="3"/>
      <c r="B20" s="29">
        <v>2020</v>
      </c>
      <c r="C20" s="29" t="s">
        <v>37</v>
      </c>
      <c r="D20" s="33" t="s">
        <v>319</v>
      </c>
      <c r="E20" s="29">
        <v>22</v>
      </c>
      <c r="F20" s="29">
        <v>0</v>
      </c>
      <c r="G20" s="29">
        <v>3</v>
      </c>
      <c r="H20" s="29">
        <v>9</v>
      </c>
      <c r="I20" s="29">
        <v>43</v>
      </c>
      <c r="J20" s="29">
        <v>35</v>
      </c>
      <c r="K20" s="29">
        <v>3</v>
      </c>
      <c r="L20" s="29">
        <v>2</v>
      </c>
      <c r="M20" s="29">
        <v>3</v>
      </c>
      <c r="N20" s="34">
        <v>0.41739999999999999</v>
      </c>
      <c r="O20" s="42">
        <v>103</v>
      </c>
      <c r="P20" s="93"/>
      <c r="Q20" s="18"/>
      <c r="R20" s="18"/>
      <c r="S20" s="18"/>
      <c r="T20" s="23"/>
      <c r="U20" s="29"/>
      <c r="V20" s="30"/>
      <c r="W20" s="30"/>
      <c r="X20" s="29"/>
      <c r="Y20" s="29"/>
      <c r="Z20" s="34"/>
      <c r="AA20" s="42"/>
      <c r="AB20" s="18"/>
      <c r="AC20" s="18"/>
      <c r="AD20" s="18"/>
      <c r="AE20" s="18"/>
      <c r="AF20" s="23"/>
      <c r="AG20" s="28"/>
      <c r="AH20" s="28"/>
      <c r="AI20" s="28"/>
      <c r="AJ20" s="28"/>
      <c r="AK20" s="23"/>
      <c r="AL20" s="29"/>
      <c r="AM20" s="28"/>
      <c r="AN20" s="30"/>
      <c r="AO20" s="30"/>
      <c r="AP20" s="32"/>
      <c r="AQ20" s="2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5" customFormat="1" ht="15" customHeight="1" x14ac:dyDescent="0.2">
      <c r="A21" s="2"/>
      <c r="B21" s="16" t="s">
        <v>7</v>
      </c>
      <c r="C21" s="17"/>
      <c r="D21" s="15"/>
      <c r="E21" s="18">
        <f>SUM(E7:E20)</f>
        <v>330</v>
      </c>
      <c r="F21" s="18">
        <f t="shared" ref="F21:M21" si="2">SUM(F7:F20)</f>
        <v>8</v>
      </c>
      <c r="G21" s="18">
        <f t="shared" si="2"/>
        <v>25</v>
      </c>
      <c r="H21" s="18">
        <f t="shared" si="2"/>
        <v>219</v>
      </c>
      <c r="I21" s="18">
        <f t="shared" si="2"/>
        <v>919</v>
      </c>
      <c r="J21" s="18">
        <f t="shared" si="2"/>
        <v>782</v>
      </c>
      <c r="K21" s="18">
        <f t="shared" si="2"/>
        <v>68</v>
      </c>
      <c r="L21" s="18">
        <f t="shared" si="2"/>
        <v>36</v>
      </c>
      <c r="M21" s="18">
        <f t="shared" si="2"/>
        <v>33</v>
      </c>
      <c r="N21" s="37">
        <f>PRODUCT(I21/O21)</f>
        <v>0.50247467886806396</v>
      </c>
      <c r="O21" s="23">
        <f>SUM(O7:O20)</f>
        <v>1828.9478826480411</v>
      </c>
      <c r="P21" s="93" t="s">
        <v>102</v>
      </c>
      <c r="Q21" s="93" t="s">
        <v>102</v>
      </c>
      <c r="R21" s="93" t="s">
        <v>102</v>
      </c>
      <c r="S21" s="93" t="s">
        <v>102</v>
      </c>
      <c r="T21" s="23"/>
      <c r="U21" s="18">
        <f t="shared" ref="U21:Y21" si="3">SUM(U7:U20)</f>
        <v>35</v>
      </c>
      <c r="V21" s="18">
        <f t="shared" si="3"/>
        <v>1</v>
      </c>
      <c r="W21" s="18">
        <f t="shared" si="3"/>
        <v>0</v>
      </c>
      <c r="X21" s="18">
        <f t="shared" si="3"/>
        <v>19</v>
      </c>
      <c r="Y21" s="18">
        <f t="shared" si="3"/>
        <v>115</v>
      </c>
      <c r="Z21" s="37">
        <f>PRODUCT(N27)</f>
        <v>0.53256483384403053</v>
      </c>
      <c r="AA21" s="23">
        <f>SUM(AA7:AA20)</f>
        <v>215.93615028978695</v>
      </c>
      <c r="AB21" s="93" t="s">
        <v>102</v>
      </c>
      <c r="AC21" s="93" t="s">
        <v>102</v>
      </c>
      <c r="AD21" s="93" t="s">
        <v>102</v>
      </c>
      <c r="AE21" s="93" t="s">
        <v>102</v>
      </c>
      <c r="AF21" s="23"/>
      <c r="AG21" s="93" t="s">
        <v>139</v>
      </c>
      <c r="AH21" s="93" t="s">
        <v>103</v>
      </c>
      <c r="AI21" s="93" t="s">
        <v>103</v>
      </c>
      <c r="AJ21" s="93" t="s">
        <v>103</v>
      </c>
      <c r="AK21" s="23"/>
      <c r="AL21" s="18">
        <v>0</v>
      </c>
      <c r="AM21" s="18">
        <v>0</v>
      </c>
      <c r="AN21" s="18">
        <v>1</v>
      </c>
      <c r="AO21" s="18">
        <v>0</v>
      </c>
      <c r="AP21" s="18">
        <v>0</v>
      </c>
      <c r="AQ21" s="18">
        <v>0</v>
      </c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s="5" customFormat="1" ht="15" customHeight="1" x14ac:dyDescent="0.2">
      <c r="A22" s="2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16"/>
      <c r="O22" s="23"/>
      <c r="P22" s="22"/>
      <c r="Q22" s="20"/>
      <c r="R22" s="113"/>
      <c r="S22" s="114"/>
      <c r="T22" s="23"/>
      <c r="U22" s="22"/>
      <c r="V22" s="20"/>
      <c r="W22" s="113"/>
      <c r="X22" s="20"/>
      <c r="Y22" s="113"/>
      <c r="Z22" s="114"/>
      <c r="AA22" s="23"/>
      <c r="AB22" s="22"/>
      <c r="AC22" s="20"/>
      <c r="AD22" s="113"/>
      <c r="AE22" s="114"/>
      <c r="AF22" s="23"/>
      <c r="AG22" s="117">
        <v>0</v>
      </c>
      <c r="AH22" s="118">
        <v>0</v>
      </c>
      <c r="AI22" s="118">
        <v>0</v>
      </c>
      <c r="AJ22" s="119">
        <v>0</v>
      </c>
      <c r="AK22" s="23"/>
      <c r="AL22" s="17"/>
      <c r="AM22" s="14"/>
      <c r="AN22" s="14"/>
      <c r="AO22" s="14"/>
      <c r="AP22" s="14"/>
      <c r="AQ22" s="15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ht="15" customHeight="1" x14ac:dyDescent="0.2">
      <c r="A23" s="3"/>
      <c r="B23" s="33" t="s">
        <v>2</v>
      </c>
      <c r="C23" s="32"/>
      <c r="D23" s="38">
        <f>SUM(F21:H21)+((I21-F21-G21)/3)+(E21/3)+(AL21*25)+(AM21*25)+(AN21*10)+(AO21*25)+(AP21*20)+(AQ21*15)</f>
        <v>667.33333333333326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23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s="5" customFormat="1" ht="15" customHeight="1" x14ac:dyDescent="0.25">
      <c r="A24" s="3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42"/>
      <c r="P24" s="39"/>
      <c r="Q24" s="43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23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ht="15" customHeight="1" x14ac:dyDescent="0.25">
      <c r="A25" s="3"/>
      <c r="B25" s="22" t="s">
        <v>25</v>
      </c>
      <c r="C25" s="44"/>
      <c r="D25" s="44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39"/>
      <c r="K25" s="18" t="s">
        <v>27</v>
      </c>
      <c r="L25" s="18" t="s">
        <v>28</v>
      </c>
      <c r="M25" s="18" t="s">
        <v>29</v>
      </c>
      <c r="N25" s="18" t="s">
        <v>22</v>
      </c>
      <c r="O25" s="23"/>
      <c r="P25" s="45" t="s">
        <v>30</v>
      </c>
      <c r="Q25" s="45"/>
      <c r="R25" s="12"/>
      <c r="S25" s="12"/>
      <c r="T25" s="46"/>
      <c r="U25" s="46"/>
      <c r="V25" s="46"/>
      <c r="W25" s="46"/>
      <c r="X25" s="46"/>
      <c r="Y25" s="12"/>
      <c r="Z25" s="12"/>
      <c r="AA25" s="12"/>
      <c r="AB25" s="12"/>
      <c r="AC25" s="12"/>
      <c r="AD25" s="12"/>
      <c r="AE25" s="47"/>
      <c r="AF25" s="23"/>
      <c r="AG25" s="45" t="s">
        <v>104</v>
      </c>
      <c r="AH25" s="12"/>
      <c r="AI25" s="46"/>
      <c r="AJ25" s="47"/>
      <c r="AK25" s="23"/>
      <c r="AL25" s="10" t="s">
        <v>105</v>
      </c>
      <c r="AM25" s="12"/>
      <c r="AN25" s="12"/>
      <c r="AO25" s="12"/>
      <c r="AP25" s="12"/>
      <c r="AQ25" s="47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ht="15" customHeight="1" x14ac:dyDescent="0.25">
      <c r="A26" s="3"/>
      <c r="B26" s="45" t="s">
        <v>13</v>
      </c>
      <c r="C26" s="12"/>
      <c r="D26" s="47"/>
      <c r="E26" s="29">
        <f>PRODUCT(E21)</f>
        <v>330</v>
      </c>
      <c r="F26" s="29">
        <f t="shared" ref="F26:I26" si="4">PRODUCT(F21)</f>
        <v>8</v>
      </c>
      <c r="G26" s="29">
        <f t="shared" si="4"/>
        <v>25</v>
      </c>
      <c r="H26" s="29">
        <f t="shared" si="4"/>
        <v>219</v>
      </c>
      <c r="I26" s="29">
        <f t="shared" si="4"/>
        <v>919</v>
      </c>
      <c r="J26" s="39"/>
      <c r="K26" s="48">
        <f>PRODUCT((F26+G26)/E26)</f>
        <v>0.1</v>
      </c>
      <c r="L26" s="48">
        <f>PRODUCT(H26/E26)</f>
        <v>0.66363636363636369</v>
      </c>
      <c r="M26" s="48">
        <f>PRODUCT(I26/E26)</f>
        <v>2.7848484848484847</v>
      </c>
      <c r="N26" s="49">
        <f>PRODUCT(N21)</f>
        <v>0.50247467886806396</v>
      </c>
      <c r="O26" s="42">
        <f>PRODUCT(O21)</f>
        <v>1828.9478826480411</v>
      </c>
      <c r="P26" s="131" t="s">
        <v>9</v>
      </c>
      <c r="Q26" s="148"/>
      <c r="R26" s="132" t="s">
        <v>40</v>
      </c>
      <c r="S26" s="149"/>
      <c r="T26" s="149"/>
      <c r="U26" s="149"/>
      <c r="V26" s="149"/>
      <c r="W26" s="149"/>
      <c r="X26" s="149"/>
      <c r="Y26" s="149"/>
      <c r="Z26" s="150"/>
      <c r="AA26" s="151" t="s">
        <v>11</v>
      </c>
      <c r="AB26" s="132"/>
      <c r="AC26" s="132"/>
      <c r="AD26" s="152" t="s">
        <v>42</v>
      </c>
      <c r="AE26" s="153"/>
      <c r="AF26" s="23"/>
      <c r="AG26" s="131"/>
      <c r="AH26" s="162"/>
      <c r="AI26" s="162"/>
      <c r="AJ26" s="133"/>
      <c r="AK26" s="23"/>
      <c r="AL26" s="131"/>
      <c r="AM26" s="166"/>
      <c r="AN26" s="132"/>
      <c r="AO26" s="132"/>
      <c r="AP26" s="132"/>
      <c r="AQ26" s="133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ht="15" customHeight="1" x14ac:dyDescent="0.25">
      <c r="A27" s="3"/>
      <c r="B27" s="50" t="s">
        <v>15</v>
      </c>
      <c r="C27" s="51"/>
      <c r="D27" s="52"/>
      <c r="E27" s="29">
        <f>PRODUCT(U21)</f>
        <v>35</v>
      </c>
      <c r="F27" s="29">
        <f t="shared" ref="F27:I27" si="5">PRODUCT(V21)</f>
        <v>1</v>
      </c>
      <c r="G27" s="29">
        <f t="shared" si="5"/>
        <v>0</v>
      </c>
      <c r="H27" s="29">
        <f t="shared" si="5"/>
        <v>19</v>
      </c>
      <c r="I27" s="29">
        <f t="shared" si="5"/>
        <v>115</v>
      </c>
      <c r="J27" s="39"/>
      <c r="K27" s="48">
        <f>PRODUCT((F27+G27)/E27)</f>
        <v>2.8571428571428571E-2</v>
      </c>
      <c r="L27" s="48">
        <f>PRODUCT(H27/E27)</f>
        <v>0.54285714285714282</v>
      </c>
      <c r="M27" s="48">
        <f>PRODUCT(I27/E27)</f>
        <v>3.2857142857142856</v>
      </c>
      <c r="N27" s="49">
        <f>PRODUCT(I27/O27)</f>
        <v>0.53256483384403053</v>
      </c>
      <c r="O27" s="42">
        <f>PRODUCT(AA21)</f>
        <v>215.93615028978695</v>
      </c>
      <c r="P27" s="154" t="s">
        <v>106</v>
      </c>
      <c r="Q27" s="155"/>
      <c r="R27" s="149" t="s">
        <v>41</v>
      </c>
      <c r="S27" s="149"/>
      <c r="T27" s="149"/>
      <c r="U27" s="149"/>
      <c r="V27" s="149"/>
      <c r="W27" s="149"/>
      <c r="X27" s="149"/>
      <c r="Y27" s="149"/>
      <c r="Z27" s="150"/>
      <c r="AA27" s="150" t="s">
        <v>43</v>
      </c>
      <c r="AB27" s="149"/>
      <c r="AC27" s="149"/>
      <c r="AD27" s="156" t="s">
        <v>44</v>
      </c>
      <c r="AE27" s="153"/>
      <c r="AF27" s="23"/>
      <c r="AG27" s="154"/>
      <c r="AH27" s="149"/>
      <c r="AI27" s="149"/>
      <c r="AJ27" s="153"/>
      <c r="AK27" s="23"/>
      <c r="AL27" s="154"/>
      <c r="AM27" s="167"/>
      <c r="AN27" s="149"/>
      <c r="AO27" s="149"/>
      <c r="AP27" s="149"/>
      <c r="AQ27" s="153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ht="15" customHeight="1" x14ac:dyDescent="0.2">
      <c r="A28" s="3"/>
      <c r="B28" s="53" t="s">
        <v>16</v>
      </c>
      <c r="C28" s="54"/>
      <c r="D28" s="55"/>
      <c r="E28" s="31"/>
      <c r="F28" s="31"/>
      <c r="G28" s="31"/>
      <c r="H28" s="31"/>
      <c r="I28" s="31"/>
      <c r="J28" s="39"/>
      <c r="K28" s="56"/>
      <c r="L28" s="56"/>
      <c r="M28" s="56"/>
      <c r="N28" s="57"/>
      <c r="O28" s="23">
        <v>0</v>
      </c>
      <c r="P28" s="154" t="s">
        <v>107</v>
      </c>
      <c r="Q28" s="155"/>
      <c r="R28" s="149" t="s">
        <v>40</v>
      </c>
      <c r="S28" s="149"/>
      <c r="T28" s="149"/>
      <c r="U28" s="149"/>
      <c r="V28" s="149"/>
      <c r="W28" s="149"/>
      <c r="X28" s="149"/>
      <c r="Y28" s="149"/>
      <c r="Z28" s="150"/>
      <c r="AA28" s="150" t="s">
        <v>11</v>
      </c>
      <c r="AB28" s="149"/>
      <c r="AC28" s="149"/>
      <c r="AD28" s="156" t="s">
        <v>42</v>
      </c>
      <c r="AE28" s="153"/>
      <c r="AF28" s="23"/>
      <c r="AG28" s="154"/>
      <c r="AH28" s="163"/>
      <c r="AI28" s="163"/>
      <c r="AJ28" s="153"/>
      <c r="AK28" s="23"/>
      <c r="AL28" s="154"/>
      <c r="AM28" s="167"/>
      <c r="AN28" s="149"/>
      <c r="AO28" s="149"/>
      <c r="AP28" s="149"/>
      <c r="AQ28" s="153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5" customHeight="1" x14ac:dyDescent="0.2">
      <c r="A29" s="3"/>
      <c r="B29" s="58" t="s">
        <v>26</v>
      </c>
      <c r="C29" s="59"/>
      <c r="D29" s="60"/>
      <c r="E29" s="18">
        <f>SUM(E26:E28)</f>
        <v>365</v>
      </c>
      <c r="F29" s="18">
        <f t="shared" ref="F29:I29" si="6">SUM(F26:F28)</f>
        <v>9</v>
      </c>
      <c r="G29" s="18">
        <f t="shared" si="6"/>
        <v>25</v>
      </c>
      <c r="H29" s="18">
        <f t="shared" si="6"/>
        <v>238</v>
      </c>
      <c r="I29" s="18">
        <f t="shared" si="6"/>
        <v>1034</v>
      </c>
      <c r="J29" s="39"/>
      <c r="K29" s="61">
        <f>PRODUCT((F29+G29)/E29)</f>
        <v>9.3150684931506855E-2</v>
      </c>
      <c r="L29" s="61">
        <f>PRODUCT(H29/E29)</f>
        <v>0.65205479452054793</v>
      </c>
      <c r="M29" s="61">
        <f>PRODUCT(I29/E29)</f>
        <v>2.8328767123287673</v>
      </c>
      <c r="N29" s="37">
        <f>PRODUCT(I29/O29)</f>
        <v>0.50565214620727461</v>
      </c>
      <c r="O29" s="23">
        <f>SUM(O26:O28)</f>
        <v>2044.8840329378281</v>
      </c>
      <c r="P29" s="157" t="s">
        <v>10</v>
      </c>
      <c r="Q29" s="158"/>
      <c r="R29" s="159" t="s">
        <v>41</v>
      </c>
      <c r="S29" s="159"/>
      <c r="T29" s="159"/>
      <c r="U29" s="159"/>
      <c r="V29" s="159"/>
      <c r="W29" s="159"/>
      <c r="X29" s="159"/>
      <c r="Y29" s="159"/>
      <c r="Z29" s="160"/>
      <c r="AA29" s="160" t="s">
        <v>43</v>
      </c>
      <c r="AB29" s="159"/>
      <c r="AC29" s="159"/>
      <c r="AD29" s="146" t="s">
        <v>44</v>
      </c>
      <c r="AE29" s="161"/>
      <c r="AF29" s="23"/>
      <c r="AG29" s="164"/>
      <c r="AH29" s="165"/>
      <c r="AI29" s="165"/>
      <c r="AJ29" s="161"/>
      <c r="AK29" s="23"/>
      <c r="AL29" s="157"/>
      <c r="AM29" s="168"/>
      <c r="AN29" s="159"/>
      <c r="AO29" s="159"/>
      <c r="AP29" s="159"/>
      <c r="AQ29" s="161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ht="13.5" customHeight="1" x14ac:dyDescent="0.25">
      <c r="A30" s="3"/>
      <c r="B30" s="41"/>
      <c r="C30" s="41"/>
      <c r="D30" s="41"/>
      <c r="E30" s="41"/>
      <c r="F30" s="41"/>
      <c r="G30" s="41"/>
      <c r="H30" s="41"/>
      <c r="I30" s="41"/>
      <c r="J30" s="39"/>
      <c r="K30" s="41"/>
      <c r="L30" s="41"/>
      <c r="M30" s="41"/>
      <c r="N30" s="40"/>
      <c r="O30" s="23"/>
      <c r="P30" s="39"/>
      <c r="Q30" s="43"/>
      <c r="R30" s="39"/>
      <c r="S30" s="39"/>
      <c r="T30" s="23"/>
      <c r="U30" s="23"/>
      <c r="V30" s="62"/>
      <c r="W30" s="39"/>
      <c r="X30" s="39"/>
      <c r="Y30" s="39"/>
      <c r="Z30" s="39"/>
      <c r="AA30" s="39"/>
      <c r="AB30" s="39"/>
      <c r="AC30" s="39"/>
      <c r="AD30" s="39"/>
      <c r="AE30" s="39"/>
      <c r="AF30" s="23"/>
      <c r="AG30" s="23"/>
      <c r="AH30" s="62"/>
      <c r="AI30" s="39"/>
      <c r="AJ30" s="39"/>
      <c r="AK30" s="23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ht="15" customHeight="1" x14ac:dyDescent="0.25">
      <c r="A31" s="3"/>
      <c r="B31" s="39" t="s">
        <v>49</v>
      </c>
      <c r="C31" s="39"/>
      <c r="D31" s="39" t="s">
        <v>50</v>
      </c>
      <c r="E31" s="39"/>
      <c r="F31" s="39"/>
      <c r="G31" s="39"/>
      <c r="H31" s="39"/>
      <c r="I31" s="39"/>
      <c r="J31" s="39"/>
      <c r="K31" s="39"/>
      <c r="L31" s="39"/>
      <c r="M31" s="39"/>
      <c r="N31" s="39" t="s">
        <v>53</v>
      </c>
      <c r="O31" s="23"/>
      <c r="P31" s="23"/>
      <c r="Q31" s="23"/>
      <c r="R31" s="23"/>
      <c r="S31" s="23"/>
      <c r="T31" s="23"/>
      <c r="U31" s="39" t="s">
        <v>320</v>
      </c>
      <c r="V31" s="43"/>
      <c r="W31" s="39"/>
      <c r="X31" s="39"/>
      <c r="Y31" s="23"/>
      <c r="Z31" s="23"/>
      <c r="AA31" s="23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1:55" ht="15" customHeight="1" x14ac:dyDescent="0.25">
      <c r="A32" s="3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3"/>
      <c r="O32" s="23"/>
      <c r="P32" s="23"/>
      <c r="Q32" s="23"/>
      <c r="R32" s="23"/>
      <c r="S32" s="23"/>
      <c r="T32" s="23"/>
      <c r="U32" s="39"/>
      <c r="V32" s="43"/>
      <c r="W32" s="39"/>
      <c r="X32" s="39"/>
      <c r="Y32" s="23"/>
      <c r="Z32" s="23"/>
      <c r="AA32" s="23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</row>
    <row r="33" spans="1:45" ht="14.25" x14ac:dyDescent="0.2">
      <c r="A33" s="3"/>
      <c r="B33" s="169" t="s">
        <v>145</v>
      </c>
      <c r="C33" s="170"/>
      <c r="D33" s="170"/>
      <c r="E33" s="170"/>
      <c r="F33" s="170" t="s">
        <v>146</v>
      </c>
      <c r="G33" s="170" t="s">
        <v>3</v>
      </c>
      <c r="H33" s="170" t="s">
        <v>5</v>
      </c>
      <c r="I33" s="170" t="s">
        <v>6</v>
      </c>
      <c r="J33" s="170" t="s">
        <v>147</v>
      </c>
      <c r="K33" s="35" t="s">
        <v>17</v>
      </c>
      <c r="L33" s="39"/>
      <c r="M33" s="171" t="s">
        <v>148</v>
      </c>
      <c r="N33" s="172"/>
      <c r="O33" s="172"/>
      <c r="P33" s="170" t="s">
        <v>3</v>
      </c>
      <c r="Q33" s="170" t="s">
        <v>5</v>
      </c>
      <c r="R33" s="170" t="s">
        <v>6</v>
      </c>
      <c r="S33" s="170" t="s">
        <v>147</v>
      </c>
      <c r="T33" s="172"/>
      <c r="U33" s="35" t="s">
        <v>17</v>
      </c>
      <c r="V33" s="39"/>
      <c r="W33" s="171" t="s">
        <v>149</v>
      </c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3"/>
      <c r="AI33" s="212" t="s">
        <v>302</v>
      </c>
      <c r="AJ33" s="175"/>
      <c r="AK33" s="175"/>
      <c r="AL33" s="204" t="s">
        <v>3</v>
      </c>
      <c r="AM33" s="204" t="s">
        <v>5</v>
      </c>
      <c r="AN33" s="204" t="s">
        <v>6</v>
      </c>
      <c r="AO33" s="172"/>
      <c r="AP33" s="170" t="s">
        <v>321</v>
      </c>
      <c r="AQ33" s="176"/>
      <c r="AR33" s="23"/>
      <c r="AS33" s="23"/>
    </row>
    <row r="34" spans="1:45" ht="15" customHeight="1" x14ac:dyDescent="0.2">
      <c r="A34" s="3"/>
      <c r="B34" s="177">
        <v>2007</v>
      </c>
      <c r="C34" s="150" t="s">
        <v>35</v>
      </c>
      <c r="D34" s="149" t="s">
        <v>36</v>
      </c>
      <c r="E34" s="150"/>
      <c r="F34" s="150">
        <v>18</v>
      </c>
      <c r="G34" s="150">
        <v>26</v>
      </c>
      <c r="H34" s="178">
        <f t="shared" ref="H34:H43" si="7">PRODUCT((F7+G7)/E7)</f>
        <v>3.8461538461538464E-2</v>
      </c>
      <c r="I34" s="178">
        <f t="shared" ref="I34:I43" si="8">PRODUCT(H7/E7)</f>
        <v>0.61538461538461542</v>
      </c>
      <c r="J34" s="178">
        <f t="shared" ref="J34:J43" si="9">PRODUCT(F7+G7+H7)/E7</f>
        <v>0.65384615384615385</v>
      </c>
      <c r="K34" s="179">
        <f t="shared" ref="K34:K43" si="10">PRODUCT(I7/E7)</f>
        <v>3.0384615384615383</v>
      </c>
      <c r="L34" s="43"/>
      <c r="M34" s="180" t="s">
        <v>151</v>
      </c>
      <c r="N34" s="150"/>
      <c r="O34" s="150">
        <v>20</v>
      </c>
      <c r="P34" s="181" t="s">
        <v>215</v>
      </c>
      <c r="Q34" s="181" t="s">
        <v>239</v>
      </c>
      <c r="R34" s="181" t="s">
        <v>252</v>
      </c>
      <c r="S34" s="181" t="s">
        <v>202</v>
      </c>
      <c r="T34" s="182"/>
      <c r="U34" s="179" t="s">
        <v>226</v>
      </c>
      <c r="V34" s="43"/>
      <c r="W34" s="180" t="s">
        <v>150</v>
      </c>
      <c r="X34" s="163"/>
      <c r="Y34" s="149"/>
      <c r="Z34" s="149"/>
      <c r="AA34" s="149"/>
      <c r="AB34" s="149"/>
      <c r="AC34" s="149"/>
      <c r="AD34" s="149"/>
      <c r="AE34" s="149"/>
      <c r="AF34" s="149"/>
      <c r="AG34" s="167"/>
      <c r="AH34" s="183"/>
      <c r="AI34" s="154" t="s">
        <v>316</v>
      </c>
      <c r="AJ34" s="149"/>
      <c r="AK34" s="149"/>
      <c r="AL34" s="167">
        <v>308</v>
      </c>
      <c r="AM34" s="167">
        <v>30</v>
      </c>
      <c r="AN34" s="167">
        <v>210</v>
      </c>
      <c r="AO34" s="149"/>
      <c r="AP34" s="213">
        <f>PRODUCT(AL34/AL40)</f>
        <v>0.93333333333333335</v>
      </c>
      <c r="AQ34" s="153"/>
      <c r="AR34" s="23"/>
      <c r="AS34" s="23"/>
    </row>
    <row r="35" spans="1:45" ht="15" customHeight="1" x14ac:dyDescent="0.2">
      <c r="A35" s="3"/>
      <c r="B35" s="177">
        <v>2008</v>
      </c>
      <c r="C35" s="150" t="s">
        <v>37</v>
      </c>
      <c r="D35" s="149" t="s">
        <v>36</v>
      </c>
      <c r="E35" s="150"/>
      <c r="F35" s="150">
        <v>19</v>
      </c>
      <c r="G35" s="150">
        <v>22</v>
      </c>
      <c r="H35" s="178">
        <f t="shared" si="7"/>
        <v>0</v>
      </c>
      <c r="I35" s="178">
        <f t="shared" si="8"/>
        <v>0.27272727272727271</v>
      </c>
      <c r="J35" s="178">
        <f t="shared" si="9"/>
        <v>0.27272727272727271</v>
      </c>
      <c r="K35" s="179">
        <f t="shared" si="10"/>
        <v>1.5909090909090908</v>
      </c>
      <c r="L35" s="43"/>
      <c r="M35" s="180" t="s">
        <v>153</v>
      </c>
      <c r="N35" s="150"/>
      <c r="O35" s="150">
        <v>20</v>
      </c>
      <c r="P35" s="181" t="s">
        <v>216</v>
      </c>
      <c r="Q35" s="181" t="s">
        <v>240</v>
      </c>
      <c r="R35" s="181" t="s">
        <v>253</v>
      </c>
      <c r="S35" s="181" t="s">
        <v>203</v>
      </c>
      <c r="T35" s="182"/>
      <c r="U35" s="179" t="s">
        <v>227</v>
      </c>
      <c r="V35" s="43"/>
      <c r="W35" s="185" t="s">
        <v>152</v>
      </c>
      <c r="X35" s="163"/>
      <c r="Y35" s="163" t="s">
        <v>198</v>
      </c>
      <c r="Z35" s="186"/>
      <c r="AA35" s="186"/>
      <c r="AB35" s="186"/>
      <c r="AC35" s="186"/>
      <c r="AD35" s="186"/>
      <c r="AE35" s="186"/>
      <c r="AF35" s="186"/>
      <c r="AG35" s="187" t="s">
        <v>199</v>
      </c>
      <c r="AH35" s="153"/>
      <c r="AI35" s="154" t="s">
        <v>303</v>
      </c>
      <c r="AJ35" s="149"/>
      <c r="AK35" s="149"/>
      <c r="AL35" s="167"/>
      <c r="AM35" s="205">
        <f>PRODUCT(AM34/AL34)</f>
        <v>9.7402597402597407E-2</v>
      </c>
      <c r="AN35" s="205">
        <f>PRODUCT(AN34/AL34)</f>
        <v>0.68181818181818177</v>
      </c>
      <c r="AO35" s="149"/>
      <c r="AP35" s="150"/>
      <c r="AQ35" s="153"/>
      <c r="AR35" s="23"/>
      <c r="AS35" s="23"/>
    </row>
    <row r="36" spans="1:45" ht="15" customHeight="1" x14ac:dyDescent="0.2">
      <c r="A36" s="3"/>
      <c r="B36" s="177">
        <v>2009</v>
      </c>
      <c r="C36" s="150" t="s">
        <v>38</v>
      </c>
      <c r="D36" s="149" t="s">
        <v>36</v>
      </c>
      <c r="E36" s="150"/>
      <c r="F36" s="150">
        <v>20</v>
      </c>
      <c r="G36" s="150">
        <v>24</v>
      </c>
      <c r="H36" s="178">
        <f t="shared" si="7"/>
        <v>0.20833333333333334</v>
      </c>
      <c r="I36" s="178">
        <f t="shared" si="8"/>
        <v>4.1666666666666664E-2</v>
      </c>
      <c r="J36" s="178">
        <f t="shared" si="9"/>
        <v>0.25</v>
      </c>
      <c r="K36" s="179">
        <f t="shared" si="10"/>
        <v>0.70833333333333337</v>
      </c>
      <c r="L36" s="43"/>
      <c r="M36" s="180" t="s">
        <v>155</v>
      </c>
      <c r="N36" s="150"/>
      <c r="O36" s="150">
        <v>21</v>
      </c>
      <c r="P36" s="181" t="s">
        <v>217</v>
      </c>
      <c r="Q36" s="181" t="s">
        <v>241</v>
      </c>
      <c r="R36" s="181" t="s">
        <v>254</v>
      </c>
      <c r="S36" s="181" t="s">
        <v>204</v>
      </c>
      <c r="T36" s="182"/>
      <c r="U36" s="179" t="s">
        <v>228</v>
      </c>
      <c r="V36" s="43"/>
      <c r="W36" s="185" t="s">
        <v>154</v>
      </c>
      <c r="X36" s="163"/>
      <c r="Y36" s="188" t="s">
        <v>200</v>
      </c>
      <c r="Z36" s="186"/>
      <c r="AA36" s="186"/>
      <c r="AB36" s="186"/>
      <c r="AC36" s="186"/>
      <c r="AD36" s="186"/>
      <c r="AE36" s="186"/>
      <c r="AF36" s="186"/>
      <c r="AG36" s="187" t="s">
        <v>201</v>
      </c>
      <c r="AH36" s="153"/>
      <c r="AI36" s="154"/>
      <c r="AJ36" s="149"/>
      <c r="AK36" s="149"/>
      <c r="AL36" s="167"/>
      <c r="AM36" s="167"/>
      <c r="AN36" s="167"/>
      <c r="AO36" s="149"/>
      <c r="AP36" s="150"/>
      <c r="AQ36" s="153"/>
      <c r="AR36" s="23"/>
      <c r="AS36" s="23"/>
    </row>
    <row r="37" spans="1:45" ht="15" customHeight="1" x14ac:dyDescent="0.2">
      <c r="A37" s="3"/>
      <c r="B37" s="177">
        <v>2010</v>
      </c>
      <c r="C37" s="150" t="s">
        <v>39</v>
      </c>
      <c r="D37" s="149" t="s">
        <v>36</v>
      </c>
      <c r="E37" s="150"/>
      <c r="F37" s="150">
        <v>21</v>
      </c>
      <c r="G37" s="150">
        <v>23</v>
      </c>
      <c r="H37" s="178">
        <f t="shared" si="7"/>
        <v>0.13043478260869565</v>
      </c>
      <c r="I37" s="178">
        <f t="shared" si="8"/>
        <v>0.2608695652173913</v>
      </c>
      <c r="J37" s="178">
        <f t="shared" si="9"/>
        <v>0.39130434782608697</v>
      </c>
      <c r="K37" s="179">
        <f t="shared" si="10"/>
        <v>1.7826086956521738</v>
      </c>
      <c r="L37" s="43"/>
      <c r="M37" s="180" t="s">
        <v>158</v>
      </c>
      <c r="N37" s="150"/>
      <c r="O37" s="150"/>
      <c r="P37" s="181" t="s">
        <v>218</v>
      </c>
      <c r="Q37" s="181" t="s">
        <v>242</v>
      </c>
      <c r="R37" s="181" t="s">
        <v>255</v>
      </c>
      <c r="S37" s="181" t="s">
        <v>205</v>
      </c>
      <c r="T37" s="182"/>
      <c r="U37" s="179" t="s">
        <v>229</v>
      </c>
      <c r="V37" s="43"/>
      <c r="W37" s="185"/>
      <c r="X37" s="163"/>
      <c r="Y37" s="163"/>
      <c r="Z37" s="149"/>
      <c r="AA37" s="149"/>
      <c r="AB37" s="149"/>
      <c r="AC37" s="163"/>
      <c r="AD37" s="149"/>
      <c r="AE37" s="149"/>
      <c r="AF37" s="149"/>
      <c r="AG37" s="163"/>
      <c r="AH37" s="153"/>
      <c r="AI37" s="154" t="s">
        <v>322</v>
      </c>
      <c r="AJ37" s="149"/>
      <c r="AK37" s="149"/>
      <c r="AL37" s="167">
        <v>22</v>
      </c>
      <c r="AM37" s="167">
        <v>3</v>
      </c>
      <c r="AN37" s="167">
        <v>9</v>
      </c>
      <c r="AO37" s="149"/>
      <c r="AP37" s="213">
        <f>PRODUCT(AL37/AL40)</f>
        <v>6.6666666666666666E-2</v>
      </c>
      <c r="AQ37" s="153"/>
      <c r="AR37" s="23"/>
      <c r="AS37" s="23"/>
    </row>
    <row r="38" spans="1:45" ht="15" customHeight="1" x14ac:dyDescent="0.2">
      <c r="A38" s="3"/>
      <c r="B38" s="177">
        <v>2011</v>
      </c>
      <c r="C38" s="150" t="s">
        <v>39</v>
      </c>
      <c r="D38" s="149" t="s">
        <v>36</v>
      </c>
      <c r="E38" s="150"/>
      <c r="F38" s="150">
        <v>22</v>
      </c>
      <c r="G38" s="150">
        <v>26</v>
      </c>
      <c r="H38" s="178">
        <f t="shared" si="7"/>
        <v>7.6923076923076927E-2</v>
      </c>
      <c r="I38" s="178">
        <f t="shared" si="8"/>
        <v>0.92307692307692313</v>
      </c>
      <c r="J38" s="178">
        <f t="shared" si="9"/>
        <v>1</v>
      </c>
      <c r="K38" s="179">
        <f t="shared" si="10"/>
        <v>3.4230769230769229</v>
      </c>
      <c r="L38" s="43"/>
      <c r="M38" s="180" t="s">
        <v>161</v>
      </c>
      <c r="N38" s="150"/>
      <c r="O38" s="150"/>
      <c r="P38" s="181" t="s">
        <v>219</v>
      </c>
      <c r="Q38" s="181" t="s">
        <v>243</v>
      </c>
      <c r="R38" s="181" t="s">
        <v>256</v>
      </c>
      <c r="S38" s="181" t="s">
        <v>206</v>
      </c>
      <c r="T38" s="182"/>
      <c r="U38" s="179" t="s">
        <v>230</v>
      </c>
      <c r="V38" s="43"/>
      <c r="W38" s="185" t="s">
        <v>172</v>
      </c>
      <c r="X38" s="163"/>
      <c r="Y38" s="163"/>
      <c r="Z38" s="149"/>
      <c r="AA38" s="149"/>
      <c r="AB38" s="149"/>
      <c r="AC38" s="163"/>
      <c r="AD38" s="149"/>
      <c r="AE38" s="149"/>
      <c r="AF38" s="149"/>
      <c r="AG38" s="163"/>
      <c r="AH38" s="153"/>
      <c r="AI38" s="154" t="s">
        <v>303</v>
      </c>
      <c r="AJ38" s="149"/>
      <c r="AK38" s="149"/>
      <c r="AL38" s="167"/>
      <c r="AM38" s="205">
        <f>PRODUCT(AM37/AL37)</f>
        <v>0.13636363636363635</v>
      </c>
      <c r="AN38" s="205">
        <f>PRODUCT(AN37/AL37)</f>
        <v>0.40909090909090912</v>
      </c>
      <c r="AO38" s="149"/>
      <c r="AP38" s="150"/>
      <c r="AQ38" s="153"/>
      <c r="AR38" s="23"/>
      <c r="AS38" s="23"/>
    </row>
    <row r="39" spans="1:45" ht="15" customHeight="1" x14ac:dyDescent="0.2">
      <c r="A39" s="3"/>
      <c r="B39" s="177">
        <v>2012</v>
      </c>
      <c r="C39" s="150" t="s">
        <v>52</v>
      </c>
      <c r="D39" s="149" t="s">
        <v>36</v>
      </c>
      <c r="E39" s="150"/>
      <c r="F39" s="150">
        <v>23</v>
      </c>
      <c r="G39" s="150">
        <v>25</v>
      </c>
      <c r="H39" s="178">
        <f t="shared" si="7"/>
        <v>0</v>
      </c>
      <c r="I39" s="178">
        <f t="shared" si="8"/>
        <v>0.8</v>
      </c>
      <c r="J39" s="178">
        <f t="shared" si="9"/>
        <v>0.8</v>
      </c>
      <c r="K39" s="179">
        <f t="shared" si="10"/>
        <v>3.8</v>
      </c>
      <c r="L39" s="43"/>
      <c r="M39" s="180" t="s">
        <v>163</v>
      </c>
      <c r="N39" s="150"/>
      <c r="O39" s="150"/>
      <c r="P39" s="181" t="s">
        <v>220</v>
      </c>
      <c r="Q39" s="181" t="s">
        <v>244</v>
      </c>
      <c r="R39" s="181" t="s">
        <v>257</v>
      </c>
      <c r="S39" s="181" t="s">
        <v>207</v>
      </c>
      <c r="T39" s="182"/>
      <c r="U39" s="179" t="s">
        <v>231</v>
      </c>
      <c r="V39" s="43"/>
      <c r="W39" s="185" t="s">
        <v>152</v>
      </c>
      <c r="X39" s="149"/>
      <c r="Y39" s="187" t="s">
        <v>196</v>
      </c>
      <c r="Z39" s="203"/>
      <c r="AA39" s="203"/>
      <c r="AB39" s="203"/>
      <c r="AC39" s="203"/>
      <c r="AD39" s="203"/>
      <c r="AE39" s="203"/>
      <c r="AF39" s="203"/>
      <c r="AG39" s="187" t="s">
        <v>197</v>
      </c>
      <c r="AH39" s="179">
        <v>0.68493150684931503</v>
      </c>
      <c r="AI39" s="154"/>
      <c r="AJ39" s="149"/>
      <c r="AK39" s="149"/>
      <c r="AL39" s="167"/>
      <c r="AM39" s="167"/>
      <c r="AN39" s="167"/>
      <c r="AO39" s="149"/>
      <c r="AP39" s="149"/>
      <c r="AQ39" s="153"/>
      <c r="AR39" s="23"/>
      <c r="AS39" s="23"/>
    </row>
    <row r="40" spans="1:45" ht="15" customHeight="1" x14ac:dyDescent="0.2">
      <c r="A40" s="3"/>
      <c r="B40" s="177">
        <v>2013</v>
      </c>
      <c r="C40" s="150" t="s">
        <v>48</v>
      </c>
      <c r="D40" s="149" t="s">
        <v>36</v>
      </c>
      <c r="E40" s="150"/>
      <c r="F40" s="150">
        <v>24</v>
      </c>
      <c r="G40" s="150">
        <v>26</v>
      </c>
      <c r="H40" s="178">
        <f t="shared" si="7"/>
        <v>3.8461538461538464E-2</v>
      </c>
      <c r="I40" s="178">
        <f t="shared" si="8"/>
        <v>0.30769230769230771</v>
      </c>
      <c r="J40" s="178">
        <f t="shared" si="9"/>
        <v>0.34615384615384615</v>
      </c>
      <c r="K40" s="179">
        <f t="shared" si="10"/>
        <v>1.5769230769230769</v>
      </c>
      <c r="L40" s="43"/>
      <c r="M40" s="180" t="s">
        <v>164</v>
      </c>
      <c r="N40" s="150"/>
      <c r="O40" s="150"/>
      <c r="P40" s="181" t="s">
        <v>221</v>
      </c>
      <c r="Q40" s="181" t="s">
        <v>245</v>
      </c>
      <c r="R40" s="181" t="s">
        <v>258</v>
      </c>
      <c r="S40" s="181" t="s">
        <v>208</v>
      </c>
      <c r="T40" s="182"/>
      <c r="U40" s="179" t="s">
        <v>232</v>
      </c>
      <c r="V40" s="43"/>
      <c r="W40" s="185"/>
      <c r="X40" s="163"/>
      <c r="Y40" s="163"/>
      <c r="Z40" s="149"/>
      <c r="AA40" s="149"/>
      <c r="AB40" s="149"/>
      <c r="AC40" s="163"/>
      <c r="AD40" s="149"/>
      <c r="AE40" s="149"/>
      <c r="AF40" s="149"/>
      <c r="AG40" s="163"/>
      <c r="AH40" s="153"/>
      <c r="AI40" s="154" t="s">
        <v>7</v>
      </c>
      <c r="AJ40" s="149"/>
      <c r="AK40" s="149"/>
      <c r="AL40" s="167">
        <f>PRODUCT(AL34+AL37)</f>
        <v>330</v>
      </c>
      <c r="AM40" s="167">
        <f>PRODUCT(AM34+AM37)</f>
        <v>33</v>
      </c>
      <c r="AN40" s="167">
        <f>PRODUCT(AN34+AN37)</f>
        <v>219</v>
      </c>
      <c r="AO40" s="149"/>
      <c r="AP40" s="149"/>
      <c r="AQ40" s="153"/>
      <c r="AR40" s="23"/>
      <c r="AS40" s="23"/>
    </row>
    <row r="41" spans="1:45" ht="15" customHeight="1" x14ac:dyDescent="0.2">
      <c r="A41" s="3"/>
      <c r="B41" s="177">
        <v>2014</v>
      </c>
      <c r="C41" s="150" t="s">
        <v>39</v>
      </c>
      <c r="D41" s="149" t="s">
        <v>36</v>
      </c>
      <c r="E41" s="150"/>
      <c r="F41" s="150">
        <v>25</v>
      </c>
      <c r="G41" s="150">
        <v>30</v>
      </c>
      <c r="H41" s="178">
        <f t="shared" si="7"/>
        <v>0.23333333333333334</v>
      </c>
      <c r="I41" s="178">
        <f t="shared" si="8"/>
        <v>0.9</v>
      </c>
      <c r="J41" s="178">
        <f t="shared" si="9"/>
        <v>1.1333333333333333</v>
      </c>
      <c r="K41" s="179">
        <f t="shared" si="10"/>
        <v>2.9333333333333331</v>
      </c>
      <c r="L41" s="43"/>
      <c r="M41" s="180" t="s">
        <v>166</v>
      </c>
      <c r="N41" s="150"/>
      <c r="O41" s="150"/>
      <c r="P41" s="181" t="s">
        <v>160</v>
      </c>
      <c r="Q41" s="181" t="s">
        <v>246</v>
      </c>
      <c r="R41" s="181" t="s">
        <v>259</v>
      </c>
      <c r="S41" s="181" t="s">
        <v>209</v>
      </c>
      <c r="T41" s="182"/>
      <c r="U41" s="179" t="s">
        <v>233</v>
      </c>
      <c r="V41" s="43"/>
      <c r="W41" s="185"/>
      <c r="X41" s="163"/>
      <c r="Y41" s="163"/>
      <c r="Z41" s="149"/>
      <c r="AA41" s="149"/>
      <c r="AB41" s="149"/>
      <c r="AC41" s="163"/>
      <c r="AD41" s="149"/>
      <c r="AE41" s="149"/>
      <c r="AF41" s="149"/>
      <c r="AG41" s="163"/>
      <c r="AH41" s="153"/>
      <c r="AI41" s="154" t="s">
        <v>303</v>
      </c>
      <c r="AJ41" s="149"/>
      <c r="AK41" s="149"/>
      <c r="AL41" s="167"/>
      <c r="AM41" s="205">
        <f>PRODUCT(AM40/AL40)</f>
        <v>0.1</v>
      </c>
      <c r="AN41" s="205">
        <f>PRODUCT(AN40/AL40)</f>
        <v>0.66363636363636369</v>
      </c>
      <c r="AO41" s="149"/>
      <c r="AP41" s="149"/>
      <c r="AQ41" s="153"/>
      <c r="AR41" s="23"/>
      <c r="AS41" s="23"/>
    </row>
    <row r="42" spans="1:45" ht="15" customHeight="1" x14ac:dyDescent="0.2">
      <c r="A42" s="3"/>
      <c r="B42" s="177">
        <v>2015</v>
      </c>
      <c r="C42" s="150" t="s">
        <v>35</v>
      </c>
      <c r="D42" s="149" t="s">
        <v>36</v>
      </c>
      <c r="E42" s="150"/>
      <c r="F42" s="150">
        <v>26</v>
      </c>
      <c r="G42" s="150">
        <v>29</v>
      </c>
      <c r="H42" s="178">
        <f t="shared" si="7"/>
        <v>0</v>
      </c>
      <c r="I42" s="178">
        <f t="shared" si="8"/>
        <v>0.58620689655172409</v>
      </c>
      <c r="J42" s="178">
        <f t="shared" si="9"/>
        <v>0.58620689655172409</v>
      </c>
      <c r="K42" s="179">
        <f t="shared" si="10"/>
        <v>3.3448275862068964</v>
      </c>
      <c r="L42" s="43"/>
      <c r="M42" s="180" t="s">
        <v>169</v>
      </c>
      <c r="N42" s="150"/>
      <c r="O42" s="150"/>
      <c r="P42" s="181" t="s">
        <v>222</v>
      </c>
      <c r="Q42" s="181" t="s">
        <v>247</v>
      </c>
      <c r="R42" s="181" t="s">
        <v>260</v>
      </c>
      <c r="S42" s="181" t="s">
        <v>210</v>
      </c>
      <c r="T42" s="182"/>
      <c r="U42" s="179" t="s">
        <v>234</v>
      </c>
      <c r="V42" s="43"/>
      <c r="W42" s="185"/>
      <c r="X42" s="163"/>
      <c r="Y42" s="163"/>
      <c r="Z42" s="149"/>
      <c r="AA42" s="149"/>
      <c r="AB42" s="149"/>
      <c r="AC42" s="163"/>
      <c r="AD42" s="149"/>
      <c r="AE42" s="149"/>
      <c r="AF42" s="149"/>
      <c r="AG42" s="163"/>
      <c r="AH42" s="153"/>
      <c r="AI42" s="154"/>
      <c r="AJ42" s="149"/>
      <c r="AK42" s="149"/>
      <c r="AL42" s="149"/>
      <c r="AM42" s="163"/>
      <c r="AN42" s="149"/>
      <c r="AO42" s="149"/>
      <c r="AP42" s="149"/>
      <c r="AQ42" s="153"/>
      <c r="AR42" s="23"/>
      <c r="AS42" s="23"/>
    </row>
    <row r="43" spans="1:45" ht="15" customHeight="1" x14ac:dyDescent="0.2">
      <c r="A43" s="3"/>
      <c r="B43" s="177">
        <v>2016</v>
      </c>
      <c r="C43" s="150" t="s">
        <v>39</v>
      </c>
      <c r="D43" s="149" t="s">
        <v>36</v>
      </c>
      <c r="E43" s="150"/>
      <c r="F43" s="150">
        <v>27</v>
      </c>
      <c r="G43" s="150">
        <v>27</v>
      </c>
      <c r="H43" s="178">
        <f t="shared" si="7"/>
        <v>0.14814814814814814</v>
      </c>
      <c r="I43" s="178">
        <f t="shared" si="8"/>
        <v>1.1111111111111112</v>
      </c>
      <c r="J43" s="178">
        <f t="shared" si="9"/>
        <v>1.2592592592592593</v>
      </c>
      <c r="K43" s="179">
        <f t="shared" si="10"/>
        <v>4.333333333333333</v>
      </c>
      <c r="L43" s="43"/>
      <c r="M43" s="180" t="s">
        <v>171</v>
      </c>
      <c r="N43" s="150"/>
      <c r="O43" s="150"/>
      <c r="P43" s="181" t="s">
        <v>223</v>
      </c>
      <c r="Q43" s="181" t="s">
        <v>248</v>
      </c>
      <c r="R43" s="181" t="s">
        <v>261</v>
      </c>
      <c r="S43" s="181" t="s">
        <v>211</v>
      </c>
      <c r="T43" s="182"/>
      <c r="U43" s="179" t="s">
        <v>235</v>
      </c>
      <c r="V43" s="43"/>
      <c r="W43" s="185"/>
      <c r="X43" s="163"/>
      <c r="Y43" s="163"/>
      <c r="Z43" s="149"/>
      <c r="AA43" s="149"/>
      <c r="AB43" s="149"/>
      <c r="AC43" s="163"/>
      <c r="AD43" s="149"/>
      <c r="AE43" s="149"/>
      <c r="AF43" s="149"/>
      <c r="AG43" s="163"/>
      <c r="AH43" s="153"/>
      <c r="AI43" s="212" t="s">
        <v>304</v>
      </c>
      <c r="AJ43" s="175"/>
      <c r="AK43" s="175"/>
      <c r="AL43" s="204" t="s">
        <v>305</v>
      </c>
      <c r="AM43" s="204" t="s">
        <v>306</v>
      </c>
      <c r="AN43" s="204" t="s">
        <v>307</v>
      </c>
      <c r="AO43" s="204"/>
      <c r="AP43" s="172"/>
      <c r="AQ43" s="176"/>
      <c r="AR43" s="23"/>
      <c r="AS43" s="23"/>
    </row>
    <row r="44" spans="1:45" ht="15" customHeight="1" x14ac:dyDescent="0.2">
      <c r="A44" s="3"/>
      <c r="B44" s="177">
        <v>2017</v>
      </c>
      <c r="C44" s="150"/>
      <c r="D44" s="149"/>
      <c r="E44" s="150"/>
      <c r="F44" s="150">
        <v>28</v>
      </c>
      <c r="G44" s="150"/>
      <c r="H44" s="178"/>
      <c r="I44" s="178"/>
      <c r="J44" s="178"/>
      <c r="K44" s="179"/>
      <c r="L44" s="43"/>
      <c r="M44" s="180" t="s">
        <v>173</v>
      </c>
      <c r="N44" s="150"/>
      <c r="O44" s="150"/>
      <c r="P44" s="181" t="s">
        <v>162</v>
      </c>
      <c r="Q44" s="181" t="s">
        <v>249</v>
      </c>
      <c r="R44" s="181" t="s">
        <v>167</v>
      </c>
      <c r="S44" s="181" t="s">
        <v>212</v>
      </c>
      <c r="T44" s="182"/>
      <c r="U44" s="179" t="s">
        <v>236</v>
      </c>
      <c r="V44" s="43"/>
      <c r="W44" s="185"/>
      <c r="X44" s="163"/>
      <c r="Y44" s="163"/>
      <c r="Z44" s="149"/>
      <c r="AA44" s="149"/>
      <c r="AB44" s="149"/>
      <c r="AC44" s="163"/>
      <c r="AD44" s="149"/>
      <c r="AE44" s="149"/>
      <c r="AF44" s="149"/>
      <c r="AG44" s="163"/>
      <c r="AH44" s="153"/>
      <c r="AI44" s="154" t="s">
        <v>316</v>
      </c>
      <c r="AJ44" s="149"/>
      <c r="AK44" s="149"/>
      <c r="AL44" s="205">
        <f>PRODUCT(AM35)</f>
        <v>9.7402597402597407E-2</v>
      </c>
      <c r="AM44" s="205">
        <v>0.03</v>
      </c>
      <c r="AN44" s="205">
        <f>PRODUCT(AL44-AM44)</f>
        <v>6.7402597402597408E-2</v>
      </c>
      <c r="AO44" s="167"/>
      <c r="AP44" s="149"/>
      <c r="AQ44" s="153"/>
      <c r="AR44" s="23"/>
      <c r="AS44" s="23"/>
    </row>
    <row r="45" spans="1:45" ht="15" customHeight="1" x14ac:dyDescent="0.2">
      <c r="A45" s="3"/>
      <c r="B45" s="177">
        <v>2018</v>
      </c>
      <c r="C45" s="150" t="s">
        <v>39</v>
      </c>
      <c r="D45" s="149" t="s">
        <v>36</v>
      </c>
      <c r="E45" s="150"/>
      <c r="F45" s="150">
        <v>29</v>
      </c>
      <c r="G45" s="150">
        <v>25</v>
      </c>
      <c r="H45" s="189">
        <f t="shared" ref="H45:H46" si="11">PRODUCT((F18+G18)/E18)</f>
        <v>0.24</v>
      </c>
      <c r="I45" s="189">
        <f t="shared" ref="I45:I46" si="12">PRODUCT(H18/E18)</f>
        <v>1.56</v>
      </c>
      <c r="J45" s="189">
        <f t="shared" ref="J45:J46" si="13">PRODUCT(F18+G18+H18)/E18</f>
        <v>1.8</v>
      </c>
      <c r="K45" s="190">
        <f t="shared" ref="K45:K46" si="14">PRODUCT(I18/E18)</f>
        <v>4.5199999999999996</v>
      </c>
      <c r="L45" s="43"/>
      <c r="M45" s="180" t="s">
        <v>174</v>
      </c>
      <c r="N45" s="150"/>
      <c r="O45" s="150"/>
      <c r="P45" s="181" t="s">
        <v>224</v>
      </c>
      <c r="Q45" s="181" t="s">
        <v>250</v>
      </c>
      <c r="R45" s="181" t="s">
        <v>262</v>
      </c>
      <c r="S45" s="181" t="s">
        <v>213</v>
      </c>
      <c r="T45" s="182"/>
      <c r="U45" s="179" t="s">
        <v>237</v>
      </c>
      <c r="V45" s="43"/>
      <c r="W45" s="185"/>
      <c r="X45" s="163"/>
      <c r="Y45" s="163"/>
      <c r="Z45" s="149"/>
      <c r="AA45" s="149"/>
      <c r="AB45" s="149"/>
      <c r="AC45" s="163"/>
      <c r="AD45" s="149"/>
      <c r="AE45" s="149"/>
      <c r="AF45" s="149"/>
      <c r="AG45" s="163"/>
      <c r="AH45" s="153"/>
      <c r="AI45" s="154" t="s">
        <v>322</v>
      </c>
      <c r="AJ45" s="149"/>
      <c r="AK45" s="149"/>
      <c r="AL45" s="205">
        <f>PRODUCT(AM38)</f>
        <v>0.13636363636363635</v>
      </c>
      <c r="AM45" s="205">
        <v>0</v>
      </c>
      <c r="AN45" s="205">
        <f t="shared" ref="AN45:AN46" si="15">PRODUCT(AL45-AM45)</f>
        <v>0.13636363636363635</v>
      </c>
      <c r="AO45" s="167"/>
      <c r="AP45" s="149"/>
      <c r="AQ45" s="153"/>
      <c r="AR45" s="23"/>
      <c r="AS45" s="23"/>
    </row>
    <row r="46" spans="1:45" ht="15" customHeight="1" x14ac:dyDescent="0.2">
      <c r="A46" s="3"/>
      <c r="B46" s="177">
        <v>2019</v>
      </c>
      <c r="C46" s="150" t="s">
        <v>39</v>
      </c>
      <c r="D46" s="149" t="s">
        <v>36</v>
      </c>
      <c r="E46" s="150"/>
      <c r="F46" s="150">
        <v>30</v>
      </c>
      <c r="G46" s="150">
        <v>25</v>
      </c>
      <c r="H46" s="178">
        <f t="shared" si="11"/>
        <v>0.04</v>
      </c>
      <c r="I46" s="178">
        <f t="shared" si="12"/>
        <v>0.64</v>
      </c>
      <c r="J46" s="178">
        <f t="shared" si="13"/>
        <v>0.68</v>
      </c>
      <c r="K46" s="179">
        <f t="shared" si="14"/>
        <v>2.56</v>
      </c>
      <c r="L46" s="43"/>
      <c r="M46" s="180" t="s">
        <v>195</v>
      </c>
      <c r="N46" s="150"/>
      <c r="O46" s="150"/>
      <c r="P46" s="181" t="s">
        <v>225</v>
      </c>
      <c r="Q46" s="181" t="s">
        <v>251</v>
      </c>
      <c r="R46" s="181" t="s">
        <v>170</v>
      </c>
      <c r="S46" s="181" t="s">
        <v>214</v>
      </c>
      <c r="T46" s="182"/>
      <c r="U46" s="179" t="s">
        <v>238</v>
      </c>
      <c r="V46" s="43"/>
      <c r="W46" s="185"/>
      <c r="X46" s="163"/>
      <c r="Y46" s="163"/>
      <c r="Z46" s="149"/>
      <c r="AA46" s="149"/>
      <c r="AB46" s="149"/>
      <c r="AC46" s="163"/>
      <c r="AD46" s="149"/>
      <c r="AE46" s="149"/>
      <c r="AF46" s="149"/>
      <c r="AG46" s="163"/>
      <c r="AH46" s="153"/>
      <c r="AI46" s="154" t="s">
        <v>7</v>
      </c>
      <c r="AJ46" s="149"/>
      <c r="AK46" s="149"/>
      <c r="AL46" s="205">
        <f>PRODUCT(AM41)</f>
        <v>0.1</v>
      </c>
      <c r="AM46" s="205">
        <v>0.03</v>
      </c>
      <c r="AN46" s="205">
        <f t="shared" si="15"/>
        <v>7.0000000000000007E-2</v>
      </c>
      <c r="AO46" s="167"/>
      <c r="AP46" s="149"/>
      <c r="AQ46" s="153"/>
      <c r="AR46" s="23"/>
      <c r="AS46" s="23"/>
    </row>
    <row r="47" spans="1:45" ht="15" customHeight="1" x14ac:dyDescent="0.2">
      <c r="A47" s="3"/>
      <c r="B47" s="177">
        <v>2020</v>
      </c>
      <c r="C47" s="150" t="s">
        <v>37</v>
      </c>
      <c r="D47" s="149" t="s">
        <v>319</v>
      </c>
      <c r="E47" s="150"/>
      <c r="F47" s="150">
        <v>31</v>
      </c>
      <c r="G47" s="150">
        <v>22</v>
      </c>
      <c r="H47" s="178">
        <f t="shared" ref="H47" si="16">PRODUCT((F20+G20)/E20)</f>
        <v>0.13636363636363635</v>
      </c>
      <c r="I47" s="178">
        <f t="shared" ref="I47" si="17">PRODUCT(H20/E20)</f>
        <v>0.40909090909090912</v>
      </c>
      <c r="J47" s="178">
        <f t="shared" ref="J47" si="18">PRODUCT(F20+G20+H20)/E20</f>
        <v>0.54545454545454541</v>
      </c>
      <c r="K47" s="179">
        <f t="shared" ref="K47" si="19">PRODUCT(I20/E20)</f>
        <v>1.9545454545454546</v>
      </c>
      <c r="L47" s="43"/>
      <c r="M47" s="180" t="s">
        <v>323</v>
      </c>
      <c r="N47" s="150"/>
      <c r="O47" s="150"/>
      <c r="P47" s="198" t="s">
        <v>324</v>
      </c>
      <c r="Q47" s="198" t="s">
        <v>327</v>
      </c>
      <c r="R47" s="189" t="s">
        <v>325</v>
      </c>
      <c r="S47" s="189" t="s">
        <v>326</v>
      </c>
      <c r="T47" s="189"/>
      <c r="U47" s="190" t="s">
        <v>168</v>
      </c>
      <c r="V47" s="43"/>
      <c r="W47" s="185"/>
      <c r="X47" s="163"/>
      <c r="Y47" s="163"/>
      <c r="Z47" s="149"/>
      <c r="AA47" s="149"/>
      <c r="AB47" s="149"/>
      <c r="AC47" s="163"/>
      <c r="AD47" s="149"/>
      <c r="AE47" s="149"/>
      <c r="AF47" s="149"/>
      <c r="AG47" s="163"/>
      <c r="AH47" s="153"/>
      <c r="AI47" s="214"/>
      <c r="AJ47" s="149"/>
      <c r="AK47" s="149"/>
      <c r="AL47" s="149"/>
      <c r="AM47" s="167"/>
      <c r="AN47" s="167"/>
      <c r="AO47" s="167"/>
      <c r="AP47" s="149"/>
      <c r="AQ47" s="153"/>
      <c r="AR47" s="23"/>
      <c r="AS47" s="23"/>
    </row>
    <row r="48" spans="1:45" ht="15" customHeight="1" x14ac:dyDescent="0.2">
      <c r="A48" s="3"/>
      <c r="B48" s="177"/>
      <c r="C48" s="150"/>
      <c r="D48" s="149"/>
      <c r="E48" s="150"/>
      <c r="F48" s="150"/>
      <c r="G48" s="150"/>
      <c r="H48" s="178"/>
      <c r="I48" s="178"/>
      <c r="J48" s="178"/>
      <c r="K48" s="179"/>
      <c r="L48" s="43"/>
      <c r="M48" s="180"/>
      <c r="N48" s="150"/>
      <c r="O48" s="150"/>
      <c r="P48" s="150"/>
      <c r="Q48" s="150"/>
      <c r="R48" s="178"/>
      <c r="S48" s="178"/>
      <c r="T48" s="178"/>
      <c r="U48" s="179"/>
      <c r="V48" s="43"/>
      <c r="W48" s="185"/>
      <c r="X48" s="163"/>
      <c r="Y48" s="163"/>
      <c r="Z48" s="149"/>
      <c r="AA48" s="149"/>
      <c r="AB48" s="149"/>
      <c r="AC48" s="163"/>
      <c r="AD48" s="149"/>
      <c r="AE48" s="149"/>
      <c r="AF48" s="149"/>
      <c r="AG48" s="163"/>
      <c r="AH48" s="153"/>
      <c r="AI48" s="212" t="s">
        <v>308</v>
      </c>
      <c r="AJ48" s="175"/>
      <c r="AK48" s="175"/>
      <c r="AL48" s="204" t="s">
        <v>305</v>
      </c>
      <c r="AM48" s="204" t="s">
        <v>306</v>
      </c>
      <c r="AN48" s="204" t="s">
        <v>307</v>
      </c>
      <c r="AO48" s="204"/>
      <c r="AP48" s="172"/>
      <c r="AQ48" s="176"/>
      <c r="AR48" s="23"/>
      <c r="AS48" s="23"/>
    </row>
    <row r="49" spans="1:45" ht="15" customHeight="1" x14ac:dyDescent="0.2">
      <c r="A49" s="3"/>
      <c r="B49" s="169" t="s">
        <v>309</v>
      </c>
      <c r="C49" s="170"/>
      <c r="D49" s="172"/>
      <c r="E49" s="170"/>
      <c r="F49" s="170"/>
      <c r="G49" s="170"/>
      <c r="H49" s="206"/>
      <c r="I49" s="206"/>
      <c r="J49" s="206"/>
      <c r="K49" s="207"/>
      <c r="L49" s="43"/>
      <c r="M49" s="169" t="s">
        <v>310</v>
      </c>
      <c r="N49" s="170"/>
      <c r="O49" s="172"/>
      <c r="P49" s="170"/>
      <c r="Q49" s="170"/>
      <c r="R49" s="170"/>
      <c r="S49" s="206"/>
      <c r="T49" s="206"/>
      <c r="U49" s="207"/>
      <c r="V49" s="43"/>
      <c r="W49" s="185"/>
      <c r="X49" s="163"/>
      <c r="Y49" s="163"/>
      <c r="Z49" s="149"/>
      <c r="AA49" s="149"/>
      <c r="AB49" s="149"/>
      <c r="AC49" s="163"/>
      <c r="AD49" s="149"/>
      <c r="AE49" s="149"/>
      <c r="AF49" s="149"/>
      <c r="AG49" s="163"/>
      <c r="AH49" s="153"/>
      <c r="AI49" s="154" t="s">
        <v>316</v>
      </c>
      <c r="AJ49" s="149"/>
      <c r="AK49" s="149"/>
      <c r="AL49" s="205">
        <f>PRODUCT(AN35)</f>
        <v>0.68181818181818177</v>
      </c>
      <c r="AM49" s="205">
        <v>0.54</v>
      </c>
      <c r="AN49" s="205">
        <f>PRODUCT(AL49-AM49)</f>
        <v>0.14181818181818173</v>
      </c>
      <c r="AO49" s="167"/>
      <c r="AP49" s="149"/>
      <c r="AQ49" s="153"/>
      <c r="AR49" s="23"/>
      <c r="AS49" s="23"/>
    </row>
    <row r="50" spans="1:45" ht="15" customHeight="1" x14ac:dyDescent="0.2">
      <c r="A50" s="3"/>
      <c r="B50" s="180">
        <v>3142</v>
      </c>
      <c r="C50" s="186" t="s">
        <v>317</v>
      </c>
      <c r="D50" s="149"/>
      <c r="E50" s="150"/>
      <c r="F50" s="150"/>
      <c r="G50" s="150"/>
      <c r="H50" s="178"/>
      <c r="I50" s="178"/>
      <c r="J50" s="178"/>
      <c r="K50" s="179"/>
      <c r="L50" s="43"/>
      <c r="M50" s="180"/>
      <c r="N50" s="186"/>
      <c r="O50" s="150"/>
      <c r="P50" s="150"/>
      <c r="Q50" s="150"/>
      <c r="R50" s="150"/>
      <c r="S50" s="150"/>
      <c r="T50" s="178"/>
      <c r="U50" s="179"/>
      <c r="V50" s="43"/>
      <c r="W50" s="185"/>
      <c r="X50" s="163"/>
      <c r="Y50" s="163"/>
      <c r="Z50" s="149"/>
      <c r="AA50" s="149"/>
      <c r="AB50" s="149"/>
      <c r="AC50" s="163"/>
      <c r="AD50" s="149"/>
      <c r="AE50" s="149"/>
      <c r="AF50" s="149"/>
      <c r="AG50" s="163"/>
      <c r="AH50" s="153"/>
      <c r="AI50" s="154" t="s">
        <v>322</v>
      </c>
      <c r="AJ50" s="149"/>
      <c r="AK50" s="149"/>
      <c r="AL50" s="205">
        <f>PRODUCT(AN38)</f>
        <v>0.40909090909090912</v>
      </c>
      <c r="AM50" s="205">
        <v>0</v>
      </c>
      <c r="AN50" s="205">
        <f t="shared" ref="AN50:AN51" si="20">PRODUCT(AL50-AM50)</f>
        <v>0.40909090909090912</v>
      </c>
      <c r="AO50" s="167"/>
      <c r="AP50" s="149"/>
      <c r="AQ50" s="153"/>
      <c r="AR50" s="23"/>
      <c r="AS50" s="23"/>
    </row>
    <row r="51" spans="1:45" ht="15" customHeight="1" x14ac:dyDescent="0.2">
      <c r="A51" s="3"/>
      <c r="B51" s="177"/>
      <c r="C51" s="150"/>
      <c r="D51" s="149"/>
      <c r="E51" s="150"/>
      <c r="F51" s="150"/>
      <c r="G51" s="150"/>
      <c r="H51" s="178"/>
      <c r="I51" s="178"/>
      <c r="J51" s="178"/>
      <c r="K51" s="179"/>
      <c r="L51" s="43"/>
      <c r="M51" s="180"/>
      <c r="N51" s="186"/>
      <c r="O51" s="150"/>
      <c r="P51" s="150"/>
      <c r="Q51" s="150"/>
      <c r="R51" s="150"/>
      <c r="S51" s="150"/>
      <c r="T51" s="178"/>
      <c r="U51" s="179"/>
      <c r="V51" s="43"/>
      <c r="W51" s="185"/>
      <c r="X51" s="163"/>
      <c r="Y51" s="163"/>
      <c r="Z51" s="149"/>
      <c r="AA51" s="149"/>
      <c r="AB51" s="149"/>
      <c r="AC51" s="163"/>
      <c r="AD51" s="149"/>
      <c r="AE51" s="149"/>
      <c r="AF51" s="149"/>
      <c r="AG51" s="163"/>
      <c r="AH51" s="153"/>
      <c r="AI51" s="154" t="s">
        <v>7</v>
      </c>
      <c r="AJ51" s="149"/>
      <c r="AK51" s="149"/>
      <c r="AL51" s="205">
        <f>PRODUCT(AN41)</f>
        <v>0.66363636363636369</v>
      </c>
      <c r="AM51" s="205">
        <v>0.54</v>
      </c>
      <c r="AN51" s="205">
        <f t="shared" si="20"/>
        <v>0.12363636363636366</v>
      </c>
      <c r="AO51" s="167"/>
      <c r="AP51" s="149"/>
      <c r="AQ51" s="153"/>
      <c r="AR51" s="23"/>
      <c r="AS51" s="23"/>
    </row>
    <row r="52" spans="1:45" ht="15" customHeight="1" x14ac:dyDescent="0.2">
      <c r="A52" s="3"/>
      <c r="B52" s="169" t="s">
        <v>311</v>
      </c>
      <c r="C52" s="170"/>
      <c r="D52" s="172"/>
      <c r="E52" s="170"/>
      <c r="F52" s="170"/>
      <c r="G52" s="170"/>
      <c r="H52" s="206"/>
      <c r="I52" s="206"/>
      <c r="J52" s="206"/>
      <c r="K52" s="207"/>
      <c r="L52" s="43"/>
      <c r="M52" s="180"/>
      <c r="N52" s="186"/>
      <c r="O52" s="150"/>
      <c r="P52" s="150"/>
      <c r="Q52" s="150"/>
      <c r="R52" s="150"/>
      <c r="S52" s="150"/>
      <c r="T52" s="178"/>
      <c r="U52" s="179"/>
      <c r="V52" s="43"/>
      <c r="W52" s="185"/>
      <c r="X52" s="163"/>
      <c r="Y52" s="163"/>
      <c r="Z52" s="149"/>
      <c r="AA52" s="149"/>
      <c r="AB52" s="149"/>
      <c r="AC52" s="163"/>
      <c r="AD52" s="149"/>
      <c r="AE52" s="149"/>
      <c r="AF52" s="149"/>
      <c r="AG52" s="163"/>
      <c r="AH52" s="153"/>
      <c r="AI52" s="149"/>
      <c r="AJ52" s="149"/>
      <c r="AK52" s="149"/>
      <c r="AL52" s="149"/>
      <c r="AM52" s="163"/>
      <c r="AN52" s="149"/>
      <c r="AO52" s="149"/>
      <c r="AP52" s="149"/>
      <c r="AQ52" s="153"/>
      <c r="AR52" s="23"/>
      <c r="AS52" s="23"/>
    </row>
    <row r="53" spans="1:45" ht="15" customHeight="1" x14ac:dyDescent="0.2">
      <c r="A53" s="3"/>
      <c r="B53" s="180">
        <v>4762</v>
      </c>
      <c r="C53" s="186" t="s">
        <v>318</v>
      </c>
      <c r="D53" s="149"/>
      <c r="E53" s="150"/>
      <c r="F53" s="150"/>
      <c r="G53" s="150"/>
      <c r="H53" s="178"/>
      <c r="I53" s="178"/>
      <c r="J53" s="178"/>
      <c r="K53" s="179"/>
      <c r="L53" s="43"/>
      <c r="M53" s="180"/>
      <c r="N53" s="149"/>
      <c r="O53" s="150"/>
      <c r="P53" s="150"/>
      <c r="Q53" s="150"/>
      <c r="R53" s="150"/>
      <c r="S53" s="150"/>
      <c r="T53" s="178"/>
      <c r="U53" s="179"/>
      <c r="V53" s="43"/>
      <c r="W53" s="185"/>
      <c r="X53" s="163"/>
      <c r="Y53" s="163"/>
      <c r="Z53" s="149"/>
      <c r="AA53" s="149"/>
      <c r="AB53" s="149"/>
      <c r="AC53" s="163"/>
      <c r="AD53" s="149"/>
      <c r="AE53" s="149"/>
      <c r="AF53" s="149"/>
      <c r="AG53" s="163"/>
      <c r="AH53" s="153"/>
      <c r="AI53" s="149"/>
      <c r="AJ53" s="149"/>
      <c r="AK53" s="149"/>
      <c r="AL53" s="149"/>
      <c r="AM53" s="163"/>
      <c r="AN53" s="149"/>
      <c r="AO53" s="149"/>
      <c r="AP53" s="149"/>
      <c r="AQ53" s="153"/>
      <c r="AR53" s="23"/>
      <c r="AS53" s="23"/>
    </row>
    <row r="54" spans="1:45" ht="15" customHeight="1" x14ac:dyDescent="0.2">
      <c r="A54" s="3"/>
      <c r="B54" s="177"/>
      <c r="C54" s="150"/>
      <c r="D54" s="149"/>
      <c r="E54" s="150"/>
      <c r="F54" s="150"/>
      <c r="G54" s="150"/>
      <c r="H54" s="178"/>
      <c r="I54" s="178"/>
      <c r="J54" s="178"/>
      <c r="K54" s="179"/>
      <c r="L54" s="43"/>
      <c r="M54" s="180"/>
      <c r="N54" s="150"/>
      <c r="O54" s="150"/>
      <c r="P54" s="150"/>
      <c r="Q54" s="150"/>
      <c r="R54" s="150"/>
      <c r="S54" s="150"/>
      <c r="T54" s="150"/>
      <c r="U54" s="179"/>
      <c r="V54" s="43"/>
      <c r="W54" s="185"/>
      <c r="X54" s="163"/>
      <c r="Y54" s="163"/>
      <c r="Z54" s="149"/>
      <c r="AA54" s="149"/>
      <c r="AB54" s="149"/>
      <c r="AC54" s="163"/>
      <c r="AD54" s="149"/>
      <c r="AE54" s="149"/>
      <c r="AF54" s="149"/>
      <c r="AG54" s="163"/>
      <c r="AH54" s="153"/>
      <c r="AI54" s="149"/>
      <c r="AJ54" s="149"/>
      <c r="AK54" s="149"/>
      <c r="AL54" s="149"/>
      <c r="AM54" s="163"/>
      <c r="AN54" s="149"/>
      <c r="AO54" s="149"/>
      <c r="AP54" s="149"/>
      <c r="AQ54" s="153"/>
      <c r="AR54" s="23"/>
      <c r="AS54" s="23"/>
    </row>
    <row r="55" spans="1:45" ht="15" customHeight="1" x14ac:dyDescent="0.2">
      <c r="A55" s="3"/>
      <c r="B55" s="208" t="s">
        <v>312</v>
      </c>
      <c r="C55" s="175" t="s">
        <v>313</v>
      </c>
      <c r="D55" s="175"/>
      <c r="E55" s="170" t="s">
        <v>3</v>
      </c>
      <c r="F55" s="170"/>
      <c r="G55" s="170" t="s">
        <v>314</v>
      </c>
      <c r="H55" s="206"/>
      <c r="I55" s="209" t="s">
        <v>315</v>
      </c>
      <c r="J55" s="206"/>
      <c r="K55" s="207"/>
      <c r="L55" s="43"/>
      <c r="M55" s="180"/>
      <c r="N55" s="150"/>
      <c r="O55" s="150"/>
      <c r="P55" s="150"/>
      <c r="Q55" s="150"/>
      <c r="R55" s="150"/>
      <c r="S55" s="150"/>
      <c r="T55" s="150"/>
      <c r="U55" s="179"/>
      <c r="V55" s="43"/>
      <c r="W55" s="185"/>
      <c r="X55" s="163"/>
      <c r="Y55" s="163"/>
      <c r="Z55" s="149"/>
      <c r="AA55" s="149"/>
      <c r="AB55" s="149"/>
      <c r="AC55" s="163"/>
      <c r="AD55" s="149"/>
      <c r="AE55" s="149"/>
      <c r="AF55" s="149"/>
      <c r="AG55" s="163"/>
      <c r="AH55" s="153"/>
      <c r="AI55" s="149"/>
      <c r="AJ55" s="149"/>
      <c r="AK55" s="149"/>
      <c r="AL55" s="149"/>
      <c r="AM55" s="163"/>
      <c r="AN55" s="149"/>
      <c r="AO55" s="149"/>
      <c r="AP55" s="149"/>
      <c r="AQ55" s="153"/>
      <c r="AR55" s="23"/>
      <c r="AS55" s="23"/>
    </row>
    <row r="56" spans="1:45" ht="15" customHeight="1" x14ac:dyDescent="0.2">
      <c r="A56" s="3"/>
      <c r="B56" s="210"/>
      <c r="C56" s="211" t="s">
        <v>378</v>
      </c>
      <c r="D56" s="150"/>
      <c r="E56" s="150">
        <v>365</v>
      </c>
      <c r="F56" s="150"/>
      <c r="G56" s="150">
        <v>1470</v>
      </c>
      <c r="H56" s="150"/>
      <c r="I56" s="178"/>
      <c r="J56" s="178"/>
      <c r="K56" s="179"/>
      <c r="L56" s="43"/>
      <c r="M56" s="180"/>
      <c r="N56" s="150"/>
      <c r="O56" s="150"/>
      <c r="P56" s="150"/>
      <c r="Q56" s="150"/>
      <c r="R56" s="150"/>
      <c r="S56" s="150"/>
      <c r="T56" s="150"/>
      <c r="U56" s="179"/>
      <c r="V56" s="43"/>
      <c r="W56" s="185"/>
      <c r="X56" s="163"/>
      <c r="Y56" s="163"/>
      <c r="Z56" s="149"/>
      <c r="AA56" s="149"/>
      <c r="AB56" s="149"/>
      <c r="AC56" s="163"/>
      <c r="AD56" s="149"/>
      <c r="AE56" s="149"/>
      <c r="AF56" s="149"/>
      <c r="AG56" s="163"/>
      <c r="AH56" s="153"/>
      <c r="AI56" s="149"/>
      <c r="AJ56" s="149"/>
      <c r="AK56" s="149"/>
      <c r="AL56" s="149"/>
      <c r="AM56" s="163"/>
      <c r="AN56" s="149"/>
      <c r="AO56" s="149"/>
      <c r="AP56" s="149"/>
      <c r="AQ56" s="153"/>
      <c r="AR56" s="23"/>
      <c r="AS56" s="23"/>
    </row>
    <row r="57" spans="1:45" s="88" customFormat="1" ht="15" customHeight="1" x14ac:dyDescent="0.25">
      <c r="A57" s="85"/>
      <c r="B57" s="157"/>
      <c r="C57" s="159"/>
      <c r="D57" s="159"/>
      <c r="E57" s="159"/>
      <c r="F57" s="159"/>
      <c r="G57" s="159"/>
      <c r="H57" s="191"/>
      <c r="I57" s="191"/>
      <c r="J57" s="191"/>
      <c r="K57" s="192"/>
      <c r="L57" s="43"/>
      <c r="M57" s="157"/>
      <c r="N57" s="159"/>
      <c r="O57" s="159"/>
      <c r="P57" s="159"/>
      <c r="Q57" s="159"/>
      <c r="R57" s="159"/>
      <c r="S57" s="159"/>
      <c r="T57" s="159"/>
      <c r="U57" s="192"/>
      <c r="V57" s="43"/>
      <c r="W57" s="157"/>
      <c r="X57" s="159"/>
      <c r="Y57" s="159"/>
      <c r="Z57" s="159"/>
      <c r="AA57" s="159"/>
      <c r="AB57" s="159"/>
      <c r="AC57" s="159"/>
      <c r="AD57" s="159"/>
      <c r="AE57" s="159"/>
      <c r="AF57" s="191"/>
      <c r="AG57" s="191"/>
      <c r="AH57" s="192"/>
      <c r="AI57" s="159"/>
      <c r="AJ57" s="159"/>
      <c r="AK57" s="159"/>
      <c r="AL57" s="159"/>
      <c r="AM57" s="159"/>
      <c r="AN57" s="159"/>
      <c r="AO57" s="159"/>
      <c r="AP57" s="159"/>
      <c r="AQ57" s="161"/>
      <c r="AR57" s="39"/>
      <c r="AS57" s="193"/>
    </row>
    <row r="58" spans="1:45" s="88" customFormat="1" ht="15" customHeight="1" x14ac:dyDescent="0.25">
      <c r="A58" s="85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194"/>
      <c r="AG58" s="195"/>
      <c r="AH58" s="195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193"/>
    </row>
    <row r="59" spans="1:45" ht="15" customHeight="1" x14ac:dyDescent="0.2">
      <c r="A59" s="3"/>
      <c r="B59" s="169" t="s">
        <v>175</v>
      </c>
      <c r="C59" s="170"/>
      <c r="D59" s="170"/>
      <c r="E59" s="170"/>
      <c r="F59" s="170" t="s">
        <v>146</v>
      </c>
      <c r="G59" s="170" t="s">
        <v>3</v>
      </c>
      <c r="H59" s="170" t="s">
        <v>5</v>
      </c>
      <c r="I59" s="170" t="s">
        <v>6</v>
      </c>
      <c r="J59" s="170" t="s">
        <v>147</v>
      </c>
      <c r="K59" s="35" t="s">
        <v>17</v>
      </c>
      <c r="L59" s="39"/>
      <c r="M59" s="171" t="s">
        <v>148</v>
      </c>
      <c r="N59" s="172"/>
      <c r="O59" s="172"/>
      <c r="P59" s="170" t="s">
        <v>3</v>
      </c>
      <c r="Q59" s="170" t="s">
        <v>5</v>
      </c>
      <c r="R59" s="170" t="s">
        <v>6</v>
      </c>
      <c r="S59" s="170" t="s">
        <v>147</v>
      </c>
      <c r="T59" s="172"/>
      <c r="U59" s="35" t="s">
        <v>17</v>
      </c>
      <c r="V59" s="39"/>
      <c r="W59" s="171" t="s">
        <v>176</v>
      </c>
      <c r="X59" s="172"/>
      <c r="Y59" s="172"/>
      <c r="Z59" s="172"/>
      <c r="AA59" s="172"/>
      <c r="AB59" s="172"/>
      <c r="AC59" s="172"/>
      <c r="AD59" s="172"/>
      <c r="AE59" s="172"/>
      <c r="AF59" s="196"/>
      <c r="AG59" s="196"/>
      <c r="AH59" s="197"/>
      <c r="AI59" s="174" t="s">
        <v>302</v>
      </c>
      <c r="AJ59" s="175"/>
      <c r="AK59" s="175"/>
      <c r="AL59" s="204" t="s">
        <v>3</v>
      </c>
      <c r="AM59" s="204" t="s">
        <v>5</v>
      </c>
      <c r="AN59" s="204" t="s">
        <v>6</v>
      </c>
      <c r="AO59" s="172"/>
      <c r="AP59" s="172"/>
      <c r="AQ59" s="176"/>
      <c r="AR59" s="23"/>
      <c r="AS59" s="23"/>
    </row>
    <row r="60" spans="1:45" ht="15" customHeight="1" x14ac:dyDescent="0.2">
      <c r="A60" s="3"/>
      <c r="B60" s="177">
        <v>2007</v>
      </c>
      <c r="C60" s="150" t="s">
        <v>35</v>
      </c>
      <c r="D60" s="149" t="s">
        <v>36</v>
      </c>
      <c r="E60" s="150"/>
      <c r="F60" s="150">
        <v>18</v>
      </c>
      <c r="G60" s="150">
        <v>2</v>
      </c>
      <c r="H60" s="178">
        <f t="shared" ref="H60" si="21">PRODUCT((V7+W7)/U7)</f>
        <v>0</v>
      </c>
      <c r="I60" s="178">
        <f t="shared" ref="I60" si="22">PRODUCT(X7/U7)</f>
        <v>0.5</v>
      </c>
      <c r="J60" s="178">
        <f t="shared" ref="J60" si="23">PRODUCT(V7+W7+X7)/U7</f>
        <v>0.5</v>
      </c>
      <c r="K60" s="179">
        <f t="shared" ref="K60" si="24">PRODUCT(Y7/U7)</f>
        <v>2</v>
      </c>
      <c r="L60" s="43"/>
      <c r="M60" s="180" t="s">
        <v>177</v>
      </c>
      <c r="N60" s="150"/>
      <c r="O60" s="150">
        <v>20</v>
      </c>
      <c r="P60" s="150" t="s">
        <v>272</v>
      </c>
      <c r="Q60" s="150"/>
      <c r="R60" s="150" t="s">
        <v>285</v>
      </c>
      <c r="S60" s="150" t="s">
        <v>293</v>
      </c>
      <c r="T60" s="182"/>
      <c r="U60" s="156" t="s">
        <v>263</v>
      </c>
      <c r="V60" s="43"/>
      <c r="W60" s="185"/>
      <c r="X60" s="163"/>
      <c r="Y60" s="163"/>
      <c r="Z60" s="149"/>
      <c r="AA60" s="149"/>
      <c r="AB60" s="149"/>
      <c r="AC60" s="163"/>
      <c r="AD60" s="149"/>
      <c r="AE60" s="149"/>
      <c r="AF60" s="149"/>
      <c r="AG60" s="163"/>
      <c r="AH60" s="153"/>
      <c r="AI60" s="149" t="s">
        <v>316</v>
      </c>
      <c r="AJ60" s="149"/>
      <c r="AK60" s="149"/>
      <c r="AL60" s="167">
        <v>35</v>
      </c>
      <c r="AM60" s="167">
        <v>1</v>
      </c>
      <c r="AN60" s="167">
        <v>19</v>
      </c>
      <c r="AO60" s="149"/>
      <c r="AP60" s="149"/>
      <c r="AQ60" s="153"/>
      <c r="AR60" s="23"/>
      <c r="AS60" s="23"/>
    </row>
    <row r="61" spans="1:45" ht="15" customHeight="1" x14ac:dyDescent="0.2">
      <c r="A61" s="3"/>
      <c r="B61" s="177">
        <v>2008</v>
      </c>
      <c r="C61" s="150" t="s">
        <v>37</v>
      </c>
      <c r="D61" s="149" t="s">
        <v>36</v>
      </c>
      <c r="E61" s="150"/>
      <c r="F61" s="150">
        <v>19</v>
      </c>
      <c r="G61" s="150"/>
      <c r="H61" s="178"/>
      <c r="I61" s="178"/>
      <c r="J61" s="178"/>
      <c r="K61" s="179"/>
      <c r="L61" s="43"/>
      <c r="M61" s="180" t="s">
        <v>179</v>
      </c>
      <c r="N61" s="150"/>
      <c r="O61" s="150">
        <v>20</v>
      </c>
      <c r="P61" s="150" t="s">
        <v>273</v>
      </c>
      <c r="Q61" s="150"/>
      <c r="R61" s="150" t="s">
        <v>286</v>
      </c>
      <c r="S61" s="150" t="s">
        <v>294</v>
      </c>
      <c r="T61" s="182"/>
      <c r="U61" s="156" t="s">
        <v>264</v>
      </c>
      <c r="V61" s="43"/>
      <c r="W61" s="185"/>
      <c r="X61" s="163"/>
      <c r="Y61" s="163"/>
      <c r="Z61" s="149"/>
      <c r="AA61" s="149"/>
      <c r="AB61" s="149"/>
      <c r="AC61" s="163"/>
      <c r="AD61" s="149"/>
      <c r="AE61" s="149"/>
      <c r="AF61" s="149"/>
      <c r="AG61" s="163"/>
      <c r="AH61" s="153"/>
      <c r="AI61" s="149" t="s">
        <v>303</v>
      </c>
      <c r="AJ61" s="149"/>
      <c r="AK61" s="149"/>
      <c r="AL61" s="167"/>
      <c r="AM61" s="205">
        <f>PRODUCT(AM60/AL60)</f>
        <v>2.8571428571428571E-2</v>
      </c>
      <c r="AN61" s="205">
        <f>PRODUCT(AN60/AL60)</f>
        <v>0.54285714285714282</v>
      </c>
      <c r="AO61" s="149"/>
      <c r="AP61" s="149"/>
      <c r="AQ61" s="153"/>
      <c r="AR61" s="23"/>
      <c r="AS61" s="23"/>
    </row>
    <row r="62" spans="1:45" ht="15" customHeight="1" x14ac:dyDescent="0.2">
      <c r="A62" s="3"/>
      <c r="B62" s="177">
        <v>2009</v>
      </c>
      <c r="C62" s="150" t="s">
        <v>38</v>
      </c>
      <c r="D62" s="149" t="s">
        <v>36</v>
      </c>
      <c r="E62" s="150"/>
      <c r="F62" s="150">
        <v>20</v>
      </c>
      <c r="G62" s="150">
        <v>4</v>
      </c>
      <c r="H62" s="178">
        <f>PRODUCT((V9+W9)/U9)</f>
        <v>0</v>
      </c>
      <c r="I62" s="178">
        <f>PRODUCT(X9/U9)</f>
        <v>0</v>
      </c>
      <c r="J62" s="178">
        <f>PRODUCT(V9+W9+X9)/U9</f>
        <v>0</v>
      </c>
      <c r="K62" s="179">
        <f>PRODUCT(Y9/U9)</f>
        <v>1.5</v>
      </c>
      <c r="L62" s="43"/>
      <c r="M62" s="180" t="s">
        <v>182</v>
      </c>
      <c r="N62" s="150"/>
      <c r="O62" s="150">
        <v>21</v>
      </c>
      <c r="P62" s="150" t="s">
        <v>274</v>
      </c>
      <c r="Q62" s="150"/>
      <c r="R62" s="150" t="s">
        <v>211</v>
      </c>
      <c r="S62" s="150" t="s">
        <v>159</v>
      </c>
      <c r="T62" s="182"/>
      <c r="U62" s="156" t="s">
        <v>265</v>
      </c>
      <c r="V62" s="43"/>
      <c r="W62" s="185"/>
      <c r="X62" s="163"/>
      <c r="Y62" s="163"/>
      <c r="Z62" s="149"/>
      <c r="AA62" s="149"/>
      <c r="AB62" s="149"/>
      <c r="AC62" s="163"/>
      <c r="AD62" s="149"/>
      <c r="AE62" s="149"/>
      <c r="AF62" s="149"/>
      <c r="AG62" s="163"/>
      <c r="AH62" s="153"/>
      <c r="AI62" s="149"/>
      <c r="AJ62" s="149"/>
      <c r="AK62" s="149"/>
      <c r="AL62" s="149"/>
      <c r="AM62" s="163"/>
      <c r="AN62" s="149"/>
      <c r="AO62" s="149"/>
      <c r="AP62" s="149"/>
      <c r="AQ62" s="153"/>
      <c r="AR62" s="23"/>
      <c r="AS62" s="23"/>
    </row>
    <row r="63" spans="1:45" ht="15" customHeight="1" x14ac:dyDescent="0.2">
      <c r="A63" s="3"/>
      <c r="B63" s="177">
        <v>2010</v>
      </c>
      <c r="C63" s="150" t="s">
        <v>39</v>
      </c>
      <c r="D63" s="149" t="s">
        <v>36</v>
      </c>
      <c r="E63" s="150"/>
      <c r="F63" s="150">
        <v>21</v>
      </c>
      <c r="G63" s="150">
        <v>3</v>
      </c>
      <c r="H63" s="178">
        <f t="shared" ref="H63:H71" si="25">PRODUCT((V10+W10)/U10)</f>
        <v>0</v>
      </c>
      <c r="I63" s="178">
        <f t="shared" ref="I63:I71" si="26">PRODUCT(X10/U10)</f>
        <v>0.33333333333333331</v>
      </c>
      <c r="J63" s="178">
        <f t="shared" ref="J63:J71" si="27">PRODUCT(V10+W10+X10)/U10</f>
        <v>0.33333333333333331</v>
      </c>
      <c r="K63" s="179">
        <f t="shared" ref="K63:K71" si="28">PRODUCT(Y10/U10)</f>
        <v>2.6666666666666665</v>
      </c>
      <c r="L63" s="43"/>
      <c r="M63" s="180" t="s">
        <v>185</v>
      </c>
      <c r="N63" s="150"/>
      <c r="O63" s="150"/>
      <c r="P63" s="150" t="s">
        <v>275</v>
      </c>
      <c r="Q63" s="150"/>
      <c r="R63" s="150" t="s">
        <v>287</v>
      </c>
      <c r="S63" s="150" t="s">
        <v>295</v>
      </c>
      <c r="T63" s="182"/>
      <c r="U63" s="156" t="s">
        <v>183</v>
      </c>
      <c r="V63" s="43"/>
      <c r="W63" s="185"/>
      <c r="X63" s="163"/>
      <c r="Y63" s="163"/>
      <c r="Z63" s="149"/>
      <c r="AA63" s="149"/>
      <c r="AB63" s="149"/>
      <c r="AC63" s="163"/>
      <c r="AD63" s="149"/>
      <c r="AE63" s="149"/>
      <c r="AF63" s="149"/>
      <c r="AG63" s="163"/>
      <c r="AH63" s="153"/>
      <c r="AI63" s="149"/>
      <c r="AJ63" s="149"/>
      <c r="AK63" s="149"/>
      <c r="AL63" s="149"/>
      <c r="AM63" s="163"/>
      <c r="AN63" s="149"/>
      <c r="AO63" s="149"/>
      <c r="AP63" s="149"/>
      <c r="AQ63" s="153"/>
      <c r="AR63" s="23"/>
      <c r="AS63" s="23"/>
    </row>
    <row r="64" spans="1:45" ht="15" customHeight="1" x14ac:dyDescent="0.2">
      <c r="A64" s="3"/>
      <c r="B64" s="177">
        <v>2011</v>
      </c>
      <c r="C64" s="150" t="s">
        <v>39</v>
      </c>
      <c r="D64" s="149" t="s">
        <v>36</v>
      </c>
      <c r="E64" s="150"/>
      <c r="F64" s="150">
        <v>22</v>
      </c>
      <c r="G64" s="150">
        <v>5</v>
      </c>
      <c r="H64" s="178">
        <f t="shared" si="25"/>
        <v>0</v>
      </c>
      <c r="I64" s="178">
        <f t="shared" si="26"/>
        <v>0</v>
      </c>
      <c r="J64" s="178">
        <f t="shared" si="27"/>
        <v>0</v>
      </c>
      <c r="K64" s="179">
        <f t="shared" si="28"/>
        <v>2.8</v>
      </c>
      <c r="L64" s="43"/>
      <c r="M64" s="180" t="s">
        <v>186</v>
      </c>
      <c r="N64" s="150"/>
      <c r="O64" s="150"/>
      <c r="P64" s="150" t="s">
        <v>276</v>
      </c>
      <c r="Q64" s="150"/>
      <c r="R64" s="150" t="s">
        <v>288</v>
      </c>
      <c r="S64" s="150" t="s">
        <v>296</v>
      </c>
      <c r="T64" s="182"/>
      <c r="U64" s="156" t="s">
        <v>266</v>
      </c>
      <c r="V64" s="43"/>
      <c r="W64" s="185"/>
      <c r="X64" s="163"/>
      <c r="Y64" s="163"/>
      <c r="Z64" s="149"/>
      <c r="AA64" s="149"/>
      <c r="AB64" s="149"/>
      <c r="AC64" s="163"/>
      <c r="AD64" s="149"/>
      <c r="AE64" s="149"/>
      <c r="AF64" s="149"/>
      <c r="AG64" s="163"/>
      <c r="AH64" s="153"/>
      <c r="AI64" s="149"/>
      <c r="AJ64" s="149"/>
      <c r="AK64" s="149"/>
      <c r="AL64" s="149"/>
      <c r="AM64" s="163"/>
      <c r="AN64" s="149"/>
      <c r="AO64" s="149"/>
      <c r="AP64" s="149"/>
      <c r="AQ64" s="153"/>
      <c r="AR64" s="23"/>
      <c r="AS64" s="23"/>
    </row>
    <row r="65" spans="1:45" ht="15" customHeight="1" x14ac:dyDescent="0.2">
      <c r="A65" s="3"/>
      <c r="B65" s="177">
        <v>2012</v>
      </c>
      <c r="C65" s="150" t="s">
        <v>52</v>
      </c>
      <c r="D65" s="149" t="s">
        <v>36</v>
      </c>
      <c r="E65" s="150"/>
      <c r="F65" s="150">
        <v>23</v>
      </c>
      <c r="G65" s="150">
        <v>5</v>
      </c>
      <c r="H65" s="178">
        <f t="shared" si="25"/>
        <v>0</v>
      </c>
      <c r="I65" s="178">
        <f t="shared" si="26"/>
        <v>0.4</v>
      </c>
      <c r="J65" s="178">
        <f t="shared" si="27"/>
        <v>0.4</v>
      </c>
      <c r="K65" s="179">
        <f t="shared" si="28"/>
        <v>4.5999999999999996</v>
      </c>
      <c r="L65" s="43"/>
      <c r="M65" s="180" t="s">
        <v>187</v>
      </c>
      <c r="N65" s="150"/>
      <c r="O65" s="150"/>
      <c r="P65" s="150" t="s">
        <v>277</v>
      </c>
      <c r="Q65" s="150"/>
      <c r="R65" s="150" t="s">
        <v>289</v>
      </c>
      <c r="S65" s="150" t="s">
        <v>297</v>
      </c>
      <c r="T65" s="182"/>
      <c r="U65" s="156" t="s">
        <v>165</v>
      </c>
      <c r="V65" s="43"/>
      <c r="W65" s="185"/>
      <c r="X65" s="163"/>
      <c r="Y65" s="163"/>
      <c r="Z65" s="149"/>
      <c r="AA65" s="149"/>
      <c r="AB65" s="149"/>
      <c r="AC65" s="163"/>
      <c r="AD65" s="149"/>
      <c r="AE65" s="149"/>
      <c r="AF65" s="149"/>
      <c r="AG65" s="163"/>
      <c r="AH65" s="153"/>
      <c r="AI65" s="149"/>
      <c r="AJ65" s="149"/>
      <c r="AK65" s="149"/>
      <c r="AL65" s="149"/>
      <c r="AM65" s="163"/>
      <c r="AN65" s="149"/>
      <c r="AO65" s="149"/>
      <c r="AP65" s="149"/>
      <c r="AQ65" s="153"/>
      <c r="AR65" s="23"/>
      <c r="AS65" s="23"/>
    </row>
    <row r="66" spans="1:45" ht="15" customHeight="1" x14ac:dyDescent="0.2">
      <c r="A66" s="3"/>
      <c r="B66" s="177">
        <v>2013</v>
      </c>
      <c r="C66" s="150" t="s">
        <v>48</v>
      </c>
      <c r="D66" s="149" t="s">
        <v>36</v>
      </c>
      <c r="E66" s="150"/>
      <c r="F66" s="150">
        <v>24</v>
      </c>
      <c r="G66" s="150">
        <v>3</v>
      </c>
      <c r="H66" s="178">
        <f t="shared" si="25"/>
        <v>0</v>
      </c>
      <c r="I66" s="178">
        <f t="shared" si="26"/>
        <v>1</v>
      </c>
      <c r="J66" s="178">
        <f t="shared" si="27"/>
        <v>1</v>
      </c>
      <c r="K66" s="179">
        <f t="shared" si="28"/>
        <v>4.333333333333333</v>
      </c>
      <c r="L66" s="43"/>
      <c r="M66" s="180" t="s">
        <v>188</v>
      </c>
      <c r="N66" s="150"/>
      <c r="O66" s="150"/>
      <c r="P66" s="150" t="s">
        <v>278</v>
      </c>
      <c r="Q66" s="150"/>
      <c r="R66" s="150" t="s">
        <v>234</v>
      </c>
      <c r="S66" s="150" t="s">
        <v>156</v>
      </c>
      <c r="T66" s="182"/>
      <c r="U66" s="156" t="s">
        <v>267</v>
      </c>
      <c r="V66" s="43"/>
      <c r="W66" s="185"/>
      <c r="X66" s="163"/>
      <c r="Y66" s="163"/>
      <c r="Z66" s="149"/>
      <c r="AA66" s="149"/>
      <c r="AB66" s="149"/>
      <c r="AC66" s="163"/>
      <c r="AD66" s="149"/>
      <c r="AE66" s="149"/>
      <c r="AF66" s="149"/>
      <c r="AG66" s="163"/>
      <c r="AH66" s="153"/>
      <c r="AI66" s="149"/>
      <c r="AJ66" s="149"/>
      <c r="AK66" s="149"/>
      <c r="AL66" s="149"/>
      <c r="AM66" s="163"/>
      <c r="AN66" s="149"/>
      <c r="AO66" s="149"/>
      <c r="AP66" s="149"/>
      <c r="AQ66" s="153"/>
      <c r="AR66" s="23"/>
      <c r="AS66" s="23"/>
    </row>
    <row r="67" spans="1:45" ht="15" customHeight="1" x14ac:dyDescent="0.2">
      <c r="A67" s="3"/>
      <c r="B67" s="177">
        <v>2014</v>
      </c>
      <c r="C67" s="150" t="s">
        <v>39</v>
      </c>
      <c r="D67" s="149" t="s">
        <v>36</v>
      </c>
      <c r="E67" s="150"/>
      <c r="F67" s="150">
        <v>25</v>
      </c>
      <c r="G67" s="150">
        <v>3</v>
      </c>
      <c r="H67" s="178">
        <f t="shared" si="25"/>
        <v>0</v>
      </c>
      <c r="I67" s="178">
        <f t="shared" si="26"/>
        <v>0.66666666666666663</v>
      </c>
      <c r="J67" s="178">
        <f t="shared" si="27"/>
        <v>0.66666666666666663</v>
      </c>
      <c r="K67" s="179">
        <f t="shared" si="28"/>
        <v>2.6666666666666665</v>
      </c>
      <c r="L67" s="43"/>
      <c r="M67" s="180" t="s">
        <v>189</v>
      </c>
      <c r="N67" s="150"/>
      <c r="O67" s="150"/>
      <c r="P67" s="150" t="s">
        <v>181</v>
      </c>
      <c r="Q67" s="150"/>
      <c r="R67" s="150" t="s">
        <v>267</v>
      </c>
      <c r="S67" s="150" t="s">
        <v>298</v>
      </c>
      <c r="T67" s="182"/>
      <c r="U67" s="156" t="s">
        <v>268</v>
      </c>
      <c r="V67" s="43"/>
      <c r="W67" s="185"/>
      <c r="X67" s="163"/>
      <c r="Y67" s="163"/>
      <c r="Z67" s="149"/>
      <c r="AA67" s="149"/>
      <c r="AB67" s="149"/>
      <c r="AC67" s="163"/>
      <c r="AD67" s="149"/>
      <c r="AE67" s="149"/>
      <c r="AF67" s="149"/>
      <c r="AG67" s="163"/>
      <c r="AH67" s="153"/>
      <c r="AI67" s="149"/>
      <c r="AJ67" s="149"/>
      <c r="AK67" s="149"/>
      <c r="AL67" s="149"/>
      <c r="AM67" s="163"/>
      <c r="AN67" s="149"/>
      <c r="AO67" s="149"/>
      <c r="AP67" s="149"/>
      <c r="AQ67" s="153"/>
      <c r="AR67" s="23"/>
      <c r="AS67" s="23"/>
    </row>
    <row r="68" spans="1:45" ht="15" customHeight="1" x14ac:dyDescent="0.2">
      <c r="A68" s="3"/>
      <c r="B68" s="177">
        <v>2015</v>
      </c>
      <c r="C68" s="150" t="s">
        <v>35</v>
      </c>
      <c r="D68" s="149" t="s">
        <v>36</v>
      </c>
      <c r="E68" s="150"/>
      <c r="F68" s="150">
        <v>26</v>
      </c>
      <c r="G68" s="150"/>
      <c r="H68" s="178"/>
      <c r="I68" s="178"/>
      <c r="J68" s="178"/>
      <c r="K68" s="179"/>
      <c r="L68" s="43"/>
      <c r="M68" s="180" t="s">
        <v>190</v>
      </c>
      <c r="N68" s="150"/>
      <c r="O68" s="150"/>
      <c r="P68" s="150" t="s">
        <v>279</v>
      </c>
      <c r="Q68" s="150"/>
      <c r="R68" s="150" t="s">
        <v>279</v>
      </c>
      <c r="S68" s="150" t="s">
        <v>299</v>
      </c>
      <c r="T68" s="182"/>
      <c r="U68" s="156" t="s">
        <v>269</v>
      </c>
      <c r="V68" s="43"/>
      <c r="W68" s="185"/>
      <c r="X68" s="163"/>
      <c r="Y68" s="163"/>
      <c r="Z68" s="149"/>
      <c r="AA68" s="149"/>
      <c r="AB68" s="149"/>
      <c r="AC68" s="163"/>
      <c r="AD68" s="149"/>
      <c r="AE68" s="149"/>
      <c r="AF68" s="149"/>
      <c r="AG68" s="163"/>
      <c r="AH68" s="153"/>
      <c r="AI68" s="149"/>
      <c r="AJ68" s="149"/>
      <c r="AK68" s="149"/>
      <c r="AL68" s="149"/>
      <c r="AM68" s="163"/>
      <c r="AN68" s="149"/>
      <c r="AO68" s="149"/>
      <c r="AP68" s="149"/>
      <c r="AQ68" s="153"/>
      <c r="AR68" s="23"/>
      <c r="AS68" s="23"/>
    </row>
    <row r="69" spans="1:45" ht="15" customHeight="1" x14ac:dyDescent="0.2">
      <c r="A69" s="3"/>
      <c r="B69" s="177">
        <v>2016</v>
      </c>
      <c r="C69" s="150" t="s">
        <v>39</v>
      </c>
      <c r="D69" s="149" t="s">
        <v>36</v>
      </c>
      <c r="E69" s="150"/>
      <c r="F69" s="150">
        <v>27</v>
      </c>
      <c r="G69" s="150">
        <v>6</v>
      </c>
      <c r="H69" s="178">
        <f t="shared" si="25"/>
        <v>0</v>
      </c>
      <c r="I69" s="189">
        <f t="shared" si="26"/>
        <v>1.1666666666666667</v>
      </c>
      <c r="J69" s="189">
        <f t="shared" si="27"/>
        <v>1.1666666666666667</v>
      </c>
      <c r="K69" s="179">
        <f t="shared" si="28"/>
        <v>3</v>
      </c>
      <c r="L69" s="43"/>
      <c r="M69" s="180" t="s">
        <v>191</v>
      </c>
      <c r="N69" s="150"/>
      <c r="O69" s="150"/>
      <c r="P69" s="150" t="s">
        <v>280</v>
      </c>
      <c r="Q69" s="150"/>
      <c r="R69" s="150" t="s">
        <v>168</v>
      </c>
      <c r="S69" s="150" t="s">
        <v>300</v>
      </c>
      <c r="T69" s="182"/>
      <c r="U69" s="156" t="s">
        <v>180</v>
      </c>
      <c r="V69" s="43"/>
      <c r="W69" s="185"/>
      <c r="X69" s="163"/>
      <c r="Y69" s="163"/>
      <c r="Z69" s="149"/>
      <c r="AA69" s="149"/>
      <c r="AB69" s="149"/>
      <c r="AC69" s="163"/>
      <c r="AD69" s="149"/>
      <c r="AE69" s="149"/>
      <c r="AF69" s="149"/>
      <c r="AG69" s="163"/>
      <c r="AH69" s="153"/>
      <c r="AI69" s="149"/>
      <c r="AJ69" s="149"/>
      <c r="AK69" s="149"/>
      <c r="AL69" s="149"/>
      <c r="AM69" s="163"/>
      <c r="AN69" s="149"/>
      <c r="AO69" s="149"/>
      <c r="AP69" s="149"/>
      <c r="AQ69" s="153"/>
      <c r="AR69" s="23"/>
      <c r="AS69" s="23"/>
    </row>
    <row r="70" spans="1:45" ht="15" customHeight="1" x14ac:dyDescent="0.2">
      <c r="A70" s="3"/>
      <c r="B70" s="177">
        <v>2017</v>
      </c>
      <c r="C70" s="150"/>
      <c r="D70" s="149"/>
      <c r="E70" s="150"/>
      <c r="F70" s="150">
        <v>28</v>
      </c>
      <c r="G70" s="150"/>
      <c r="H70" s="178"/>
      <c r="I70" s="178"/>
      <c r="J70" s="178"/>
      <c r="K70" s="179"/>
      <c r="L70" s="43"/>
      <c r="M70" s="180" t="s">
        <v>192</v>
      </c>
      <c r="N70" s="150"/>
      <c r="O70" s="150"/>
      <c r="P70" s="150" t="s">
        <v>281</v>
      </c>
      <c r="Q70" s="150"/>
      <c r="R70" s="150" t="s">
        <v>290</v>
      </c>
      <c r="S70" s="150" t="s">
        <v>157</v>
      </c>
      <c r="T70" s="182"/>
      <c r="U70" s="156" t="s">
        <v>184</v>
      </c>
      <c r="V70" s="43"/>
      <c r="W70" s="201"/>
      <c r="X70" s="184"/>
      <c r="Y70" s="184"/>
      <c r="Z70" s="184"/>
      <c r="AA70" s="184"/>
      <c r="AB70" s="184"/>
      <c r="AC70" s="184"/>
      <c r="AD70" s="184"/>
      <c r="AE70" s="184"/>
      <c r="AF70" s="182"/>
      <c r="AG70" s="182"/>
      <c r="AH70" s="202"/>
      <c r="AI70" s="149"/>
      <c r="AJ70" s="149"/>
      <c r="AK70" s="149"/>
      <c r="AL70" s="149"/>
      <c r="AM70" s="163"/>
      <c r="AN70" s="149"/>
      <c r="AO70" s="149"/>
      <c r="AP70" s="149"/>
      <c r="AQ70" s="153"/>
      <c r="AR70" s="23"/>
      <c r="AS70" s="23"/>
    </row>
    <row r="71" spans="1:45" ht="15" customHeight="1" x14ac:dyDescent="0.2">
      <c r="A71" s="3"/>
      <c r="B71" s="177">
        <v>2018</v>
      </c>
      <c r="C71" s="150" t="s">
        <v>39</v>
      </c>
      <c r="D71" s="149" t="s">
        <v>36</v>
      </c>
      <c r="E71" s="150"/>
      <c r="F71" s="150">
        <v>29</v>
      </c>
      <c r="G71" s="150">
        <v>4</v>
      </c>
      <c r="H71" s="189">
        <f t="shared" si="25"/>
        <v>0.25</v>
      </c>
      <c r="I71" s="178">
        <f t="shared" si="26"/>
        <v>0.75</v>
      </c>
      <c r="J71" s="178">
        <f t="shared" si="27"/>
        <v>1</v>
      </c>
      <c r="K71" s="190">
        <f t="shared" si="28"/>
        <v>5.25</v>
      </c>
      <c r="L71" s="43"/>
      <c r="M71" s="180" t="s">
        <v>193</v>
      </c>
      <c r="N71" s="150"/>
      <c r="O71" s="150"/>
      <c r="P71" s="198" t="s">
        <v>282</v>
      </c>
      <c r="Q71" s="198" t="s">
        <v>283</v>
      </c>
      <c r="R71" s="198" t="s">
        <v>291</v>
      </c>
      <c r="S71" s="198" t="s">
        <v>278</v>
      </c>
      <c r="T71" s="199"/>
      <c r="U71" s="200" t="s">
        <v>270</v>
      </c>
      <c r="V71" s="43"/>
      <c r="W71" s="201"/>
      <c r="X71" s="184"/>
      <c r="Y71" s="184"/>
      <c r="Z71" s="184"/>
      <c r="AA71" s="184"/>
      <c r="AB71" s="184"/>
      <c r="AC71" s="184"/>
      <c r="AD71" s="184"/>
      <c r="AE71" s="184"/>
      <c r="AF71" s="182"/>
      <c r="AG71" s="182"/>
      <c r="AH71" s="202"/>
      <c r="AI71" s="149"/>
      <c r="AJ71" s="149"/>
      <c r="AK71" s="149"/>
      <c r="AL71" s="149"/>
      <c r="AM71" s="163"/>
      <c r="AN71" s="149"/>
      <c r="AO71" s="149"/>
      <c r="AP71" s="149"/>
      <c r="AQ71" s="153"/>
      <c r="AR71" s="23"/>
      <c r="AS71" s="23"/>
    </row>
    <row r="72" spans="1:45" ht="15" customHeight="1" x14ac:dyDescent="0.2">
      <c r="A72" s="3"/>
      <c r="B72" s="177">
        <v>2019</v>
      </c>
      <c r="C72" s="150" t="s">
        <v>39</v>
      </c>
      <c r="D72" s="149" t="s">
        <v>36</v>
      </c>
      <c r="E72" s="150"/>
      <c r="F72" s="150">
        <v>30</v>
      </c>
      <c r="G72" s="150"/>
      <c r="H72" s="178"/>
      <c r="I72" s="178"/>
      <c r="J72" s="178"/>
      <c r="K72" s="179"/>
      <c r="L72" s="43"/>
      <c r="M72" s="180" t="s">
        <v>194</v>
      </c>
      <c r="N72" s="150"/>
      <c r="O72" s="150"/>
      <c r="P72" s="150" t="s">
        <v>178</v>
      </c>
      <c r="Q72" s="150" t="s">
        <v>284</v>
      </c>
      <c r="R72" s="150" t="s">
        <v>292</v>
      </c>
      <c r="S72" s="150" t="s">
        <v>301</v>
      </c>
      <c r="T72" s="182"/>
      <c r="U72" s="156" t="s">
        <v>271</v>
      </c>
      <c r="V72" s="43"/>
      <c r="W72" s="201"/>
      <c r="X72" s="184"/>
      <c r="Y72" s="184"/>
      <c r="Z72" s="184"/>
      <c r="AA72" s="184"/>
      <c r="AB72" s="184"/>
      <c r="AC72" s="184"/>
      <c r="AD72" s="184"/>
      <c r="AE72" s="184"/>
      <c r="AF72" s="182"/>
      <c r="AG72" s="182"/>
      <c r="AH72" s="202"/>
      <c r="AI72" s="149"/>
      <c r="AJ72" s="149"/>
      <c r="AK72" s="149"/>
      <c r="AL72" s="149"/>
      <c r="AM72" s="163"/>
      <c r="AN72" s="149"/>
      <c r="AO72" s="149"/>
      <c r="AP72" s="149"/>
      <c r="AQ72" s="153"/>
      <c r="AR72" s="23"/>
      <c r="AS72" s="23"/>
    </row>
    <row r="73" spans="1:45" ht="15" customHeight="1" x14ac:dyDescent="0.2">
      <c r="A73" s="3"/>
      <c r="B73" s="177">
        <v>2020</v>
      </c>
      <c r="C73" s="150" t="s">
        <v>37</v>
      </c>
      <c r="D73" s="149" t="s">
        <v>319</v>
      </c>
      <c r="E73" s="150"/>
      <c r="F73" s="150">
        <v>31</v>
      </c>
      <c r="G73" s="150"/>
      <c r="H73" s="178"/>
      <c r="I73" s="178"/>
      <c r="J73" s="178"/>
      <c r="K73" s="179"/>
      <c r="L73" s="43"/>
      <c r="M73" s="180"/>
      <c r="N73" s="150"/>
      <c r="O73" s="150"/>
      <c r="P73" s="150"/>
      <c r="Q73" s="150"/>
      <c r="R73" s="150"/>
      <c r="S73" s="150"/>
      <c r="T73" s="182"/>
      <c r="U73" s="156"/>
      <c r="V73" s="43"/>
      <c r="W73" s="201"/>
      <c r="X73" s="184"/>
      <c r="Y73" s="184"/>
      <c r="Z73" s="184"/>
      <c r="AA73" s="184"/>
      <c r="AB73" s="184"/>
      <c r="AC73" s="184"/>
      <c r="AD73" s="184"/>
      <c r="AE73" s="184"/>
      <c r="AF73" s="182"/>
      <c r="AG73" s="182"/>
      <c r="AH73" s="202"/>
      <c r="AI73" s="149"/>
      <c r="AJ73" s="149"/>
      <c r="AK73" s="149"/>
      <c r="AL73" s="149"/>
      <c r="AM73" s="163"/>
      <c r="AN73" s="149"/>
      <c r="AO73" s="149"/>
      <c r="AP73" s="149"/>
      <c r="AQ73" s="153"/>
      <c r="AR73" s="23"/>
      <c r="AS73" s="23"/>
    </row>
    <row r="74" spans="1:45" s="88" customFormat="1" ht="15" customHeight="1" x14ac:dyDescent="0.25">
      <c r="A74" s="85"/>
      <c r="B74" s="157"/>
      <c r="C74" s="159"/>
      <c r="D74" s="159"/>
      <c r="E74" s="159"/>
      <c r="F74" s="159"/>
      <c r="G74" s="159"/>
      <c r="H74" s="191"/>
      <c r="I74" s="191"/>
      <c r="J74" s="191"/>
      <c r="K74" s="192"/>
      <c r="L74" s="43"/>
      <c r="M74" s="157"/>
      <c r="N74" s="159"/>
      <c r="O74" s="159"/>
      <c r="P74" s="159"/>
      <c r="Q74" s="159"/>
      <c r="R74" s="159"/>
      <c r="S74" s="159"/>
      <c r="T74" s="159"/>
      <c r="U74" s="192"/>
      <c r="V74" s="43"/>
      <c r="W74" s="157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61"/>
      <c r="AI74" s="159"/>
      <c r="AJ74" s="159"/>
      <c r="AK74" s="159"/>
      <c r="AL74" s="159"/>
      <c r="AM74" s="159"/>
      <c r="AN74" s="159"/>
      <c r="AO74" s="159"/>
      <c r="AP74" s="159"/>
      <c r="AQ74" s="161"/>
      <c r="AR74" s="39"/>
      <c r="AS74" s="193"/>
    </row>
    <row r="75" spans="1:45" s="88" customFormat="1" ht="15" customHeight="1" x14ac:dyDescent="0.25">
      <c r="A75" s="85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23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193"/>
    </row>
    <row r="76" spans="1:45" s="88" customFormat="1" ht="15" customHeight="1" x14ac:dyDescent="0.25">
      <c r="A76" s="85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23"/>
      <c r="AM76" s="23"/>
      <c r="AN76" s="23"/>
      <c r="AO76" s="39"/>
      <c r="AP76" s="39"/>
      <c r="AQ76" s="39"/>
      <c r="AR76" s="193"/>
      <c r="AS76" s="193"/>
    </row>
    <row r="77" spans="1:45" s="88" customFormat="1" ht="15" customHeight="1" x14ac:dyDescent="0.25">
      <c r="A77" s="85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23"/>
      <c r="AM77" s="23"/>
      <c r="AN77" s="23"/>
      <c r="AO77" s="39"/>
      <c r="AP77" s="39"/>
      <c r="AQ77" s="39"/>
      <c r="AR77" s="193"/>
      <c r="AS77" s="193"/>
    </row>
    <row r="78" spans="1:45" s="88" customFormat="1" ht="15" customHeight="1" x14ac:dyDescent="0.25">
      <c r="A78" s="85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23"/>
      <c r="AM78" s="23"/>
      <c r="AN78" s="23"/>
      <c r="AO78" s="39"/>
      <c r="AP78" s="39"/>
      <c r="AQ78" s="39"/>
      <c r="AR78" s="193"/>
      <c r="AS78" s="193"/>
    </row>
    <row r="79" spans="1:45" s="88" customFormat="1" ht="15" customHeight="1" x14ac:dyDescent="0.25">
      <c r="A79" s="85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23"/>
      <c r="AM79" s="23"/>
      <c r="AN79" s="23"/>
      <c r="AO79" s="39"/>
      <c r="AP79" s="39"/>
      <c r="AQ79" s="39"/>
      <c r="AR79" s="193"/>
      <c r="AS79" s="193"/>
    </row>
    <row r="80" spans="1:45" s="88" customFormat="1" ht="15" customHeight="1" x14ac:dyDescent="0.25">
      <c r="A80" s="85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23"/>
      <c r="AM80" s="23"/>
      <c r="AN80" s="23"/>
      <c r="AO80" s="39"/>
      <c r="AP80" s="39"/>
      <c r="AQ80" s="39"/>
      <c r="AR80" s="193"/>
      <c r="AS80" s="193"/>
    </row>
    <row r="81" spans="1:45" s="88" customFormat="1" ht="15" customHeight="1" x14ac:dyDescent="0.25">
      <c r="A81" s="85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23"/>
      <c r="AM81" s="23"/>
      <c r="AN81" s="23"/>
      <c r="AO81" s="39"/>
      <c r="AP81" s="39"/>
      <c r="AQ81" s="39"/>
      <c r="AR81" s="193"/>
      <c r="AS81" s="193"/>
    </row>
    <row r="82" spans="1:45" s="88" customFormat="1" ht="15" customHeight="1" x14ac:dyDescent="0.25">
      <c r="A82" s="85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23"/>
      <c r="AM82" s="23"/>
      <c r="AN82" s="23"/>
      <c r="AO82" s="39"/>
      <c r="AP82" s="39"/>
      <c r="AQ82" s="39"/>
      <c r="AR82" s="193"/>
      <c r="AS82" s="193"/>
    </row>
    <row r="83" spans="1:45" s="88" customFormat="1" ht="15" customHeight="1" x14ac:dyDescent="0.25">
      <c r="A83" s="85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23"/>
      <c r="AM83" s="23"/>
      <c r="AN83" s="23"/>
      <c r="AO83" s="39"/>
      <c r="AP83" s="39"/>
      <c r="AQ83" s="39"/>
      <c r="AR83" s="193"/>
      <c r="AS83" s="193"/>
    </row>
    <row r="84" spans="1:45" s="88" customFormat="1" ht="15" customHeight="1" x14ac:dyDescent="0.25">
      <c r="A84" s="85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3"/>
      <c r="AM84" s="23"/>
      <c r="AN84" s="23"/>
      <c r="AO84" s="39"/>
      <c r="AP84" s="39"/>
      <c r="AQ84" s="39"/>
      <c r="AR84" s="193"/>
      <c r="AS84" s="193"/>
    </row>
    <row r="85" spans="1:45" s="88" customFormat="1" ht="15" customHeight="1" x14ac:dyDescent="0.25">
      <c r="A85" s="85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3"/>
      <c r="AM85" s="23"/>
      <c r="AN85" s="23"/>
      <c r="AO85" s="39"/>
      <c r="AP85" s="39"/>
      <c r="AQ85" s="39"/>
      <c r="AR85" s="193"/>
      <c r="AS85" s="193"/>
    </row>
    <row r="86" spans="1:45" s="88" customFormat="1" ht="15" customHeight="1" x14ac:dyDescent="0.25">
      <c r="A86" s="85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3"/>
      <c r="AM86" s="23"/>
      <c r="AN86" s="23"/>
      <c r="AO86" s="39"/>
      <c r="AP86" s="39"/>
      <c r="AQ86" s="39"/>
      <c r="AR86" s="193"/>
      <c r="AS86" s="193"/>
    </row>
    <row r="87" spans="1:45" s="88" customFormat="1" ht="15" customHeight="1" x14ac:dyDescent="0.25">
      <c r="A87" s="85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3"/>
      <c r="AM87" s="23"/>
      <c r="AN87" s="23"/>
      <c r="AO87" s="39"/>
      <c r="AP87" s="39"/>
      <c r="AQ87" s="39"/>
      <c r="AR87" s="193"/>
      <c r="AS87" s="193"/>
    </row>
    <row r="88" spans="1:45" s="88" customFormat="1" ht="15" customHeight="1" x14ac:dyDescent="0.25">
      <c r="A88" s="8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3"/>
      <c r="AM88" s="23"/>
      <c r="AN88" s="23"/>
      <c r="AO88" s="39"/>
      <c r="AP88" s="39"/>
      <c r="AQ88" s="39"/>
      <c r="AR88" s="193"/>
      <c r="AS88" s="193"/>
    </row>
    <row r="89" spans="1:45" s="88" customFormat="1" ht="15" customHeight="1" x14ac:dyDescent="0.25">
      <c r="A89" s="85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3"/>
      <c r="AM89" s="23"/>
      <c r="AN89" s="23"/>
      <c r="AO89" s="39"/>
      <c r="AP89" s="39"/>
      <c r="AQ89" s="39"/>
      <c r="AR89" s="193"/>
      <c r="AS89" s="193"/>
    </row>
    <row r="90" spans="1:45" s="88" customFormat="1" ht="15" customHeight="1" x14ac:dyDescent="0.25">
      <c r="A90" s="85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3"/>
      <c r="AM90" s="23"/>
      <c r="AN90" s="23"/>
      <c r="AO90" s="39"/>
      <c r="AP90" s="39"/>
      <c r="AQ90" s="39"/>
      <c r="AR90" s="193"/>
      <c r="AS90" s="193"/>
    </row>
    <row r="91" spans="1:45" s="88" customFormat="1" ht="15" customHeight="1" x14ac:dyDescent="0.25">
      <c r="A91" s="85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3"/>
      <c r="AM91" s="23"/>
      <c r="AN91" s="23"/>
      <c r="AO91" s="39"/>
      <c r="AP91" s="39"/>
      <c r="AQ91" s="39"/>
      <c r="AR91" s="193"/>
      <c r="AS91" s="193"/>
    </row>
    <row r="92" spans="1:45" s="88" customFormat="1" ht="15" customHeight="1" x14ac:dyDescent="0.25">
      <c r="A92" s="85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3"/>
      <c r="AM92" s="23"/>
      <c r="AN92" s="23"/>
      <c r="AO92" s="39"/>
      <c r="AP92" s="39"/>
      <c r="AQ92" s="39"/>
      <c r="AR92" s="193"/>
      <c r="AS92" s="193"/>
    </row>
    <row r="93" spans="1:45" s="88" customFormat="1" ht="15" customHeight="1" x14ac:dyDescent="0.25">
      <c r="A93" s="85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3"/>
      <c r="AM93" s="23"/>
      <c r="AN93" s="23"/>
      <c r="AO93" s="39"/>
      <c r="AP93" s="39"/>
      <c r="AQ93" s="39"/>
      <c r="AR93" s="193"/>
      <c r="AS93" s="193"/>
    </row>
    <row r="94" spans="1:45" s="88" customFormat="1" ht="15" customHeight="1" x14ac:dyDescent="0.25">
      <c r="A94" s="85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3"/>
      <c r="AM94" s="23"/>
      <c r="AN94" s="23"/>
      <c r="AO94" s="39"/>
      <c r="AP94" s="39"/>
      <c r="AQ94" s="39"/>
      <c r="AR94" s="193"/>
      <c r="AS94" s="193"/>
    </row>
    <row r="95" spans="1:45" s="88" customFormat="1" ht="15" customHeight="1" x14ac:dyDescent="0.25">
      <c r="A95" s="85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3"/>
      <c r="AM95" s="23"/>
      <c r="AN95" s="23"/>
      <c r="AO95" s="39"/>
      <c r="AP95" s="39"/>
      <c r="AQ95" s="39"/>
      <c r="AR95" s="193"/>
      <c r="AS95" s="193"/>
    </row>
    <row r="96" spans="1:45" s="88" customFormat="1" ht="15" customHeight="1" x14ac:dyDescent="0.25">
      <c r="A96" s="85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3"/>
      <c r="AM96" s="23"/>
      <c r="AN96" s="23"/>
      <c r="AO96" s="39"/>
      <c r="AP96" s="39"/>
      <c r="AQ96" s="39"/>
      <c r="AR96" s="193"/>
      <c r="AS96" s="193"/>
    </row>
    <row r="97" spans="1:45" s="88" customFormat="1" ht="15" customHeight="1" x14ac:dyDescent="0.25">
      <c r="A97" s="85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3"/>
      <c r="AM97" s="23"/>
      <c r="AN97" s="23"/>
      <c r="AO97" s="39"/>
      <c r="AP97" s="39"/>
      <c r="AQ97" s="39"/>
      <c r="AR97" s="193"/>
      <c r="AS97" s="193"/>
    </row>
    <row r="98" spans="1:45" s="88" customFormat="1" ht="15" customHeight="1" x14ac:dyDescent="0.25">
      <c r="A98" s="85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3"/>
      <c r="AM98" s="23"/>
      <c r="AN98" s="23"/>
      <c r="AO98" s="39"/>
      <c r="AP98" s="39"/>
      <c r="AQ98" s="39"/>
      <c r="AR98" s="193"/>
      <c r="AS98" s="193"/>
    </row>
    <row r="99" spans="1:45" s="88" customFormat="1" ht="15" customHeight="1" x14ac:dyDescent="0.25">
      <c r="A99" s="85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3"/>
      <c r="AM99" s="23"/>
      <c r="AN99" s="23"/>
      <c r="AO99" s="39"/>
      <c r="AP99" s="39"/>
      <c r="AQ99" s="39"/>
      <c r="AR99" s="193"/>
      <c r="AS99" s="193"/>
    </row>
    <row r="100" spans="1:45" s="88" customFormat="1" ht="15" customHeight="1" x14ac:dyDescent="0.25">
      <c r="A100" s="85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3"/>
      <c r="AM100" s="23"/>
      <c r="AN100" s="23"/>
      <c r="AO100" s="39"/>
      <c r="AP100" s="39"/>
      <c r="AQ100" s="39"/>
      <c r="AR100" s="193"/>
      <c r="AS100" s="193"/>
    </row>
    <row r="101" spans="1:45" s="88" customFormat="1" ht="15" customHeight="1" x14ac:dyDescent="0.25">
      <c r="A101" s="85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3"/>
      <c r="AM101" s="23"/>
      <c r="AN101" s="23"/>
      <c r="AO101" s="39"/>
      <c r="AP101" s="39"/>
      <c r="AQ101" s="39"/>
      <c r="AR101" s="193"/>
      <c r="AS101" s="193"/>
    </row>
    <row r="102" spans="1:45" s="88" customFormat="1" ht="15" customHeight="1" x14ac:dyDescent="0.25">
      <c r="A102" s="85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3"/>
      <c r="AM102" s="23"/>
      <c r="AN102" s="23"/>
      <c r="AO102" s="39"/>
      <c r="AP102" s="39"/>
      <c r="AQ102" s="39"/>
      <c r="AR102" s="193"/>
      <c r="AS102" s="193"/>
    </row>
    <row r="103" spans="1:45" s="88" customFormat="1" ht="15" customHeight="1" x14ac:dyDescent="0.25">
      <c r="A103" s="85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3"/>
      <c r="AM103" s="23"/>
      <c r="AN103" s="23"/>
      <c r="AO103" s="39"/>
      <c r="AP103" s="39"/>
      <c r="AQ103" s="39"/>
      <c r="AR103" s="193"/>
      <c r="AS103" s="193"/>
    </row>
    <row r="104" spans="1:45" s="88" customFormat="1" ht="15" customHeight="1" x14ac:dyDescent="0.25">
      <c r="A104" s="85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3"/>
      <c r="AM104" s="23"/>
      <c r="AN104" s="23"/>
      <c r="AO104" s="39"/>
      <c r="AP104" s="39"/>
      <c r="AQ104" s="39"/>
      <c r="AR104" s="193"/>
      <c r="AS104" s="193"/>
    </row>
    <row r="105" spans="1:45" s="88" customFormat="1" ht="15" customHeight="1" x14ac:dyDescent="0.25">
      <c r="A105" s="85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3"/>
      <c r="AM105" s="23"/>
      <c r="AN105" s="23"/>
      <c r="AO105" s="39"/>
      <c r="AP105" s="39"/>
      <c r="AQ105" s="39"/>
      <c r="AR105" s="193"/>
      <c r="AS105" s="193"/>
    </row>
    <row r="106" spans="1:45" s="88" customFormat="1" ht="15" customHeight="1" x14ac:dyDescent="0.25">
      <c r="A106" s="85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3"/>
      <c r="AM106" s="23"/>
      <c r="AN106" s="23"/>
      <c r="AO106" s="39"/>
      <c r="AP106" s="39"/>
      <c r="AQ106" s="39"/>
      <c r="AR106" s="193"/>
      <c r="AS106" s="193"/>
    </row>
    <row r="107" spans="1:45" s="88" customFormat="1" ht="15" customHeight="1" x14ac:dyDescent="0.25">
      <c r="A107" s="85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3"/>
      <c r="AM107" s="23"/>
      <c r="AN107" s="23"/>
      <c r="AO107" s="39"/>
      <c r="AP107" s="39"/>
      <c r="AQ107" s="39"/>
      <c r="AR107" s="193"/>
      <c r="AS107" s="193"/>
    </row>
    <row r="108" spans="1:45" s="88" customFormat="1" ht="15" customHeight="1" x14ac:dyDescent="0.25">
      <c r="A108" s="85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3"/>
      <c r="AM108" s="23"/>
      <c r="AN108" s="23"/>
      <c r="AO108" s="39"/>
      <c r="AP108" s="39"/>
      <c r="AQ108" s="39"/>
      <c r="AR108" s="193"/>
      <c r="AS108" s="193"/>
    </row>
    <row r="109" spans="1:45" s="88" customFormat="1" ht="15" customHeight="1" x14ac:dyDescent="0.25">
      <c r="A109" s="85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3"/>
      <c r="AM109" s="23"/>
      <c r="AN109" s="23"/>
      <c r="AO109" s="39"/>
      <c r="AP109" s="39"/>
      <c r="AQ109" s="39"/>
      <c r="AR109" s="193"/>
      <c r="AS109" s="193"/>
    </row>
    <row r="110" spans="1:45" s="88" customFormat="1" ht="15" customHeight="1" x14ac:dyDescent="0.25">
      <c r="A110" s="85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3"/>
      <c r="AM110" s="23"/>
      <c r="AN110" s="23"/>
      <c r="AO110" s="39"/>
      <c r="AP110" s="39"/>
      <c r="AQ110" s="39"/>
      <c r="AR110" s="193"/>
      <c r="AS110" s="193"/>
    </row>
    <row r="111" spans="1:45" s="88" customFormat="1" ht="15" customHeight="1" x14ac:dyDescent="0.25">
      <c r="A111" s="85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3"/>
      <c r="AM111" s="23"/>
      <c r="AN111" s="23"/>
      <c r="AO111" s="39"/>
      <c r="AP111" s="39"/>
      <c r="AQ111" s="39"/>
      <c r="AR111" s="193"/>
      <c r="AS111" s="193"/>
    </row>
    <row r="112" spans="1:45" s="88" customFormat="1" ht="15" customHeight="1" x14ac:dyDescent="0.25">
      <c r="A112" s="85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3"/>
      <c r="AM112" s="23"/>
      <c r="AN112" s="23"/>
      <c r="AO112" s="39"/>
      <c r="AP112" s="39"/>
      <c r="AQ112" s="39"/>
      <c r="AR112" s="193"/>
      <c r="AS112" s="193"/>
    </row>
    <row r="113" spans="1:45" s="88" customFormat="1" ht="15" customHeight="1" x14ac:dyDescent="0.25">
      <c r="A113" s="85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3"/>
      <c r="AM113" s="23"/>
      <c r="AN113" s="23"/>
      <c r="AO113" s="39"/>
      <c r="AP113" s="39"/>
      <c r="AQ113" s="39"/>
      <c r="AR113" s="193"/>
      <c r="AS113" s="193"/>
    </row>
    <row r="114" spans="1:45" s="88" customFormat="1" ht="15" customHeight="1" x14ac:dyDescent="0.25">
      <c r="A114" s="85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3"/>
      <c r="AM114" s="23"/>
      <c r="AN114" s="23"/>
      <c r="AO114" s="39"/>
      <c r="AP114" s="39"/>
      <c r="AQ114" s="39"/>
      <c r="AR114" s="193"/>
      <c r="AS114" s="193"/>
    </row>
    <row r="115" spans="1:45" s="88" customFormat="1" ht="15" customHeight="1" x14ac:dyDescent="0.25">
      <c r="A115" s="85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3"/>
      <c r="AM115" s="23"/>
      <c r="AN115" s="23"/>
      <c r="AO115" s="39"/>
      <c r="AP115" s="39"/>
      <c r="AQ115" s="39"/>
      <c r="AR115" s="193"/>
      <c r="AS115" s="193"/>
    </row>
    <row r="116" spans="1:45" s="88" customFormat="1" ht="15" customHeight="1" x14ac:dyDescent="0.25">
      <c r="A116" s="85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3"/>
      <c r="AM116" s="23"/>
      <c r="AN116" s="23"/>
      <c r="AO116" s="39"/>
      <c r="AP116" s="39"/>
      <c r="AQ116" s="39"/>
      <c r="AR116" s="193"/>
      <c r="AS116" s="193"/>
    </row>
    <row r="117" spans="1:45" s="88" customFormat="1" ht="15" customHeight="1" x14ac:dyDescent="0.25">
      <c r="A117" s="85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3"/>
      <c r="AM117" s="23"/>
      <c r="AN117" s="23"/>
      <c r="AO117" s="39"/>
      <c r="AP117" s="39"/>
      <c r="AQ117" s="39"/>
      <c r="AR117" s="193"/>
      <c r="AS117" s="193"/>
    </row>
    <row r="118" spans="1:45" s="88" customFormat="1" ht="15" customHeight="1" x14ac:dyDescent="0.25">
      <c r="A118" s="85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3"/>
      <c r="AM118" s="23"/>
      <c r="AN118" s="23"/>
      <c r="AO118" s="39"/>
      <c r="AP118" s="39"/>
      <c r="AQ118" s="39"/>
      <c r="AR118" s="193"/>
      <c r="AS118" s="193"/>
    </row>
    <row r="119" spans="1:45" s="88" customFormat="1" ht="15" customHeight="1" x14ac:dyDescent="0.25">
      <c r="A119" s="85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3"/>
      <c r="AM119" s="23"/>
      <c r="AN119" s="23"/>
      <c r="AO119" s="39"/>
      <c r="AP119" s="39"/>
      <c r="AQ119" s="39"/>
      <c r="AR119" s="193"/>
      <c r="AS119" s="193"/>
    </row>
    <row r="120" spans="1:45" s="88" customFormat="1" ht="15" customHeight="1" x14ac:dyDescent="0.25">
      <c r="A120" s="85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3"/>
      <c r="AM120" s="23"/>
      <c r="AN120" s="23"/>
      <c r="AO120" s="39"/>
      <c r="AP120" s="39"/>
      <c r="AQ120" s="39"/>
      <c r="AR120" s="193"/>
      <c r="AS120" s="193"/>
    </row>
    <row r="121" spans="1:45" s="88" customFormat="1" ht="15" customHeight="1" x14ac:dyDescent="0.25">
      <c r="A121" s="85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3"/>
      <c r="AM121" s="23"/>
      <c r="AN121" s="23"/>
      <c r="AO121" s="39"/>
      <c r="AP121" s="39"/>
      <c r="AQ121" s="39"/>
      <c r="AR121" s="193"/>
      <c r="AS121" s="193"/>
    </row>
    <row r="122" spans="1:45" s="88" customFormat="1" ht="15" customHeight="1" x14ac:dyDescent="0.25">
      <c r="A122" s="85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3"/>
      <c r="AM122" s="23"/>
      <c r="AN122" s="23"/>
      <c r="AO122" s="39"/>
      <c r="AP122" s="39"/>
      <c r="AQ122" s="39"/>
      <c r="AR122" s="193"/>
      <c r="AS122" s="193"/>
    </row>
    <row r="123" spans="1:45" s="88" customFormat="1" ht="15" customHeight="1" x14ac:dyDescent="0.25">
      <c r="A123" s="85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3"/>
      <c r="AM123" s="23"/>
      <c r="AN123" s="23"/>
      <c r="AO123" s="39"/>
      <c r="AP123" s="39"/>
      <c r="AQ123" s="39"/>
      <c r="AR123" s="193"/>
      <c r="AS123" s="193"/>
    </row>
    <row r="124" spans="1:45" s="88" customFormat="1" ht="15" customHeight="1" x14ac:dyDescent="0.25">
      <c r="A124" s="85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3"/>
      <c r="AM124" s="23"/>
      <c r="AN124" s="23"/>
      <c r="AO124" s="39"/>
      <c r="AP124" s="39"/>
      <c r="AQ124" s="39"/>
      <c r="AR124" s="193"/>
      <c r="AS124" s="193"/>
    </row>
    <row r="125" spans="1:45" s="88" customFormat="1" ht="15" customHeight="1" x14ac:dyDescent="0.25">
      <c r="A125" s="85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3"/>
      <c r="AM125" s="23"/>
      <c r="AN125" s="23"/>
      <c r="AO125" s="39"/>
      <c r="AP125" s="39"/>
      <c r="AQ125" s="39"/>
      <c r="AR125" s="193"/>
      <c r="AS125" s="193"/>
    </row>
    <row r="126" spans="1:45" s="88" customFormat="1" ht="15" customHeight="1" x14ac:dyDescent="0.25">
      <c r="A126" s="85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3"/>
      <c r="AM126" s="23"/>
      <c r="AN126" s="23"/>
      <c r="AO126" s="39"/>
      <c r="AP126" s="39"/>
      <c r="AQ126" s="39"/>
      <c r="AR126" s="193"/>
      <c r="AS126" s="193"/>
    </row>
    <row r="127" spans="1:45" s="88" customFormat="1" ht="15" customHeight="1" x14ac:dyDescent="0.25">
      <c r="A127" s="85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3"/>
      <c r="AM127" s="23"/>
      <c r="AN127" s="23"/>
      <c r="AO127" s="39"/>
      <c r="AP127" s="39"/>
      <c r="AQ127" s="39"/>
      <c r="AR127" s="193"/>
      <c r="AS127" s="193"/>
    </row>
    <row r="128" spans="1:45" s="88" customFormat="1" ht="15" customHeight="1" x14ac:dyDescent="0.25">
      <c r="A128" s="85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3"/>
      <c r="AM128" s="23"/>
      <c r="AN128" s="23"/>
      <c r="AO128" s="39"/>
      <c r="AP128" s="39"/>
      <c r="AQ128" s="39"/>
      <c r="AR128" s="193"/>
      <c r="AS128" s="193"/>
    </row>
    <row r="129" spans="1:45" s="88" customFormat="1" ht="15" customHeight="1" x14ac:dyDescent="0.25">
      <c r="A129" s="85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3"/>
      <c r="AM129" s="23"/>
      <c r="AN129" s="23"/>
      <c r="AO129" s="39"/>
      <c r="AP129" s="39"/>
      <c r="AQ129" s="39"/>
      <c r="AR129" s="193"/>
      <c r="AS129" s="193"/>
    </row>
    <row r="130" spans="1:45" s="88" customFormat="1" ht="15" customHeight="1" x14ac:dyDescent="0.25">
      <c r="A130" s="85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3"/>
      <c r="AM130" s="23"/>
      <c r="AN130" s="23"/>
      <c r="AO130" s="39"/>
      <c r="AP130" s="39"/>
      <c r="AQ130" s="39"/>
      <c r="AR130" s="193"/>
      <c r="AS130" s="193"/>
    </row>
    <row r="131" spans="1:45" s="88" customFormat="1" ht="15" customHeight="1" x14ac:dyDescent="0.25">
      <c r="A131" s="85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3"/>
      <c r="AM131" s="23"/>
      <c r="AN131" s="23"/>
      <c r="AO131" s="39"/>
      <c r="AP131" s="39"/>
      <c r="AQ131" s="39"/>
      <c r="AR131" s="193"/>
      <c r="AS131" s="193"/>
    </row>
    <row r="132" spans="1:45" s="88" customFormat="1" ht="15" customHeight="1" x14ac:dyDescent="0.25">
      <c r="A132" s="85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3"/>
      <c r="AM132" s="23"/>
      <c r="AN132" s="23"/>
      <c r="AO132" s="39"/>
      <c r="AP132" s="39"/>
      <c r="AQ132" s="39"/>
      <c r="AR132" s="193"/>
      <c r="AS132" s="193"/>
    </row>
    <row r="133" spans="1:45" s="88" customFormat="1" ht="15" customHeight="1" x14ac:dyDescent="0.25">
      <c r="A133" s="85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23"/>
      <c r="Q133" s="23"/>
      <c r="R133" s="23"/>
      <c r="S133" s="23"/>
      <c r="T133" s="23"/>
      <c r="U133" s="39"/>
      <c r="V133" s="43"/>
      <c r="W133" s="39"/>
      <c r="X133" s="39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39"/>
      <c r="AJ133" s="39"/>
      <c r="AK133" s="23"/>
      <c r="AL133" s="23"/>
      <c r="AM133" s="23"/>
      <c r="AN133" s="23"/>
      <c r="AO133" s="23"/>
      <c r="AP133" s="23"/>
      <c r="AQ133" s="23"/>
      <c r="AR133" s="4"/>
    </row>
    <row r="134" spans="1:45" s="88" customFormat="1" ht="15" customHeight="1" x14ac:dyDescent="0.25">
      <c r="A134" s="85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23"/>
      <c r="Q134" s="23"/>
      <c r="R134" s="23"/>
      <c r="S134" s="23"/>
      <c r="T134" s="23"/>
      <c r="U134" s="39"/>
      <c r="V134" s="43"/>
      <c r="W134" s="39"/>
      <c r="X134" s="39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39"/>
      <c r="AJ134" s="39"/>
      <c r="AK134" s="23"/>
      <c r="AL134" s="23"/>
      <c r="AM134" s="23"/>
      <c r="AN134" s="23"/>
      <c r="AO134" s="23"/>
      <c r="AP134" s="23"/>
      <c r="AQ134" s="23"/>
      <c r="AR134" s="4"/>
    </row>
    <row r="135" spans="1:45" s="88" customFormat="1" ht="15" customHeight="1" x14ac:dyDescent="0.25">
      <c r="A135" s="85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23"/>
      <c r="Q135" s="23"/>
      <c r="R135" s="23"/>
      <c r="S135" s="23"/>
      <c r="T135" s="23"/>
      <c r="U135" s="39"/>
      <c r="V135" s="43"/>
      <c r="W135" s="39"/>
      <c r="X135" s="39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39"/>
      <c r="AJ135" s="39"/>
      <c r="AK135" s="23"/>
      <c r="AL135" s="23"/>
      <c r="AM135" s="23"/>
      <c r="AN135" s="23"/>
      <c r="AO135" s="23"/>
      <c r="AP135" s="23"/>
      <c r="AQ135" s="23"/>
      <c r="AR135" s="4"/>
    </row>
    <row r="136" spans="1:45" s="88" customFormat="1" x14ac:dyDescent="0.25">
      <c r="A136" s="85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23"/>
      <c r="Q136" s="23"/>
      <c r="R136" s="23"/>
      <c r="S136" s="23"/>
      <c r="T136" s="23"/>
      <c r="U136" s="39"/>
      <c r="V136" s="43"/>
      <c r="W136" s="39"/>
      <c r="X136" s="39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39"/>
      <c r="AJ136" s="39"/>
      <c r="AK136" s="23"/>
      <c r="AL136" s="23"/>
      <c r="AM136" s="23"/>
      <c r="AN136" s="23"/>
      <c r="AO136" s="23"/>
      <c r="AP136" s="23"/>
      <c r="AQ136" s="23"/>
      <c r="AR136" s="4"/>
    </row>
    <row r="137" spans="1:45" s="88" customFormat="1" ht="15" customHeight="1" x14ac:dyDescent="0.25">
      <c r="A137" s="85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23"/>
      <c r="Q137" s="23"/>
      <c r="R137" s="23"/>
      <c r="S137" s="23"/>
      <c r="T137" s="23"/>
      <c r="U137" s="39"/>
      <c r="V137" s="43"/>
      <c r="W137" s="39"/>
      <c r="X137" s="39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39"/>
      <c r="AJ137" s="39"/>
      <c r="AK137" s="23"/>
      <c r="AL137" s="23"/>
      <c r="AM137" s="23"/>
      <c r="AN137" s="23"/>
      <c r="AO137" s="23"/>
      <c r="AP137" s="23"/>
      <c r="AQ137" s="23"/>
      <c r="AR137" s="4"/>
    </row>
    <row r="138" spans="1:45" s="88" customFormat="1" ht="15" customHeight="1" x14ac:dyDescent="0.25">
      <c r="A138" s="85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23"/>
      <c r="Q138" s="23"/>
      <c r="R138" s="23"/>
      <c r="S138" s="23"/>
      <c r="T138" s="23"/>
      <c r="U138" s="39"/>
      <c r="V138" s="43"/>
      <c r="W138" s="39"/>
      <c r="X138" s="39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39"/>
      <c r="AJ138" s="39"/>
      <c r="AK138" s="23"/>
      <c r="AL138" s="23"/>
      <c r="AM138" s="23"/>
      <c r="AN138" s="23"/>
      <c r="AO138" s="23"/>
      <c r="AP138" s="23"/>
      <c r="AQ138" s="23"/>
      <c r="AR138" s="4"/>
    </row>
    <row r="139" spans="1:45" ht="1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3"/>
      <c r="AH139" s="62"/>
      <c r="AI139" s="39"/>
      <c r="AJ139" s="39"/>
      <c r="AK139" s="23"/>
      <c r="AL139" s="23"/>
      <c r="AM139" s="23"/>
      <c r="AN139" s="23"/>
      <c r="AO139" s="23"/>
      <c r="AP139" s="23"/>
      <c r="AQ139" s="23"/>
    </row>
    <row r="140" spans="1:45" ht="1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3"/>
      <c r="AH140" s="62"/>
      <c r="AI140" s="39"/>
      <c r="AJ140" s="39"/>
      <c r="AK140" s="23"/>
      <c r="AL140" s="23"/>
      <c r="AM140" s="23"/>
      <c r="AN140" s="23"/>
      <c r="AO140" s="23"/>
      <c r="AP140" s="23"/>
      <c r="AQ140" s="23"/>
    </row>
    <row r="141" spans="1:45" ht="1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3"/>
      <c r="AH141" s="62"/>
      <c r="AI141" s="39"/>
      <c r="AJ141" s="39"/>
      <c r="AK141" s="23"/>
      <c r="AL141" s="23"/>
      <c r="AM141" s="23"/>
      <c r="AN141" s="23"/>
      <c r="AO141" s="23"/>
      <c r="AP141" s="23"/>
      <c r="AQ141" s="23"/>
    </row>
    <row r="142" spans="1:45" ht="1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3"/>
      <c r="AH142" s="62"/>
      <c r="AI142" s="39"/>
      <c r="AJ142" s="39"/>
      <c r="AK142" s="23"/>
      <c r="AL142" s="23"/>
      <c r="AM142" s="23"/>
      <c r="AN142" s="23"/>
      <c r="AO142" s="23"/>
      <c r="AP142" s="23"/>
      <c r="AQ142" s="23"/>
    </row>
    <row r="143" spans="1:45" ht="1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3"/>
      <c r="AH143" s="62"/>
      <c r="AI143" s="39"/>
      <c r="AJ143" s="39"/>
      <c r="AK143" s="23"/>
      <c r="AL143" s="23"/>
      <c r="AM143" s="23"/>
      <c r="AN143" s="23"/>
      <c r="AO143" s="23"/>
      <c r="AP143" s="23"/>
      <c r="AQ143" s="23"/>
    </row>
    <row r="144" spans="1:45" ht="1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3"/>
      <c r="AH144" s="62"/>
      <c r="AI144" s="39"/>
      <c r="AJ144" s="39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3"/>
      <c r="AH145" s="62"/>
      <c r="AI145" s="39"/>
      <c r="AJ145" s="39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23"/>
      <c r="AH146" s="62"/>
      <c r="AI146" s="39"/>
      <c r="AJ146" s="39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23"/>
      <c r="AH147" s="62"/>
      <c r="AI147" s="39"/>
      <c r="AJ147" s="39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23"/>
      <c r="AH148" s="62"/>
      <c r="AI148" s="39"/>
      <c r="AJ148" s="39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23"/>
      <c r="AH149" s="62"/>
      <c r="AI149" s="39"/>
      <c r="AJ149" s="39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23"/>
      <c r="AH150" s="62"/>
      <c r="AI150" s="39"/>
      <c r="AJ150" s="39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23"/>
      <c r="AH151" s="62"/>
      <c r="AI151" s="39"/>
      <c r="AJ151" s="39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23"/>
      <c r="AH152" s="62"/>
      <c r="AI152" s="39"/>
      <c r="AJ152" s="39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23"/>
      <c r="AH153" s="62"/>
      <c r="AI153" s="39"/>
      <c r="AJ153" s="39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23"/>
      <c r="AH154" s="62"/>
      <c r="AI154" s="39"/>
      <c r="AJ154" s="39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3"/>
      <c r="AH155" s="62"/>
      <c r="AI155" s="39"/>
      <c r="AJ155" s="39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3"/>
      <c r="AH156" s="62"/>
      <c r="AI156" s="39"/>
      <c r="AJ156" s="39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3"/>
      <c r="AH157" s="62"/>
      <c r="AI157" s="39"/>
      <c r="AJ157" s="39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3"/>
      <c r="AH158" s="62"/>
      <c r="AI158" s="39"/>
      <c r="AJ158" s="39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3"/>
      <c r="AH159" s="62"/>
      <c r="AI159" s="39"/>
      <c r="AJ159" s="39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3"/>
      <c r="AH160" s="62"/>
      <c r="AI160" s="39"/>
      <c r="AJ160" s="39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3"/>
      <c r="AH161" s="62"/>
      <c r="AI161" s="39"/>
      <c r="AJ161" s="39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3"/>
      <c r="AH162" s="62"/>
      <c r="AI162" s="39"/>
      <c r="AJ162" s="39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3"/>
      <c r="AH163" s="62"/>
      <c r="AI163" s="39"/>
      <c r="AJ163" s="39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3"/>
      <c r="AH164" s="62"/>
      <c r="AI164" s="39"/>
      <c r="AJ164" s="39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3"/>
      <c r="AH165" s="62"/>
      <c r="AI165" s="39"/>
      <c r="AJ165" s="39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3"/>
      <c r="AH166" s="62"/>
      <c r="AI166" s="39"/>
      <c r="AJ166" s="39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3"/>
      <c r="AH167" s="62"/>
      <c r="AI167" s="39"/>
      <c r="AJ167" s="39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3"/>
      <c r="AH168" s="62"/>
      <c r="AI168" s="39"/>
      <c r="AJ168" s="39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3"/>
      <c r="AH169" s="62"/>
      <c r="AI169" s="39"/>
      <c r="AJ169" s="39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3"/>
      <c r="AH170" s="62"/>
      <c r="AI170" s="39"/>
      <c r="AJ170" s="39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3"/>
      <c r="AH171" s="62"/>
      <c r="AI171" s="39"/>
      <c r="AJ171" s="39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3"/>
      <c r="AH172" s="62"/>
      <c r="AI172" s="39"/>
      <c r="AJ172" s="39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3"/>
      <c r="AH173" s="62"/>
      <c r="AI173" s="39"/>
      <c r="AJ173" s="39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3"/>
      <c r="AH174" s="62"/>
      <c r="AI174" s="39"/>
      <c r="AJ174" s="39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3"/>
      <c r="AH175" s="62"/>
      <c r="AI175" s="39"/>
      <c r="AJ175" s="39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3"/>
      <c r="AH176" s="62"/>
      <c r="AI176" s="39"/>
      <c r="AJ176" s="39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3"/>
      <c r="AH177" s="62"/>
      <c r="AI177" s="39"/>
      <c r="AJ177" s="39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3"/>
      <c r="AH178" s="62"/>
      <c r="AI178" s="39"/>
      <c r="AJ178" s="39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3"/>
      <c r="AH179" s="62"/>
      <c r="AI179" s="39"/>
      <c r="AJ179" s="39"/>
      <c r="AK179" s="23"/>
      <c r="AL179" s="23"/>
      <c r="AM179" s="23"/>
      <c r="AN179" s="23"/>
      <c r="AO179" s="23"/>
      <c r="AP179" s="23"/>
      <c r="AQ179" s="23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3"/>
      <c r="AH180" s="62"/>
      <c r="AI180" s="39"/>
      <c r="AJ180" s="39"/>
      <c r="AK180" s="23"/>
      <c r="AL180" s="23"/>
      <c r="AM180" s="23"/>
      <c r="AN180" s="23"/>
      <c r="AO180" s="23"/>
      <c r="AP180" s="23"/>
      <c r="AQ180" s="23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3"/>
      <c r="AH181" s="62"/>
      <c r="AI181" s="39"/>
      <c r="AJ181" s="39"/>
      <c r="AK181" s="23"/>
      <c r="AL181" s="23"/>
      <c r="AM181" s="23"/>
      <c r="AN181" s="23"/>
      <c r="AO181" s="23"/>
      <c r="AP181" s="23"/>
      <c r="AQ181" s="23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3"/>
      <c r="AH182" s="62"/>
      <c r="AI182" s="39"/>
      <c r="AJ182" s="39"/>
      <c r="AK182" s="23"/>
      <c r="AL182" s="23"/>
      <c r="AM182" s="23"/>
      <c r="AN182" s="23"/>
      <c r="AO182" s="23"/>
      <c r="AP182" s="23"/>
      <c r="AQ182" s="23"/>
    </row>
    <row r="183" spans="2:43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3"/>
      <c r="AH183" s="62"/>
      <c r="AI183" s="39"/>
      <c r="AJ183" s="39"/>
      <c r="AK183" s="23"/>
      <c r="AL183" s="23"/>
      <c r="AM183" s="23"/>
      <c r="AN183" s="23"/>
      <c r="AO183" s="23"/>
      <c r="AP183" s="23"/>
      <c r="AQ183" s="23"/>
    </row>
    <row r="184" spans="2:43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3"/>
      <c r="AH184" s="62"/>
      <c r="AI184" s="39"/>
      <c r="AJ184" s="39"/>
      <c r="AK184" s="23"/>
      <c r="AL184" s="23"/>
      <c r="AM184" s="23"/>
      <c r="AN184" s="23"/>
      <c r="AO184" s="23"/>
      <c r="AP184" s="23"/>
      <c r="AQ184" s="23"/>
    </row>
    <row r="185" spans="2:43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3"/>
      <c r="AH185" s="62"/>
      <c r="AI185" s="39"/>
      <c r="AJ185" s="39"/>
      <c r="AK185" s="23"/>
      <c r="AL185" s="23"/>
      <c r="AM185" s="23"/>
      <c r="AN185" s="23"/>
      <c r="AO185" s="23"/>
      <c r="AP185" s="23"/>
      <c r="AQ185" s="23"/>
    </row>
    <row r="186" spans="2:43" ht="1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23"/>
      <c r="AH186" s="62"/>
      <c r="AI186" s="39"/>
      <c r="AJ186" s="39"/>
      <c r="AK186" s="23"/>
      <c r="AL186" s="23"/>
      <c r="AM186" s="23"/>
      <c r="AN186" s="23"/>
      <c r="AO186" s="23"/>
      <c r="AP186" s="23"/>
      <c r="AQ186" s="23"/>
    </row>
    <row r="187" spans="2:43" ht="1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23"/>
      <c r="AH187" s="62"/>
      <c r="AI187" s="39"/>
      <c r="AJ187" s="39"/>
      <c r="AK187" s="23"/>
      <c r="AL187" s="23"/>
      <c r="AM187" s="23"/>
      <c r="AN187" s="23"/>
      <c r="AO187" s="23"/>
      <c r="AP187" s="23"/>
      <c r="AQ187" s="23"/>
    </row>
    <row r="188" spans="2:43" ht="15" customHeight="1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23"/>
      <c r="AH188" s="62"/>
      <c r="AI188" s="39"/>
      <c r="AJ188" s="39"/>
      <c r="AK188" s="23"/>
      <c r="AL188" s="23"/>
      <c r="AM188" s="23"/>
      <c r="AN188" s="23"/>
      <c r="AO188" s="23"/>
      <c r="AP188" s="23"/>
      <c r="AQ188" s="23"/>
    </row>
    <row r="189" spans="2:43" ht="15" customHeight="1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23"/>
      <c r="AH189" s="62"/>
      <c r="AI189" s="39"/>
      <c r="AJ189" s="39"/>
      <c r="AK189" s="23"/>
      <c r="AL189" s="23"/>
      <c r="AM189" s="23"/>
      <c r="AN189" s="23"/>
      <c r="AO189" s="23"/>
      <c r="AP189" s="23"/>
      <c r="AQ189" s="23"/>
    </row>
    <row r="190" spans="2:43" ht="15" customHeight="1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23"/>
      <c r="AH190" s="62"/>
      <c r="AI190" s="39"/>
      <c r="AJ190" s="39"/>
    </row>
    <row r="191" spans="2:43" ht="15" customHeight="1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23"/>
      <c r="AH191" s="62"/>
      <c r="AI191" s="39"/>
      <c r="AJ191" s="39"/>
    </row>
    <row r="192" spans="2:43" ht="15" customHeight="1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23"/>
      <c r="AH192" s="62"/>
      <c r="AI192" s="39"/>
      <c r="AJ192" s="39"/>
    </row>
    <row r="193" spans="2:39" ht="15" customHeight="1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23"/>
      <c r="AH193" s="62"/>
      <c r="AI193" s="39"/>
      <c r="AJ193" s="39"/>
    </row>
    <row r="194" spans="2:39" ht="15" customHeight="1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23"/>
      <c r="AH194" s="62"/>
      <c r="AI194" s="39"/>
      <c r="AJ194" s="39"/>
    </row>
    <row r="195" spans="2:39" ht="15" customHeight="1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23"/>
      <c r="AH195" s="62"/>
      <c r="AI195" s="39"/>
      <c r="AJ195" s="39"/>
    </row>
    <row r="196" spans="2:39" ht="15" customHeight="1" x14ac:dyDescent="0.2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23"/>
      <c r="AH196" s="62"/>
      <c r="AI196" s="39"/>
      <c r="AJ196" s="39"/>
    </row>
    <row r="197" spans="2:39" ht="15" customHeight="1" x14ac:dyDescent="0.25">
      <c r="AA197" s="4"/>
      <c r="AB197" s="4"/>
      <c r="AC197" s="4"/>
      <c r="AD197" s="4"/>
      <c r="AE197" s="4"/>
      <c r="AF197" s="4"/>
    </row>
    <row r="198" spans="2:39" ht="15" customHeight="1" x14ac:dyDescent="0.25">
      <c r="AA198" s="4"/>
      <c r="AB198" s="4"/>
      <c r="AC198" s="4"/>
      <c r="AD198" s="4"/>
      <c r="AE198" s="4"/>
      <c r="AF198" s="4"/>
    </row>
    <row r="199" spans="2:39" ht="15" customHeight="1" x14ac:dyDescent="0.25">
      <c r="AA199" s="4"/>
      <c r="AB199" s="4"/>
      <c r="AC199" s="4"/>
      <c r="AD199" s="4"/>
      <c r="AE199" s="4"/>
      <c r="AF199" s="4"/>
    </row>
    <row r="200" spans="2:39" ht="15" customHeight="1" x14ac:dyDescent="0.25">
      <c r="AA200" s="4"/>
      <c r="AB200" s="4"/>
      <c r="AC200" s="4"/>
      <c r="AD200" s="4"/>
      <c r="AE200" s="4"/>
      <c r="AF200" s="4"/>
    </row>
    <row r="201" spans="2:39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39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39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39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:39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:39" ht="15" customHeight="1" x14ac:dyDescent="0.25"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2:39" ht="15" customHeight="1" x14ac:dyDescent="0.25"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2:39" ht="15" customHeight="1" x14ac:dyDescent="0.25"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2:43" ht="15" customHeight="1" x14ac:dyDescent="0.25"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2:43" ht="15" customHeight="1" x14ac:dyDescent="0.25"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2:43" ht="15" customHeight="1" x14ac:dyDescent="0.25"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2:43" ht="15" customHeight="1" x14ac:dyDescent="0.25"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2:43" ht="15" customHeight="1" x14ac:dyDescent="0.25"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2:43" ht="15" customHeight="1" x14ac:dyDescent="0.25"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2:43" ht="15" customHeight="1" x14ac:dyDescent="0.25"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2:43" ht="15" customHeight="1" x14ac:dyDescent="0.25"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2:43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2:43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2:43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2:43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2:43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2:43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2:43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2:43" ht="1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</sheetData>
  <sortState ref="B19:Q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9"/>
      <c r="B1" s="6" t="s">
        <v>34</v>
      </c>
      <c r="C1" s="7"/>
      <c r="D1" s="8"/>
      <c r="E1" s="9" t="s">
        <v>51</v>
      </c>
      <c r="F1" s="140"/>
      <c r="G1" s="72"/>
      <c r="H1" s="72"/>
      <c r="I1" s="6"/>
      <c r="J1" s="7"/>
      <c r="K1" s="112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40"/>
      <c r="AB1" s="140"/>
      <c r="AC1" s="72"/>
      <c r="AD1" s="72"/>
      <c r="AE1" s="6"/>
      <c r="AF1" s="7"/>
      <c r="AG1" s="112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0" t="s">
        <v>133</v>
      </c>
      <c r="C2" s="67"/>
      <c r="D2" s="141"/>
      <c r="E2" s="13" t="s">
        <v>13</v>
      </c>
      <c r="F2" s="14"/>
      <c r="G2" s="14"/>
      <c r="H2" s="14"/>
      <c r="I2" s="20"/>
      <c r="J2" s="15"/>
      <c r="K2" s="84"/>
      <c r="L2" s="22" t="s">
        <v>140</v>
      </c>
      <c r="M2" s="14"/>
      <c r="N2" s="14"/>
      <c r="O2" s="21"/>
      <c r="P2" s="19"/>
      <c r="Q2" s="22" t="s">
        <v>141</v>
      </c>
      <c r="R2" s="14"/>
      <c r="S2" s="14"/>
      <c r="T2" s="14"/>
      <c r="U2" s="20"/>
      <c r="V2" s="21"/>
      <c r="W2" s="19"/>
      <c r="X2" s="142" t="s">
        <v>134</v>
      </c>
      <c r="Y2" s="143"/>
      <c r="Z2" s="121"/>
      <c r="AA2" s="13" t="s">
        <v>13</v>
      </c>
      <c r="AB2" s="14"/>
      <c r="AC2" s="14"/>
      <c r="AD2" s="14"/>
      <c r="AE2" s="20"/>
      <c r="AF2" s="15"/>
      <c r="AG2" s="84"/>
      <c r="AH2" s="22" t="s">
        <v>142</v>
      </c>
      <c r="AI2" s="14"/>
      <c r="AJ2" s="14"/>
      <c r="AK2" s="21"/>
      <c r="AL2" s="19"/>
      <c r="AM2" s="22" t="s">
        <v>141</v>
      </c>
      <c r="AN2" s="14"/>
      <c r="AO2" s="14"/>
      <c r="AP2" s="14"/>
      <c r="AQ2" s="20"/>
      <c r="AR2" s="21"/>
      <c r="AS2" s="122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2"/>
      <c r="L3" s="18" t="s">
        <v>5</v>
      </c>
      <c r="M3" s="18" t="s">
        <v>6</v>
      </c>
      <c r="N3" s="18" t="s">
        <v>96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2"/>
      <c r="AH3" s="18" t="s">
        <v>5</v>
      </c>
      <c r="AI3" s="18" t="s">
        <v>6</v>
      </c>
      <c r="AJ3" s="18" t="s">
        <v>96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2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ht="14.25" x14ac:dyDescent="0.2">
      <c r="A4" s="39"/>
      <c r="B4" s="29"/>
      <c r="C4" s="29"/>
      <c r="D4" s="33"/>
      <c r="E4" s="29"/>
      <c r="F4" s="29"/>
      <c r="G4" s="29"/>
      <c r="H4" s="29"/>
      <c r="I4" s="29"/>
      <c r="J4" s="49"/>
      <c r="K4" s="23"/>
      <c r="L4" s="16"/>
      <c r="M4" s="16"/>
      <c r="N4" s="16"/>
      <c r="O4" s="18"/>
      <c r="P4" s="23"/>
      <c r="Q4" s="29"/>
      <c r="R4" s="29"/>
      <c r="S4" s="29"/>
      <c r="T4" s="29"/>
      <c r="U4" s="29"/>
      <c r="V4" s="139"/>
      <c r="W4" s="2"/>
      <c r="X4" s="29">
        <v>2005</v>
      </c>
      <c r="Y4" s="29" t="s">
        <v>38</v>
      </c>
      <c r="Z4" s="33" t="s">
        <v>45</v>
      </c>
      <c r="AA4" s="29">
        <v>15</v>
      </c>
      <c r="AB4" s="29">
        <v>0</v>
      </c>
      <c r="AC4" s="29">
        <v>2</v>
      </c>
      <c r="AD4" s="29">
        <v>9</v>
      </c>
      <c r="AE4" s="29">
        <v>23</v>
      </c>
      <c r="AF4" s="49">
        <v>0.39650000000000002</v>
      </c>
      <c r="AG4" s="23">
        <v>58</v>
      </c>
      <c r="AH4" s="16"/>
      <c r="AI4" s="16"/>
      <c r="AJ4" s="16"/>
      <c r="AK4" s="18"/>
      <c r="AL4" s="23"/>
      <c r="AM4" s="29"/>
      <c r="AN4" s="29"/>
      <c r="AO4" s="29"/>
      <c r="AP4" s="29"/>
      <c r="AQ4" s="29"/>
      <c r="AR4" s="139"/>
      <c r="AS4" s="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29"/>
      <c r="C5" s="29"/>
      <c r="D5" s="33"/>
      <c r="E5" s="29"/>
      <c r="F5" s="29"/>
      <c r="G5" s="29"/>
      <c r="H5" s="29"/>
      <c r="I5" s="29"/>
      <c r="J5" s="49"/>
      <c r="K5" s="23"/>
      <c r="L5" s="16"/>
      <c r="M5" s="16"/>
      <c r="N5" s="16"/>
      <c r="O5" s="18"/>
      <c r="P5" s="23"/>
      <c r="Q5" s="29"/>
      <c r="R5" s="29"/>
      <c r="S5" s="29"/>
      <c r="T5" s="29"/>
      <c r="U5" s="29"/>
      <c r="V5" s="139"/>
      <c r="W5" s="2"/>
      <c r="X5" s="29">
        <v>2006</v>
      </c>
      <c r="Y5" s="29" t="s">
        <v>47</v>
      </c>
      <c r="Z5" s="33" t="s">
        <v>45</v>
      </c>
      <c r="AA5" s="29">
        <v>17</v>
      </c>
      <c r="AB5" s="29">
        <v>0</v>
      </c>
      <c r="AC5" s="29">
        <v>1</v>
      </c>
      <c r="AD5" s="29">
        <v>22</v>
      </c>
      <c r="AE5" s="29">
        <v>63</v>
      </c>
      <c r="AF5" s="49">
        <v>0.54779999999999995</v>
      </c>
      <c r="AG5" s="23">
        <v>115</v>
      </c>
      <c r="AH5" s="16"/>
      <c r="AI5" s="16"/>
      <c r="AJ5" s="16"/>
      <c r="AK5" s="18"/>
      <c r="AL5" s="23"/>
      <c r="AM5" s="29">
        <v>2</v>
      </c>
      <c r="AN5" s="29">
        <v>0</v>
      </c>
      <c r="AO5" s="29">
        <v>0</v>
      </c>
      <c r="AP5" s="29">
        <v>0</v>
      </c>
      <c r="AQ5" s="29">
        <v>7</v>
      </c>
      <c r="AR5" s="139">
        <v>0.58330000000000004</v>
      </c>
      <c r="AS5" s="2">
        <v>12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29"/>
      <c r="C6" s="29"/>
      <c r="D6" s="33"/>
      <c r="E6" s="29"/>
      <c r="F6" s="29"/>
      <c r="G6" s="29"/>
      <c r="H6" s="29"/>
      <c r="I6" s="29"/>
      <c r="J6" s="49"/>
      <c r="K6" s="23"/>
      <c r="L6" s="16"/>
      <c r="M6" s="16"/>
      <c r="N6" s="16"/>
      <c r="O6" s="18"/>
      <c r="P6" s="23"/>
      <c r="Q6" s="29"/>
      <c r="R6" s="29"/>
      <c r="S6" s="29"/>
      <c r="T6" s="29"/>
      <c r="U6" s="29"/>
      <c r="V6" s="139"/>
      <c r="W6" s="2"/>
      <c r="X6" s="29">
        <v>2007</v>
      </c>
      <c r="Y6" s="29" t="s">
        <v>48</v>
      </c>
      <c r="Z6" s="33" t="s">
        <v>45</v>
      </c>
      <c r="AA6" s="29">
        <v>8</v>
      </c>
      <c r="AB6" s="29">
        <v>0</v>
      </c>
      <c r="AC6" s="29">
        <v>3</v>
      </c>
      <c r="AD6" s="29">
        <v>17</v>
      </c>
      <c r="AE6" s="29">
        <v>40</v>
      </c>
      <c r="AF6" s="49">
        <v>0.70169999999999999</v>
      </c>
      <c r="AG6" s="23">
        <v>57</v>
      </c>
      <c r="AH6" s="16"/>
      <c r="AI6" s="16"/>
      <c r="AJ6" s="16"/>
      <c r="AK6" s="18"/>
      <c r="AL6" s="23"/>
      <c r="AM6" s="29"/>
      <c r="AN6" s="29"/>
      <c r="AO6" s="29"/>
      <c r="AP6" s="29"/>
      <c r="AQ6" s="29"/>
      <c r="AR6" s="139"/>
      <c r="AS6" s="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ht="14.25" x14ac:dyDescent="0.2">
      <c r="A7" s="39"/>
      <c r="B7" s="144" t="s">
        <v>136</v>
      </c>
      <c r="C7" s="145"/>
      <c r="D7" s="146"/>
      <c r="E7" s="127">
        <f>SUM(E4:E6)</f>
        <v>0</v>
      </c>
      <c r="F7" s="127">
        <f>SUM(F4:F6)</f>
        <v>0</v>
      </c>
      <c r="G7" s="127">
        <f>SUM(G4:G6)</f>
        <v>0</v>
      </c>
      <c r="H7" s="127">
        <f>SUM(H4:H6)</f>
        <v>0</v>
      </c>
      <c r="I7" s="127">
        <f>SUM(I4:I6)</f>
        <v>0</v>
      </c>
      <c r="J7" s="128">
        <v>0</v>
      </c>
      <c r="K7" s="84">
        <f>SUM(K4:K6)</f>
        <v>0</v>
      </c>
      <c r="L7" s="22"/>
      <c r="M7" s="20"/>
      <c r="N7" s="113"/>
      <c r="O7" s="114"/>
      <c r="P7" s="23"/>
      <c r="Q7" s="127">
        <f>SUM(Q4:Q6)</f>
        <v>0</v>
      </c>
      <c r="R7" s="127">
        <f>SUM(R4:R6)</f>
        <v>0</v>
      </c>
      <c r="S7" s="127">
        <f>SUM(S4:S6)</f>
        <v>0</v>
      </c>
      <c r="T7" s="127">
        <f>SUM(T4:T6)</f>
        <v>0</v>
      </c>
      <c r="U7" s="127">
        <f>SUM(U4:U6)</f>
        <v>0</v>
      </c>
      <c r="V7" s="37">
        <v>0</v>
      </c>
      <c r="W7" s="84">
        <f>SUM(W4:W6)</f>
        <v>0</v>
      </c>
      <c r="X7" s="16" t="s">
        <v>136</v>
      </c>
      <c r="Y7" s="17"/>
      <c r="Z7" s="15"/>
      <c r="AA7" s="127">
        <f>SUM(AA4:AA6)</f>
        <v>40</v>
      </c>
      <c r="AB7" s="127">
        <f>SUM(AB4:AB6)</f>
        <v>0</v>
      </c>
      <c r="AC7" s="127">
        <f>SUM(AC4:AC6)</f>
        <v>6</v>
      </c>
      <c r="AD7" s="127">
        <f>SUM(AD4:AD6)</f>
        <v>48</v>
      </c>
      <c r="AE7" s="127">
        <f>SUM(AE4:AE6)</f>
        <v>126</v>
      </c>
      <c r="AF7" s="128">
        <f>PRODUCT(AE7/AG7)</f>
        <v>0.54782608695652169</v>
      </c>
      <c r="AG7" s="84">
        <f>SUM(AG4:AG6)</f>
        <v>230</v>
      </c>
      <c r="AH7" s="22"/>
      <c r="AI7" s="20"/>
      <c r="AJ7" s="113"/>
      <c r="AK7" s="114"/>
      <c r="AL7" s="23"/>
      <c r="AM7" s="127">
        <f>SUM(AM4:AM6)</f>
        <v>2</v>
      </c>
      <c r="AN7" s="127">
        <f>SUM(AN4:AN6)</f>
        <v>0</v>
      </c>
      <c r="AO7" s="127">
        <f>SUM(AO4:AO6)</f>
        <v>0</v>
      </c>
      <c r="AP7" s="127">
        <f>SUM(AP4:AP6)</f>
        <v>0</v>
      </c>
      <c r="AQ7" s="127">
        <f>SUM(AQ4:AQ6)</f>
        <v>7</v>
      </c>
      <c r="AR7" s="128">
        <f>PRODUCT(AQ7/AS7)</f>
        <v>0.58333333333333337</v>
      </c>
      <c r="AS7" s="122">
        <f>SUM(AS4:AS6)</f>
        <v>12</v>
      </c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9"/>
      <c r="C8" s="39"/>
      <c r="D8" s="39"/>
      <c r="E8" s="39"/>
      <c r="F8" s="39"/>
      <c r="G8" s="39"/>
      <c r="H8" s="39"/>
      <c r="I8" s="39"/>
      <c r="J8" s="40"/>
      <c r="K8" s="42"/>
      <c r="L8" s="23"/>
      <c r="M8" s="23"/>
      <c r="N8" s="23"/>
      <c r="O8" s="23"/>
      <c r="P8" s="39"/>
      <c r="Q8" s="39"/>
      <c r="R8" s="43"/>
      <c r="S8" s="39"/>
      <c r="T8" s="39"/>
      <c r="U8" s="23"/>
      <c r="V8" s="23"/>
      <c r="W8" s="42"/>
      <c r="X8" s="39"/>
      <c r="Y8" s="39"/>
      <c r="Z8" s="39"/>
      <c r="AA8" s="39"/>
      <c r="AB8" s="39"/>
      <c r="AC8" s="39"/>
      <c r="AD8" s="39"/>
      <c r="AE8" s="39"/>
      <c r="AF8" s="40"/>
      <c r="AG8" s="42"/>
      <c r="AH8" s="23"/>
      <c r="AI8" s="23"/>
      <c r="AJ8" s="23"/>
      <c r="AK8" s="23"/>
      <c r="AL8" s="39"/>
      <c r="AM8" s="39"/>
      <c r="AN8" s="43"/>
      <c r="AO8" s="39"/>
      <c r="AP8" s="39"/>
      <c r="AQ8" s="23"/>
      <c r="AR8" s="23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31" t="s">
        <v>135</v>
      </c>
      <c r="C9" s="132"/>
      <c r="D9" s="133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3"/>
      <c r="L9" s="18" t="s">
        <v>27</v>
      </c>
      <c r="M9" s="18" t="s">
        <v>28</v>
      </c>
      <c r="N9" s="18" t="s">
        <v>143</v>
      </c>
      <c r="O9" s="18" t="s">
        <v>144</v>
      </c>
      <c r="Q9" s="43"/>
      <c r="R9" s="43" t="s">
        <v>49</v>
      </c>
      <c r="S9" s="43"/>
      <c r="T9" s="39" t="s">
        <v>50</v>
      </c>
      <c r="U9" s="23"/>
      <c r="V9" s="42"/>
      <c r="W9" s="42"/>
      <c r="X9" s="130"/>
      <c r="Y9" s="130"/>
      <c r="Z9" s="130"/>
      <c r="AA9" s="130"/>
      <c r="AB9" s="130"/>
      <c r="AC9" s="39"/>
      <c r="AD9" s="39"/>
      <c r="AE9" s="39"/>
      <c r="AF9" s="39"/>
      <c r="AG9" s="39"/>
      <c r="AH9" s="39"/>
      <c r="AI9" s="39"/>
      <c r="AJ9" s="39"/>
      <c r="AK9" s="39"/>
      <c r="AM9" s="42"/>
      <c r="AN9" s="130"/>
      <c r="AO9" s="130"/>
      <c r="AP9" s="130"/>
      <c r="AQ9" s="130"/>
      <c r="AR9" s="130"/>
      <c r="AS9" s="130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45" t="s">
        <v>12</v>
      </c>
      <c r="C10" s="12"/>
      <c r="D10" s="47"/>
      <c r="E10" s="134">
        <v>365</v>
      </c>
      <c r="F10" s="134">
        <v>9</v>
      </c>
      <c r="G10" s="134">
        <v>25</v>
      </c>
      <c r="H10" s="134">
        <v>238</v>
      </c>
      <c r="I10" s="134">
        <v>1034</v>
      </c>
      <c r="J10" s="147">
        <v>0.50600000000000001</v>
      </c>
      <c r="K10" s="39">
        <f>PRODUCT(I10/J10)</f>
        <v>2043.4782608695652</v>
      </c>
      <c r="L10" s="135">
        <f>PRODUCT((F10+G10)/E10)</f>
        <v>9.3150684931506855E-2</v>
      </c>
      <c r="M10" s="135">
        <f>PRODUCT(H10/E10)</f>
        <v>0.65205479452054793</v>
      </c>
      <c r="N10" s="135">
        <f>PRODUCT((F10+G10+H10)/E10)</f>
        <v>0.74520547945205484</v>
      </c>
      <c r="O10" s="135">
        <f>PRODUCT(I10/E10)</f>
        <v>2.8328767123287673</v>
      </c>
      <c r="Q10" s="43"/>
      <c r="R10" s="43"/>
      <c r="S10" s="43"/>
      <c r="T10" s="39" t="s">
        <v>53</v>
      </c>
      <c r="U10" s="39"/>
      <c r="V10" s="39"/>
      <c r="W10" s="39"/>
      <c r="X10" s="43"/>
      <c r="Y10" s="43"/>
      <c r="Z10" s="43"/>
      <c r="AA10" s="43"/>
      <c r="AB10" s="43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43"/>
      <c r="AO10" s="43"/>
      <c r="AP10" s="43"/>
      <c r="AQ10" s="43"/>
      <c r="AR10" s="43"/>
      <c r="AS10" s="43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24" t="s">
        <v>133</v>
      </c>
      <c r="C11" s="125"/>
      <c r="D11" s="126"/>
      <c r="E11" s="134">
        <f>PRODUCT(E7+Q7)</f>
        <v>0</v>
      </c>
      <c r="F11" s="134">
        <f>PRODUCT(F7+R7)</f>
        <v>0</v>
      </c>
      <c r="G11" s="134">
        <f>PRODUCT(G7+S7)</f>
        <v>0</v>
      </c>
      <c r="H11" s="134">
        <f>PRODUCT(H7+T7)</f>
        <v>0</v>
      </c>
      <c r="I11" s="134">
        <f>PRODUCT(I7+U7)</f>
        <v>0</v>
      </c>
      <c r="J11" s="147">
        <v>0</v>
      </c>
      <c r="K11" s="39">
        <f>PRODUCT(K7+W7)</f>
        <v>0</v>
      </c>
      <c r="L11" s="135">
        <v>0</v>
      </c>
      <c r="M11" s="135">
        <v>0</v>
      </c>
      <c r="N11" s="135">
        <v>0</v>
      </c>
      <c r="O11" s="135">
        <v>0</v>
      </c>
      <c r="Q11" s="43"/>
      <c r="R11" s="43"/>
      <c r="S11" s="43"/>
      <c r="T11" s="39" t="s">
        <v>320</v>
      </c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6" t="s">
        <v>134</v>
      </c>
      <c r="C12" s="129"/>
      <c r="D12" s="123"/>
      <c r="E12" s="134">
        <f>PRODUCT(AA7+AM7)</f>
        <v>42</v>
      </c>
      <c r="F12" s="134">
        <f>PRODUCT(AB7+AN7)</f>
        <v>0</v>
      </c>
      <c r="G12" s="134">
        <f>PRODUCT(AC7+AO7)</f>
        <v>6</v>
      </c>
      <c r="H12" s="134">
        <f>PRODUCT(AD7+AP7)</f>
        <v>48</v>
      </c>
      <c r="I12" s="134">
        <f>PRODUCT(AE7+AQ7)</f>
        <v>133</v>
      </c>
      <c r="J12" s="147">
        <f>PRODUCT(I12/K12)</f>
        <v>0.54958677685950408</v>
      </c>
      <c r="K12" s="23">
        <f>PRODUCT(AG7+AS7)</f>
        <v>242</v>
      </c>
      <c r="L12" s="135">
        <f>PRODUCT((F12+G12)/E12)</f>
        <v>0.14285714285714285</v>
      </c>
      <c r="M12" s="135">
        <f>PRODUCT(H12/E12)</f>
        <v>1.1428571428571428</v>
      </c>
      <c r="N12" s="135">
        <f>PRODUCT((F12+G12+H12)/E12)</f>
        <v>1.2857142857142858</v>
      </c>
      <c r="O12" s="135">
        <f>PRODUCT(I12/E12)</f>
        <v>3.1666666666666665</v>
      </c>
      <c r="Q12" s="43"/>
      <c r="R12" s="43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23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36" t="s">
        <v>136</v>
      </c>
      <c r="C13" s="137"/>
      <c r="D13" s="138"/>
      <c r="E13" s="134">
        <f>SUM(E10:E12)</f>
        <v>407</v>
      </c>
      <c r="F13" s="134">
        <f t="shared" ref="F13:I13" si="0">SUM(F10:F12)</f>
        <v>9</v>
      </c>
      <c r="G13" s="134">
        <f t="shared" si="0"/>
        <v>31</v>
      </c>
      <c r="H13" s="134">
        <f t="shared" si="0"/>
        <v>286</v>
      </c>
      <c r="I13" s="134">
        <f t="shared" si="0"/>
        <v>1167</v>
      </c>
      <c r="J13" s="147">
        <f>PRODUCT(I13/K13)</f>
        <v>0.51061522657230918</v>
      </c>
      <c r="K13" s="39">
        <f>SUM(K10:K12)</f>
        <v>2285.478260869565</v>
      </c>
      <c r="L13" s="135">
        <f>PRODUCT((F13+G13)/E13)</f>
        <v>9.8280098280098274E-2</v>
      </c>
      <c r="M13" s="135">
        <f>PRODUCT(H13/E13)</f>
        <v>0.70270270270270274</v>
      </c>
      <c r="N13" s="135">
        <f>PRODUCT((F13+G13+H13)/E13)</f>
        <v>0.80098280098280095</v>
      </c>
      <c r="O13" s="135">
        <f>PRODUCT(I13/E13)</f>
        <v>2.8673218673218672</v>
      </c>
      <c r="Q13" s="23"/>
      <c r="R13" s="23"/>
      <c r="S13" s="2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23"/>
      <c r="F14" s="23"/>
      <c r="G14" s="23"/>
      <c r="H14" s="23"/>
      <c r="I14" s="23"/>
      <c r="J14" s="39"/>
      <c r="K14" s="39"/>
      <c r="L14" s="23"/>
      <c r="M14" s="23"/>
      <c r="N14" s="23"/>
      <c r="O14" s="23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H52" s="39"/>
      <c r="AI52" s="39"/>
      <c r="AJ52" s="39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H53" s="39"/>
      <c r="AI53" s="39"/>
      <c r="AJ53" s="39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H86" s="39"/>
      <c r="AI86" s="39"/>
      <c r="AJ86" s="39"/>
      <c r="AK86" s="39"/>
      <c r="AL86" s="23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H87" s="39"/>
      <c r="AI87" s="39"/>
      <c r="AJ87" s="39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H88" s="39"/>
      <c r="AI88" s="39"/>
      <c r="AJ88" s="39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H89" s="39"/>
      <c r="AI89" s="39"/>
      <c r="AJ89" s="39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H90" s="39"/>
      <c r="AI90" s="39"/>
      <c r="AJ90" s="39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H91" s="39"/>
      <c r="AI91" s="39"/>
      <c r="AJ91" s="39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H92" s="39"/>
      <c r="AI92" s="39"/>
      <c r="AJ92" s="39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H93" s="39"/>
      <c r="AI93" s="39"/>
      <c r="AJ93" s="39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H94" s="39"/>
      <c r="AI94" s="39"/>
      <c r="AJ94" s="39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H95" s="39"/>
      <c r="AI95" s="39"/>
      <c r="AJ95" s="39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H96" s="39"/>
      <c r="AI96" s="39"/>
      <c r="AJ96" s="39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H97" s="39"/>
      <c r="AI97" s="39"/>
      <c r="AJ97" s="39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H98" s="39"/>
      <c r="AI98" s="39"/>
      <c r="AJ98" s="39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H99" s="39"/>
      <c r="AI99" s="39"/>
      <c r="AJ99" s="39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H100" s="39"/>
      <c r="AI100" s="39"/>
      <c r="AJ100" s="39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H101" s="39"/>
      <c r="AI101" s="39"/>
      <c r="AJ101" s="39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H102" s="39"/>
      <c r="AI102" s="39"/>
      <c r="AJ102" s="39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H103" s="39"/>
      <c r="AI103" s="39"/>
      <c r="AJ103" s="39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H104" s="39"/>
      <c r="AI104" s="39"/>
      <c r="AJ104" s="39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H105" s="39"/>
      <c r="AI105" s="39"/>
      <c r="AJ105" s="39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H106" s="39"/>
      <c r="AI106" s="39"/>
      <c r="AJ106" s="39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H107" s="39"/>
      <c r="AI107" s="39"/>
      <c r="AJ107" s="39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H108" s="39"/>
      <c r="AI108" s="39"/>
      <c r="AJ108" s="39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H109" s="39"/>
      <c r="AI109" s="39"/>
      <c r="AJ109" s="39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H110" s="39"/>
      <c r="AI110" s="39"/>
      <c r="AJ110" s="39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H111" s="39"/>
      <c r="AI111" s="39"/>
      <c r="AJ111" s="39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H112" s="39"/>
      <c r="AI112" s="39"/>
      <c r="AJ112" s="39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H113" s="39"/>
      <c r="AI113" s="39"/>
      <c r="AJ113" s="39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H114" s="39"/>
      <c r="AI114" s="39"/>
      <c r="AJ114" s="39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H115" s="39"/>
      <c r="AI115" s="39"/>
      <c r="AJ115" s="39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H116" s="39"/>
      <c r="AI116" s="39"/>
      <c r="AJ116" s="39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H117" s="39"/>
      <c r="AI117" s="39"/>
      <c r="AJ117" s="39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H118" s="39"/>
      <c r="AI118" s="39"/>
      <c r="AJ118" s="39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H119" s="39"/>
      <c r="AI119" s="39"/>
      <c r="AJ119" s="39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H120" s="39"/>
      <c r="AI120" s="39"/>
      <c r="AJ120" s="39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H121" s="39"/>
      <c r="AI121" s="39"/>
      <c r="AJ121" s="39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H122" s="39"/>
      <c r="AI122" s="39"/>
      <c r="AJ122" s="39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H123" s="39"/>
      <c r="AI123" s="39"/>
      <c r="AJ123" s="39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H124" s="39"/>
      <c r="AI124" s="39"/>
      <c r="AJ124" s="39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H125" s="39"/>
      <c r="AI125" s="39"/>
      <c r="AJ125" s="39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H126" s="39"/>
      <c r="AI126" s="39"/>
      <c r="AJ126" s="39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H127" s="39"/>
      <c r="AI127" s="39"/>
      <c r="AJ127" s="39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H128" s="39"/>
      <c r="AI128" s="39"/>
      <c r="AJ128" s="39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H129" s="39"/>
      <c r="AI129" s="39"/>
      <c r="AJ129" s="39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H130" s="39"/>
      <c r="AI130" s="39"/>
      <c r="AJ130" s="39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H131" s="39"/>
      <c r="AI131" s="39"/>
      <c r="AJ131" s="39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H132" s="39"/>
      <c r="AI132" s="39"/>
      <c r="AJ132" s="39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H133" s="39"/>
      <c r="AI133" s="39"/>
      <c r="AJ133" s="39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H134" s="39"/>
      <c r="AI134" s="39"/>
      <c r="AJ134" s="39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H135" s="39"/>
      <c r="AI135" s="39"/>
      <c r="AJ135" s="39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H136" s="39"/>
      <c r="AI136" s="39"/>
      <c r="AJ136" s="39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H137" s="39"/>
      <c r="AI137" s="39"/>
      <c r="AJ137" s="39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H138" s="39"/>
      <c r="AI138" s="39"/>
      <c r="AJ138" s="39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H139" s="39"/>
      <c r="AI139" s="39"/>
      <c r="AJ139" s="39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H140" s="39"/>
      <c r="AI140" s="39"/>
      <c r="AJ140" s="39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H141" s="39"/>
      <c r="AI141" s="39"/>
      <c r="AJ141" s="39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H142" s="39"/>
      <c r="AI142" s="39"/>
      <c r="AJ142" s="39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H143" s="39"/>
      <c r="AI143" s="39"/>
      <c r="AJ143" s="39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H144" s="39"/>
      <c r="AI144" s="39"/>
      <c r="AJ144" s="39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H145" s="39"/>
      <c r="AI145" s="39"/>
      <c r="AJ145" s="39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H146" s="39"/>
      <c r="AI146" s="39"/>
      <c r="AJ146" s="39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H147" s="39"/>
      <c r="AI147" s="39"/>
      <c r="AJ147" s="39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H148" s="39"/>
      <c r="AI148" s="39"/>
      <c r="AJ148" s="39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H149" s="39"/>
      <c r="AI149" s="39"/>
      <c r="AJ149" s="39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H150" s="39"/>
      <c r="AI150" s="39"/>
      <c r="AJ150" s="39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H151" s="39"/>
      <c r="AI151" s="39"/>
      <c r="AJ151" s="39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H152" s="39"/>
      <c r="AI152" s="39"/>
      <c r="AJ152" s="39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H153" s="39"/>
      <c r="AI153" s="39"/>
      <c r="AJ153" s="39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H154" s="39"/>
      <c r="AI154" s="39"/>
      <c r="AJ154" s="39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H155" s="39"/>
      <c r="AI155" s="39"/>
      <c r="AJ155" s="39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H156" s="39"/>
      <c r="AI156" s="39"/>
      <c r="AJ156" s="39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H157" s="39"/>
      <c r="AI157" s="39"/>
      <c r="AJ157" s="39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H158" s="39"/>
      <c r="AI158" s="39"/>
      <c r="AJ158" s="39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H159" s="39"/>
      <c r="AI159" s="39"/>
      <c r="AJ159" s="39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H160" s="39"/>
      <c r="AI160" s="39"/>
      <c r="AJ160" s="39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H161" s="39"/>
      <c r="AI161" s="39"/>
      <c r="AJ161" s="39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H162" s="39"/>
      <c r="AI162" s="39"/>
      <c r="AJ162" s="39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H163" s="39"/>
      <c r="AI163" s="39"/>
      <c r="AJ163" s="39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H164" s="39"/>
      <c r="AI164" s="39"/>
      <c r="AJ164" s="39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H165" s="39"/>
      <c r="AI165" s="39"/>
      <c r="AJ165" s="39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H166" s="39"/>
      <c r="AI166" s="39"/>
      <c r="AJ166" s="39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39"/>
      <c r="AD167" s="39"/>
      <c r="AH167" s="39"/>
      <c r="AI167" s="39"/>
      <c r="AJ167" s="39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39"/>
      <c r="AD168" s="39"/>
      <c r="AH168" s="39"/>
      <c r="AI168" s="39"/>
      <c r="AJ168" s="39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39"/>
      <c r="AD169" s="39"/>
      <c r="AH169" s="39"/>
      <c r="AI169" s="39"/>
      <c r="AJ169" s="39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39"/>
      <c r="AD170" s="39"/>
      <c r="AH170" s="39"/>
      <c r="AI170" s="39"/>
      <c r="AJ170" s="39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AH171" s="39"/>
      <c r="AI171" s="39"/>
      <c r="AJ171" s="39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AH172" s="39"/>
      <c r="AI172" s="39"/>
      <c r="AJ172" s="39"/>
      <c r="AK172" s="39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AH173" s="39"/>
      <c r="AI173" s="39"/>
      <c r="AJ173" s="39"/>
      <c r="AK173" s="39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AH174" s="39"/>
      <c r="AI174" s="39"/>
      <c r="AJ174" s="39"/>
      <c r="AK174" s="39"/>
      <c r="AL174" s="23"/>
    </row>
    <row r="175" spans="1:57" ht="14.25" x14ac:dyDescent="0.2">
      <c r="L175" s="23"/>
      <c r="M175" s="23"/>
      <c r="N175" s="23"/>
      <c r="O175" s="23"/>
      <c r="P175" s="23"/>
      <c r="AH175" s="39"/>
      <c r="AI175" s="39"/>
      <c r="AJ175" s="39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AH176" s="39"/>
      <c r="AI176" s="39"/>
      <c r="AJ176" s="39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AH177" s="39"/>
      <c r="AI177" s="39"/>
      <c r="AJ177" s="39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AH178" s="23"/>
      <c r="AI178" s="23"/>
      <c r="AJ178" s="23"/>
      <c r="AK178" s="23"/>
      <c r="AL178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26.7109375" style="65" customWidth="1"/>
    <col min="3" max="3" width="24.28515625" style="64" customWidth="1"/>
    <col min="4" max="4" width="10.5703125" style="89" customWidth="1"/>
    <col min="5" max="5" width="8.85546875" style="89" customWidth="1"/>
    <col min="6" max="6" width="0.7109375" style="42" customWidth="1"/>
    <col min="7" max="11" width="5.28515625" style="64" customWidth="1"/>
    <col min="12" max="12" width="6.140625" style="64" customWidth="1"/>
    <col min="13" max="16" width="5.28515625" style="64" customWidth="1"/>
    <col min="17" max="21" width="6.7109375" style="109" customWidth="1"/>
    <col min="22" max="22" width="9.28515625" style="64" customWidth="1"/>
    <col min="23" max="23" width="20.5703125" style="89" customWidth="1"/>
    <col min="24" max="24" width="9.42578125" style="64" customWidth="1"/>
    <col min="25" max="30" width="9.140625" style="4"/>
  </cols>
  <sheetData>
    <row r="1" spans="1:30" ht="18.75" x14ac:dyDescent="0.3">
      <c r="A1" s="63"/>
      <c r="B1" s="91" t="s">
        <v>91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02"/>
      <c r="R1" s="102"/>
      <c r="S1" s="102"/>
      <c r="T1" s="102"/>
      <c r="U1" s="102"/>
      <c r="V1" s="67"/>
      <c r="W1" s="68"/>
      <c r="X1" s="69"/>
      <c r="Y1" s="1"/>
      <c r="Z1" s="1"/>
      <c r="AA1" s="1"/>
      <c r="AB1" s="1"/>
      <c r="AC1" s="1"/>
      <c r="AD1" s="1"/>
    </row>
    <row r="2" spans="1:30" ht="15.75" x14ac:dyDescent="0.25">
      <c r="A2" s="63"/>
      <c r="B2" s="70" t="s">
        <v>34</v>
      </c>
      <c r="C2" s="9" t="s">
        <v>51</v>
      </c>
      <c r="D2" s="11"/>
      <c r="E2" s="11"/>
      <c r="F2" s="71"/>
      <c r="G2" s="72"/>
      <c r="H2" s="11"/>
      <c r="I2" s="11"/>
      <c r="J2" s="11"/>
      <c r="K2" s="11"/>
      <c r="L2" s="11"/>
      <c r="M2" s="11"/>
      <c r="N2" s="11"/>
      <c r="O2" s="11"/>
      <c r="P2" s="11"/>
      <c r="Q2" s="103"/>
      <c r="R2" s="103"/>
      <c r="S2" s="103"/>
      <c r="T2" s="103"/>
      <c r="U2" s="103"/>
      <c r="V2" s="11"/>
      <c r="W2" s="72"/>
      <c r="X2" s="30"/>
      <c r="Y2" s="1"/>
      <c r="Z2" s="1"/>
      <c r="AA2" s="1"/>
      <c r="AB2" s="1"/>
      <c r="AC2" s="1"/>
      <c r="AD2" s="1"/>
    </row>
    <row r="3" spans="1:30" x14ac:dyDescent="0.25">
      <c r="A3" s="63"/>
      <c r="B3" s="22" t="s">
        <v>54</v>
      </c>
      <c r="C3" s="22" t="s">
        <v>55</v>
      </c>
      <c r="D3" s="16" t="s">
        <v>56</v>
      </c>
      <c r="E3" s="21" t="s">
        <v>1</v>
      </c>
      <c r="F3" s="73"/>
      <c r="G3" s="18" t="s">
        <v>57</v>
      </c>
      <c r="H3" s="15" t="s">
        <v>58</v>
      </c>
      <c r="I3" s="15" t="s">
        <v>32</v>
      </c>
      <c r="J3" s="17" t="s">
        <v>59</v>
      </c>
      <c r="K3" s="17" t="s">
        <v>60</v>
      </c>
      <c r="L3" s="17" t="s">
        <v>61</v>
      </c>
      <c r="M3" s="18" t="s">
        <v>62</v>
      </c>
      <c r="N3" s="18" t="s">
        <v>31</v>
      </c>
      <c r="O3" s="15" t="s">
        <v>63</v>
      </c>
      <c r="P3" s="18" t="s">
        <v>58</v>
      </c>
      <c r="Q3" s="93" t="s">
        <v>17</v>
      </c>
      <c r="R3" s="93">
        <v>1</v>
      </c>
      <c r="S3" s="93">
        <v>2</v>
      </c>
      <c r="T3" s="93">
        <v>3</v>
      </c>
      <c r="U3" s="93" t="s">
        <v>64</v>
      </c>
      <c r="V3" s="17" t="s">
        <v>22</v>
      </c>
      <c r="W3" s="16" t="s">
        <v>65</v>
      </c>
      <c r="X3" s="16" t="s">
        <v>66</v>
      </c>
      <c r="Y3" s="1"/>
      <c r="Z3" s="1"/>
      <c r="AA3" s="1"/>
      <c r="AB3" s="1"/>
      <c r="AC3" s="1"/>
      <c r="AD3" s="1"/>
    </row>
    <row r="4" spans="1:30" x14ac:dyDescent="0.25">
      <c r="A4" s="63"/>
      <c r="B4" s="74" t="s">
        <v>87</v>
      </c>
      <c r="C4" s="75" t="s">
        <v>88</v>
      </c>
      <c r="D4" s="76" t="s">
        <v>70</v>
      </c>
      <c r="E4" s="77" t="s">
        <v>45</v>
      </c>
      <c r="F4" s="23"/>
      <c r="G4" s="78"/>
      <c r="H4" s="79"/>
      <c r="I4" s="79">
        <v>1</v>
      </c>
      <c r="J4" s="80" t="s">
        <v>73</v>
      </c>
      <c r="K4" s="80">
        <v>1</v>
      </c>
      <c r="L4" s="81"/>
      <c r="M4" s="80">
        <v>1</v>
      </c>
      <c r="N4" s="78"/>
      <c r="O4" s="79"/>
      <c r="P4" s="79"/>
      <c r="Q4" s="104" t="s">
        <v>92</v>
      </c>
      <c r="R4" s="104" t="s">
        <v>108</v>
      </c>
      <c r="S4" s="104" t="s">
        <v>109</v>
      </c>
      <c r="T4" s="104"/>
      <c r="U4" s="104" t="s">
        <v>110</v>
      </c>
      <c r="V4" s="82">
        <v>0.57099999999999995</v>
      </c>
      <c r="W4" s="75" t="s">
        <v>89</v>
      </c>
      <c r="X4" s="83" t="s">
        <v>90</v>
      </c>
      <c r="Y4" s="1"/>
      <c r="Z4" s="1"/>
      <c r="AA4" s="1"/>
      <c r="AB4" s="1"/>
      <c r="AC4" s="1"/>
      <c r="AD4" s="1"/>
    </row>
    <row r="5" spans="1:30" x14ac:dyDescent="0.25">
      <c r="A5" s="63"/>
      <c r="B5" s="74" t="s">
        <v>84</v>
      </c>
      <c r="C5" s="75" t="s">
        <v>85</v>
      </c>
      <c r="D5" s="76" t="s">
        <v>70</v>
      </c>
      <c r="E5" s="77" t="s">
        <v>36</v>
      </c>
      <c r="F5" s="23"/>
      <c r="G5" s="78"/>
      <c r="H5" s="79"/>
      <c r="I5" s="79">
        <v>1</v>
      </c>
      <c r="J5" s="80" t="s">
        <v>73</v>
      </c>
      <c r="K5" s="80">
        <v>1</v>
      </c>
      <c r="L5" s="81"/>
      <c r="M5" s="80">
        <v>1</v>
      </c>
      <c r="N5" s="78"/>
      <c r="O5" s="79">
        <v>1</v>
      </c>
      <c r="P5" s="79"/>
      <c r="Q5" s="104" t="s">
        <v>108</v>
      </c>
      <c r="R5" s="104" t="s">
        <v>111</v>
      </c>
      <c r="S5" s="104"/>
      <c r="T5" s="104"/>
      <c r="U5" s="104" t="s">
        <v>109</v>
      </c>
      <c r="V5" s="82">
        <v>0.6</v>
      </c>
      <c r="W5" s="75" t="s">
        <v>83</v>
      </c>
      <c r="X5" s="83" t="s">
        <v>86</v>
      </c>
      <c r="Y5" s="1"/>
      <c r="Z5" s="1"/>
      <c r="AA5" s="1"/>
      <c r="AB5" s="1"/>
      <c r="AC5" s="1"/>
      <c r="AD5" s="1"/>
    </row>
    <row r="6" spans="1:30" x14ac:dyDescent="0.25">
      <c r="A6" s="85"/>
      <c r="B6" s="22" t="s">
        <v>7</v>
      </c>
      <c r="C6" s="17"/>
      <c r="D6" s="16"/>
      <c r="E6" s="92"/>
      <c r="F6" s="90"/>
      <c r="G6" s="18"/>
      <c r="H6" s="18"/>
      <c r="I6" s="18">
        <v>2</v>
      </c>
      <c r="J6" s="18"/>
      <c r="K6" s="18">
        <v>2</v>
      </c>
      <c r="L6" s="18"/>
      <c r="M6" s="18">
        <v>2</v>
      </c>
      <c r="N6" s="18"/>
      <c r="O6" s="18">
        <v>1</v>
      </c>
      <c r="P6" s="18"/>
      <c r="Q6" s="93" t="s">
        <v>112</v>
      </c>
      <c r="R6" s="93" t="s">
        <v>113</v>
      </c>
      <c r="S6" s="93" t="s">
        <v>109</v>
      </c>
      <c r="T6" s="93"/>
      <c r="U6" s="93" t="s">
        <v>114</v>
      </c>
      <c r="V6" s="37">
        <v>0.58299999999999996</v>
      </c>
      <c r="W6" s="94"/>
      <c r="X6" s="93"/>
      <c r="Y6" s="1"/>
      <c r="Z6" s="1"/>
      <c r="AA6" s="1"/>
      <c r="AB6" s="1"/>
      <c r="AC6" s="1"/>
      <c r="AD6" s="1"/>
    </row>
    <row r="7" spans="1:30" x14ac:dyDescent="0.25">
      <c r="A7" s="85"/>
      <c r="B7" s="95"/>
      <c r="C7" s="96"/>
      <c r="D7" s="97"/>
      <c r="E7" s="98"/>
      <c r="F7" s="99"/>
      <c r="G7" s="96"/>
      <c r="H7" s="96"/>
      <c r="I7" s="96"/>
      <c r="J7" s="100"/>
      <c r="K7" s="100"/>
      <c r="L7" s="100"/>
      <c r="M7" s="96"/>
      <c r="N7" s="96"/>
      <c r="O7" s="96"/>
      <c r="P7" s="96"/>
      <c r="Q7" s="105"/>
      <c r="R7" s="105"/>
      <c r="S7" s="105"/>
      <c r="T7" s="105"/>
      <c r="U7" s="105"/>
      <c r="V7" s="96"/>
      <c r="W7" s="97"/>
      <c r="X7" s="101"/>
      <c r="Y7" s="1"/>
      <c r="Z7" s="1"/>
      <c r="AA7" s="1"/>
      <c r="AB7" s="1"/>
      <c r="AC7" s="1"/>
      <c r="AD7" s="1"/>
    </row>
    <row r="8" spans="1:30" x14ac:dyDescent="0.25">
      <c r="A8" s="63"/>
      <c r="B8" s="22" t="s">
        <v>67</v>
      </c>
      <c r="C8" s="22" t="s">
        <v>55</v>
      </c>
      <c r="D8" s="16" t="s">
        <v>56</v>
      </c>
      <c r="E8" s="21" t="s">
        <v>1</v>
      </c>
      <c r="F8" s="73"/>
      <c r="G8" s="18" t="s">
        <v>57</v>
      </c>
      <c r="H8" s="15" t="s">
        <v>58</v>
      </c>
      <c r="I8" s="15" t="s">
        <v>32</v>
      </c>
      <c r="J8" s="17" t="s">
        <v>59</v>
      </c>
      <c r="K8" s="17" t="s">
        <v>60</v>
      </c>
      <c r="L8" s="17" t="s">
        <v>61</v>
      </c>
      <c r="M8" s="18" t="s">
        <v>62</v>
      </c>
      <c r="N8" s="18" t="s">
        <v>31</v>
      </c>
      <c r="O8" s="15" t="s">
        <v>63</v>
      </c>
      <c r="P8" s="18" t="s">
        <v>58</v>
      </c>
      <c r="Q8" s="93" t="s">
        <v>17</v>
      </c>
      <c r="R8" s="93">
        <v>1</v>
      </c>
      <c r="S8" s="93">
        <v>2</v>
      </c>
      <c r="T8" s="93">
        <v>3</v>
      </c>
      <c r="U8" s="93" t="s">
        <v>64</v>
      </c>
      <c r="V8" s="17" t="s">
        <v>22</v>
      </c>
      <c r="W8" s="16" t="s">
        <v>65</v>
      </c>
      <c r="X8" s="16" t="s">
        <v>66</v>
      </c>
      <c r="Y8" s="1"/>
      <c r="Z8" s="1"/>
      <c r="AA8" s="1"/>
      <c r="AB8" s="1"/>
      <c r="AC8" s="1"/>
      <c r="AD8" s="1"/>
    </row>
    <row r="9" spans="1:30" x14ac:dyDescent="0.25">
      <c r="A9" s="63"/>
      <c r="B9" s="74" t="s">
        <v>78</v>
      </c>
      <c r="C9" s="75" t="s">
        <v>79</v>
      </c>
      <c r="D9" s="76" t="s">
        <v>70</v>
      </c>
      <c r="E9" s="77" t="s">
        <v>36</v>
      </c>
      <c r="F9" s="66"/>
      <c r="G9" s="78">
        <v>1</v>
      </c>
      <c r="H9" s="79"/>
      <c r="I9" s="79"/>
      <c r="J9" s="80" t="s">
        <v>82</v>
      </c>
      <c r="K9" s="80">
        <v>1</v>
      </c>
      <c r="L9" s="81"/>
      <c r="M9" s="80">
        <v>1</v>
      </c>
      <c r="N9" s="78"/>
      <c r="O9" s="79"/>
      <c r="P9" s="79">
        <v>1</v>
      </c>
      <c r="Q9" s="104" t="s">
        <v>115</v>
      </c>
      <c r="R9" s="104" t="s">
        <v>117</v>
      </c>
      <c r="S9" s="104" t="s">
        <v>118</v>
      </c>
      <c r="T9" s="104" t="s">
        <v>110</v>
      </c>
      <c r="U9" s="104"/>
      <c r="V9" s="82">
        <v>0.44400000000000001</v>
      </c>
      <c r="W9" s="75" t="s">
        <v>80</v>
      </c>
      <c r="X9" s="83" t="s">
        <v>81</v>
      </c>
      <c r="Y9" s="1"/>
      <c r="Z9" s="1"/>
      <c r="AA9" s="1"/>
      <c r="AB9" s="1"/>
      <c r="AC9" s="1"/>
      <c r="AD9" s="1"/>
    </row>
    <row r="10" spans="1:30" x14ac:dyDescent="0.25">
      <c r="A10" s="63"/>
      <c r="B10" s="74" t="s">
        <v>74</v>
      </c>
      <c r="C10" s="75" t="s">
        <v>75</v>
      </c>
      <c r="D10" s="76" t="s">
        <v>70</v>
      </c>
      <c r="E10" s="77" t="s">
        <v>36</v>
      </c>
      <c r="F10" s="23"/>
      <c r="G10" s="78">
        <v>1</v>
      </c>
      <c r="H10" s="79"/>
      <c r="I10" s="79"/>
      <c r="J10" s="80" t="s">
        <v>73</v>
      </c>
      <c r="K10" s="80">
        <v>1</v>
      </c>
      <c r="L10" s="81"/>
      <c r="M10" s="80">
        <v>1</v>
      </c>
      <c r="N10" s="78"/>
      <c r="O10" s="79"/>
      <c r="P10" s="79">
        <v>2</v>
      </c>
      <c r="Q10" s="104" t="s">
        <v>116</v>
      </c>
      <c r="R10" s="104" t="s">
        <v>111</v>
      </c>
      <c r="S10" s="104" t="s">
        <v>109</v>
      </c>
      <c r="T10" s="104"/>
      <c r="U10" s="104" t="s">
        <v>110</v>
      </c>
      <c r="V10" s="82">
        <v>0.5</v>
      </c>
      <c r="W10" s="75" t="s">
        <v>76</v>
      </c>
      <c r="X10" s="83" t="s">
        <v>77</v>
      </c>
      <c r="Y10" s="1"/>
      <c r="Z10" s="1"/>
      <c r="AA10" s="1"/>
      <c r="AB10" s="1"/>
      <c r="AC10" s="1"/>
      <c r="AD10" s="1"/>
    </row>
    <row r="11" spans="1:30" x14ac:dyDescent="0.25">
      <c r="A11" s="63"/>
      <c r="B11" s="74" t="s">
        <v>68</v>
      </c>
      <c r="C11" s="75" t="s">
        <v>69</v>
      </c>
      <c r="D11" s="76" t="s">
        <v>70</v>
      </c>
      <c r="E11" s="77" t="s">
        <v>36</v>
      </c>
      <c r="F11" s="84"/>
      <c r="G11" s="78">
        <v>1</v>
      </c>
      <c r="H11" s="79"/>
      <c r="I11" s="79"/>
      <c r="J11" s="80" t="s">
        <v>73</v>
      </c>
      <c r="K11" s="80">
        <v>6</v>
      </c>
      <c r="L11" s="81"/>
      <c r="M11" s="80">
        <v>1</v>
      </c>
      <c r="N11" s="78"/>
      <c r="O11" s="79"/>
      <c r="P11" s="79"/>
      <c r="Q11" s="104" t="s">
        <v>110</v>
      </c>
      <c r="R11" s="104" t="s">
        <v>110</v>
      </c>
      <c r="S11" s="104"/>
      <c r="T11" s="104"/>
      <c r="U11" s="104"/>
      <c r="V11" s="82">
        <v>0</v>
      </c>
      <c r="W11" s="75" t="s">
        <v>71</v>
      </c>
      <c r="X11" s="83" t="s">
        <v>72</v>
      </c>
      <c r="Y11" s="1"/>
      <c r="Z11" s="1"/>
      <c r="AA11" s="1"/>
      <c r="AB11" s="1"/>
      <c r="AC11" s="1"/>
      <c r="AD11" s="1"/>
    </row>
    <row r="12" spans="1:30" x14ac:dyDescent="0.25">
      <c r="A12" s="85"/>
      <c r="B12" s="22" t="s">
        <v>7</v>
      </c>
      <c r="C12" s="17"/>
      <c r="D12" s="16"/>
      <c r="E12" s="92"/>
      <c r="F12" s="90"/>
      <c r="G12" s="18">
        <v>3</v>
      </c>
      <c r="H12" s="18"/>
      <c r="I12" s="18"/>
      <c r="J12" s="18"/>
      <c r="K12" s="18"/>
      <c r="L12" s="18"/>
      <c r="M12" s="18">
        <v>3</v>
      </c>
      <c r="N12" s="18"/>
      <c r="O12" s="18"/>
      <c r="P12" s="18">
        <v>3</v>
      </c>
      <c r="Q12" s="93" t="s">
        <v>119</v>
      </c>
      <c r="R12" s="93" t="s">
        <v>92</v>
      </c>
      <c r="S12" s="93" t="s">
        <v>120</v>
      </c>
      <c r="T12" s="93" t="s">
        <v>110</v>
      </c>
      <c r="U12" s="93" t="s">
        <v>110</v>
      </c>
      <c r="V12" s="37">
        <v>0.438</v>
      </c>
      <c r="W12" s="94"/>
      <c r="X12" s="93"/>
      <c r="Y12" s="1"/>
      <c r="Z12" s="1"/>
      <c r="AA12" s="1"/>
      <c r="AB12" s="1"/>
      <c r="AC12" s="1"/>
      <c r="AD12" s="1"/>
    </row>
    <row r="13" spans="1:30" x14ac:dyDescent="0.25">
      <c r="A13" s="85"/>
      <c r="B13" s="95"/>
      <c r="C13" s="96"/>
      <c r="D13" s="97"/>
      <c r="E13" s="98"/>
      <c r="F13" s="99"/>
      <c r="G13" s="96"/>
      <c r="H13" s="96"/>
      <c r="I13" s="96"/>
      <c r="J13" s="100"/>
      <c r="K13" s="100"/>
      <c r="L13" s="100"/>
      <c r="M13" s="96"/>
      <c r="N13" s="96"/>
      <c r="O13" s="96"/>
      <c r="P13" s="96"/>
      <c r="Q13" s="105"/>
      <c r="R13" s="105"/>
      <c r="S13" s="105"/>
      <c r="T13" s="105"/>
      <c r="U13" s="105"/>
      <c r="V13" s="96"/>
      <c r="W13" s="97"/>
      <c r="X13" s="101"/>
      <c r="Y13" s="1"/>
      <c r="Z13" s="1"/>
      <c r="AA13" s="1"/>
      <c r="AB13" s="1"/>
      <c r="AC13" s="1"/>
      <c r="AD13" s="1"/>
    </row>
    <row r="14" spans="1:30" x14ac:dyDescent="0.25">
      <c r="A14" s="85"/>
      <c r="B14" s="86"/>
      <c r="C14" s="39"/>
      <c r="D14" s="86"/>
      <c r="E14" s="87"/>
      <c r="G14" s="39"/>
      <c r="H14" s="43"/>
      <c r="I14" s="39"/>
      <c r="J14" s="23"/>
      <c r="K14" s="23"/>
      <c r="L14" s="23"/>
      <c r="M14" s="39"/>
      <c r="N14" s="39"/>
      <c r="O14" s="39"/>
      <c r="P14" s="39"/>
      <c r="Q14" s="106"/>
      <c r="R14" s="106"/>
      <c r="S14" s="106"/>
      <c r="T14" s="106"/>
      <c r="U14" s="106"/>
      <c r="V14" s="39"/>
      <c r="W14" s="86"/>
      <c r="X14" s="39"/>
      <c r="Y14" s="1"/>
      <c r="Z14" s="1"/>
      <c r="AA14" s="1"/>
      <c r="AB14" s="1"/>
      <c r="AC14" s="1"/>
      <c r="AD14" s="1"/>
    </row>
    <row r="15" spans="1:30" x14ac:dyDescent="0.25">
      <c r="A15" s="85"/>
      <c r="B15" s="86"/>
      <c r="C15" s="39"/>
      <c r="D15" s="86"/>
      <c r="E15" s="87"/>
      <c r="G15" s="39"/>
      <c r="H15" s="43"/>
      <c r="I15" s="39"/>
      <c r="J15" s="23"/>
      <c r="K15" s="23"/>
      <c r="L15" s="23"/>
      <c r="M15" s="39"/>
      <c r="N15" s="39"/>
      <c r="O15" s="39"/>
      <c r="P15" s="39"/>
      <c r="Q15" s="106"/>
      <c r="R15" s="106"/>
      <c r="S15" s="106"/>
      <c r="T15" s="106"/>
      <c r="U15" s="106"/>
      <c r="V15" s="39"/>
      <c r="W15" s="86"/>
      <c r="X15" s="39"/>
      <c r="Y15" s="1"/>
      <c r="Z15" s="1"/>
      <c r="AA15" s="1"/>
      <c r="AB15" s="1"/>
      <c r="AC15" s="1"/>
      <c r="AD15" s="1"/>
    </row>
    <row r="16" spans="1:30" x14ac:dyDescent="0.25">
      <c r="A16" s="85"/>
      <c r="B16" s="86"/>
      <c r="C16" s="39"/>
      <c r="D16" s="86"/>
      <c r="E16" s="87"/>
      <c r="G16" s="39"/>
      <c r="H16" s="43"/>
      <c r="I16" s="39"/>
      <c r="J16" s="23"/>
      <c r="K16" s="23"/>
      <c r="L16" s="23"/>
      <c r="M16" s="39"/>
      <c r="N16" s="39"/>
      <c r="O16" s="39"/>
      <c r="P16" s="39"/>
      <c r="Q16" s="106"/>
      <c r="R16" s="106"/>
      <c r="S16" s="106"/>
      <c r="T16" s="106"/>
      <c r="U16" s="106"/>
      <c r="V16" s="39"/>
      <c r="W16" s="86"/>
      <c r="X16" s="39"/>
      <c r="Y16" s="1"/>
      <c r="Z16" s="1"/>
      <c r="AA16" s="1"/>
      <c r="AB16" s="1"/>
      <c r="AC16" s="1"/>
      <c r="AD16" s="1"/>
    </row>
    <row r="17" spans="1:30" x14ac:dyDescent="0.25">
      <c r="A17" s="85"/>
      <c r="B17" s="86"/>
      <c r="C17" s="39"/>
      <c r="D17" s="86"/>
      <c r="E17" s="87"/>
      <c r="G17" s="39"/>
      <c r="H17" s="43"/>
      <c r="I17" s="39"/>
      <c r="J17" s="23"/>
      <c r="K17" s="23"/>
      <c r="L17" s="23"/>
      <c r="M17" s="39"/>
      <c r="N17" s="39"/>
      <c r="O17" s="39"/>
      <c r="P17" s="39"/>
      <c r="Q17" s="106"/>
      <c r="R17" s="106"/>
      <c r="S17" s="106"/>
      <c r="T17" s="106"/>
      <c r="U17" s="106"/>
      <c r="V17" s="39"/>
      <c r="W17" s="86"/>
      <c r="X17" s="39"/>
      <c r="Y17" s="1"/>
      <c r="Z17" s="1"/>
      <c r="AA17" s="1"/>
      <c r="AB17" s="1"/>
      <c r="AC17" s="1"/>
      <c r="AD17" s="1"/>
    </row>
    <row r="18" spans="1:30" x14ac:dyDescent="0.25">
      <c r="A18" s="85"/>
      <c r="B18" s="86"/>
      <c r="C18" s="39"/>
      <c r="D18" s="86"/>
      <c r="E18" s="87"/>
      <c r="G18" s="39"/>
      <c r="H18" s="43"/>
      <c r="I18" s="39"/>
      <c r="J18" s="23"/>
      <c r="K18" s="23"/>
      <c r="L18" s="23"/>
      <c r="M18" s="39"/>
      <c r="N18" s="39"/>
      <c r="O18" s="39"/>
      <c r="P18" s="39"/>
      <c r="Q18" s="106"/>
      <c r="R18" s="106"/>
      <c r="S18" s="106"/>
      <c r="T18" s="106"/>
      <c r="U18" s="106"/>
      <c r="V18" s="39"/>
      <c r="W18" s="86"/>
      <c r="X18" s="39"/>
      <c r="Y18" s="1"/>
      <c r="Z18" s="1"/>
      <c r="AA18" s="1"/>
      <c r="AB18" s="1"/>
      <c r="AC18" s="1"/>
      <c r="AD18" s="1"/>
    </row>
    <row r="19" spans="1:30" x14ac:dyDescent="0.25">
      <c r="A19" s="85"/>
      <c r="B19" s="86"/>
      <c r="C19" s="39"/>
      <c r="D19" s="86"/>
      <c r="E19" s="87"/>
      <c r="G19" s="39"/>
      <c r="H19" s="43"/>
      <c r="I19" s="39"/>
      <c r="J19" s="23"/>
      <c r="K19" s="23"/>
      <c r="L19" s="23"/>
      <c r="M19" s="39"/>
      <c r="N19" s="39"/>
      <c r="O19" s="39"/>
      <c r="P19" s="39"/>
      <c r="Q19" s="106"/>
      <c r="R19" s="106"/>
      <c r="S19" s="106"/>
      <c r="T19" s="106"/>
      <c r="U19" s="106"/>
      <c r="V19" s="39"/>
      <c r="W19" s="86"/>
      <c r="X19" s="39"/>
      <c r="Y19" s="1"/>
      <c r="Z19" s="1"/>
      <c r="AA19" s="1"/>
      <c r="AB19" s="1"/>
      <c r="AC19" s="1"/>
      <c r="AD19" s="1"/>
    </row>
    <row r="20" spans="1:30" x14ac:dyDescent="0.25">
      <c r="A20" s="85"/>
      <c r="B20" s="86"/>
      <c r="C20" s="39"/>
      <c r="D20" s="86"/>
      <c r="E20" s="87"/>
      <c r="G20" s="39"/>
      <c r="H20" s="43"/>
      <c r="I20" s="39"/>
      <c r="J20" s="23"/>
      <c r="K20" s="23"/>
      <c r="L20" s="23"/>
      <c r="M20" s="39"/>
      <c r="N20" s="39"/>
      <c r="O20" s="39"/>
      <c r="P20" s="39"/>
      <c r="Q20" s="106"/>
      <c r="R20" s="106"/>
      <c r="S20" s="106"/>
      <c r="T20" s="106"/>
      <c r="U20" s="106"/>
      <c r="V20" s="39"/>
      <c r="W20" s="86"/>
      <c r="X20" s="39"/>
      <c r="Y20" s="1"/>
      <c r="Z20" s="1"/>
      <c r="AA20" s="1"/>
      <c r="AB20" s="1"/>
      <c r="AC20" s="1"/>
      <c r="AD20" s="1"/>
    </row>
    <row r="21" spans="1:30" x14ac:dyDescent="0.25">
      <c r="A21" s="85"/>
      <c r="B21" s="86"/>
      <c r="C21" s="39"/>
      <c r="D21" s="86"/>
      <c r="E21" s="87"/>
      <c r="G21" s="39"/>
      <c r="H21" s="43"/>
      <c r="I21" s="39"/>
      <c r="J21" s="23"/>
      <c r="K21" s="23"/>
      <c r="L21" s="23"/>
      <c r="M21" s="39"/>
      <c r="N21" s="39"/>
      <c r="O21" s="39"/>
      <c r="P21" s="39"/>
      <c r="Q21" s="106"/>
      <c r="R21" s="106"/>
      <c r="S21" s="106"/>
      <c r="T21" s="106"/>
      <c r="U21" s="106"/>
      <c r="V21" s="39"/>
      <c r="W21" s="86"/>
      <c r="X21" s="39"/>
      <c r="Y21" s="1"/>
      <c r="Z21" s="1"/>
      <c r="AA21" s="1"/>
      <c r="AB21" s="1"/>
      <c r="AC21" s="1"/>
      <c r="AD21" s="1"/>
    </row>
    <row r="22" spans="1:30" x14ac:dyDescent="0.25">
      <c r="A22" s="85"/>
      <c r="B22" s="86"/>
      <c r="C22" s="39"/>
      <c r="D22" s="23"/>
      <c r="E22" s="87"/>
      <c r="F22" s="86"/>
      <c r="G22" s="39"/>
      <c r="H22" s="43"/>
      <c r="I22" s="39"/>
      <c r="J22" s="23"/>
      <c r="K22" s="23"/>
      <c r="L22" s="23"/>
      <c r="M22" s="39"/>
      <c r="N22" s="39"/>
      <c r="O22" s="39"/>
      <c r="P22" s="39"/>
      <c r="Q22" s="106"/>
      <c r="R22" s="106"/>
      <c r="S22" s="106"/>
      <c r="T22" s="106"/>
      <c r="U22" s="106"/>
      <c r="V22" s="39"/>
      <c r="W22" s="86"/>
      <c r="X22" s="39"/>
      <c r="Y22" s="1"/>
      <c r="Z22" s="1"/>
      <c r="AA22" s="1"/>
      <c r="AB22" s="1"/>
      <c r="AC22" s="1"/>
      <c r="AD22" s="1"/>
    </row>
    <row r="23" spans="1:30" x14ac:dyDescent="0.25">
      <c r="A23" s="85"/>
      <c r="B23" s="86"/>
      <c r="C23" s="39"/>
      <c r="D23" s="86"/>
      <c r="E23" s="87"/>
      <c r="G23" s="39"/>
      <c r="H23" s="43"/>
      <c r="I23" s="39"/>
      <c r="J23" s="23"/>
      <c r="K23" s="23"/>
      <c r="L23" s="23"/>
      <c r="M23" s="39"/>
      <c r="N23" s="39"/>
      <c r="O23" s="39"/>
      <c r="P23" s="39"/>
      <c r="Q23" s="106"/>
      <c r="R23" s="106"/>
      <c r="S23" s="106"/>
      <c r="T23" s="106"/>
      <c r="U23" s="106"/>
      <c r="V23" s="39"/>
      <c r="W23" s="86"/>
      <c r="X23" s="39"/>
      <c r="Y23" s="1"/>
      <c r="Z23" s="1"/>
      <c r="AA23" s="1"/>
      <c r="AB23" s="1"/>
      <c r="AC23" s="1"/>
      <c r="AD23" s="1"/>
    </row>
    <row r="24" spans="1:30" x14ac:dyDescent="0.25">
      <c r="A24" s="85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107"/>
      <c r="R24" s="107"/>
      <c r="S24" s="107"/>
      <c r="T24" s="107"/>
      <c r="U24" s="107"/>
      <c r="V24" s="86"/>
      <c r="W24" s="86"/>
      <c r="X24" s="86"/>
      <c r="Y24" s="1"/>
      <c r="Z24" s="1"/>
      <c r="AA24" s="1"/>
      <c r="AB24" s="1"/>
      <c r="AC24" s="1"/>
      <c r="AD24" s="1"/>
    </row>
    <row r="25" spans="1:30" x14ac:dyDescent="0.25">
      <c r="A25" s="85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107"/>
      <c r="R25" s="107"/>
      <c r="S25" s="107"/>
      <c r="T25" s="107"/>
      <c r="U25" s="107"/>
      <c r="V25" s="86"/>
      <c r="W25" s="86"/>
      <c r="X25" s="86"/>
      <c r="Y25" s="1"/>
      <c r="Z25" s="1"/>
      <c r="AA25" s="1"/>
      <c r="AB25" s="1"/>
      <c r="AC25" s="1"/>
      <c r="AD25" s="1"/>
    </row>
    <row r="26" spans="1:30" x14ac:dyDescent="0.2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107"/>
      <c r="R26" s="107"/>
      <c r="S26" s="107"/>
      <c r="T26" s="107"/>
      <c r="U26" s="107"/>
      <c r="V26" s="86"/>
      <c r="W26" s="86"/>
      <c r="X26" s="86"/>
      <c r="Y26" s="1"/>
      <c r="Z26" s="1"/>
      <c r="AA26" s="1"/>
      <c r="AB26" s="1"/>
      <c r="AC26" s="1"/>
      <c r="AD26" s="1"/>
    </row>
    <row r="27" spans="1:30" x14ac:dyDescent="0.25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107"/>
      <c r="R27" s="107"/>
      <c r="S27" s="107"/>
      <c r="T27" s="107"/>
      <c r="U27" s="107"/>
      <c r="V27" s="86"/>
      <c r="W27" s="86"/>
      <c r="X27" s="86"/>
      <c r="Y27" s="1"/>
      <c r="Z27" s="1"/>
      <c r="AA27" s="1"/>
      <c r="AB27" s="1"/>
      <c r="AC27" s="1"/>
      <c r="AD27" s="1"/>
    </row>
    <row r="28" spans="1:30" x14ac:dyDescent="0.25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107"/>
      <c r="R28" s="107"/>
      <c r="S28" s="107"/>
      <c r="T28" s="107"/>
      <c r="U28" s="107"/>
      <c r="V28" s="86"/>
      <c r="W28" s="86"/>
      <c r="X28" s="86"/>
      <c r="Y28" s="1"/>
      <c r="Z28" s="1"/>
      <c r="AA28" s="1"/>
      <c r="AB28" s="1"/>
      <c r="AC28" s="1"/>
      <c r="AD28" s="1"/>
    </row>
    <row r="29" spans="1:30" x14ac:dyDescent="0.25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107"/>
      <c r="R29" s="107"/>
      <c r="S29" s="107"/>
      <c r="T29" s="107"/>
      <c r="U29" s="107"/>
      <c r="V29" s="86"/>
      <c r="W29" s="86"/>
      <c r="X29" s="86"/>
      <c r="Y29" s="1"/>
      <c r="Z29" s="1"/>
      <c r="AA29" s="1"/>
      <c r="AB29" s="1"/>
      <c r="AC29" s="1"/>
      <c r="AD29" s="1"/>
    </row>
    <row r="30" spans="1:30" x14ac:dyDescent="0.25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107"/>
      <c r="R30" s="107"/>
      <c r="S30" s="107"/>
      <c r="T30" s="107"/>
      <c r="U30" s="107"/>
      <c r="V30" s="86"/>
      <c r="W30" s="86"/>
      <c r="X30" s="86"/>
      <c r="Y30" s="1"/>
      <c r="Z30" s="1"/>
      <c r="AA30" s="1"/>
      <c r="AB30" s="1"/>
      <c r="AC30" s="1"/>
      <c r="AD30" s="1"/>
    </row>
    <row r="31" spans="1:30" x14ac:dyDescent="0.25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107"/>
      <c r="R31" s="107"/>
      <c r="S31" s="107"/>
      <c r="T31" s="107"/>
      <c r="U31" s="107"/>
      <c r="V31" s="86"/>
      <c r="W31" s="86"/>
      <c r="X31" s="86"/>
      <c r="Y31" s="1"/>
      <c r="Z31" s="1"/>
      <c r="AA31" s="1"/>
      <c r="AB31" s="1"/>
      <c r="AC31" s="1"/>
      <c r="AD31" s="1"/>
    </row>
    <row r="32" spans="1:30" x14ac:dyDescent="0.25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107"/>
      <c r="R32" s="107"/>
      <c r="S32" s="107"/>
      <c r="T32" s="107"/>
      <c r="U32" s="107"/>
      <c r="V32" s="86"/>
      <c r="W32" s="86"/>
      <c r="X32" s="86"/>
      <c r="Y32" s="1"/>
      <c r="Z32" s="1"/>
      <c r="AA32" s="1"/>
      <c r="AB32" s="1"/>
      <c r="AC32" s="1"/>
      <c r="AD32" s="1"/>
    </row>
    <row r="33" spans="1:30" x14ac:dyDescent="0.25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107"/>
      <c r="R33" s="107"/>
      <c r="S33" s="107"/>
      <c r="T33" s="107"/>
      <c r="U33" s="107"/>
      <c r="V33" s="86"/>
      <c r="W33" s="86"/>
      <c r="X33" s="86"/>
      <c r="Y33" s="1"/>
      <c r="Z33" s="1"/>
      <c r="AA33" s="1"/>
      <c r="AB33" s="1"/>
      <c r="AC33" s="1"/>
      <c r="AD33" s="1"/>
    </row>
    <row r="34" spans="1:30" x14ac:dyDescent="0.25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107"/>
      <c r="R34" s="107"/>
      <c r="S34" s="107"/>
      <c r="T34" s="107"/>
      <c r="U34" s="107"/>
      <c r="V34" s="86"/>
      <c r="W34" s="86"/>
      <c r="X34" s="86"/>
      <c r="Y34" s="1"/>
      <c r="Z34" s="1"/>
      <c r="AA34" s="1"/>
      <c r="AB34" s="1"/>
      <c r="AC34" s="1"/>
      <c r="AD34" s="1"/>
    </row>
    <row r="35" spans="1:30" x14ac:dyDescent="0.25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107"/>
      <c r="R35" s="107"/>
      <c r="S35" s="107"/>
      <c r="T35" s="107"/>
      <c r="U35" s="107"/>
      <c r="V35" s="86"/>
      <c r="W35" s="86"/>
      <c r="X35" s="86"/>
      <c r="Y35" s="1"/>
      <c r="Z35" s="1"/>
      <c r="AA35" s="1"/>
      <c r="AB35" s="1"/>
      <c r="AC35" s="1"/>
      <c r="AD35" s="1"/>
    </row>
    <row r="36" spans="1:30" x14ac:dyDescent="0.25">
      <c r="A36" s="85"/>
      <c r="B36" s="86"/>
      <c r="C36" s="39"/>
      <c r="D36" s="86"/>
      <c r="E36" s="87"/>
      <c r="G36" s="39"/>
      <c r="H36" s="43"/>
      <c r="I36" s="39"/>
      <c r="J36" s="23"/>
      <c r="K36" s="23"/>
      <c r="L36" s="23"/>
      <c r="M36" s="39"/>
      <c r="N36" s="39"/>
      <c r="O36" s="39"/>
      <c r="P36" s="39"/>
      <c r="Q36" s="106"/>
      <c r="R36" s="106"/>
      <c r="S36" s="106"/>
      <c r="T36" s="106"/>
      <c r="U36" s="106"/>
      <c r="V36" s="39"/>
      <c r="W36" s="86"/>
      <c r="X36" s="39"/>
      <c r="Y36" s="1"/>
      <c r="Z36" s="1"/>
      <c r="AA36" s="1"/>
      <c r="AB36" s="1"/>
      <c r="AC36" s="1"/>
      <c r="AD36" s="1"/>
    </row>
    <row r="37" spans="1:30" x14ac:dyDescent="0.25">
      <c r="A37" s="85"/>
      <c r="B37" s="86"/>
      <c r="C37" s="39"/>
      <c r="D37" s="86"/>
      <c r="E37" s="87"/>
      <c r="G37" s="39"/>
      <c r="H37" s="43"/>
      <c r="I37" s="39"/>
      <c r="J37" s="23"/>
      <c r="K37" s="23"/>
      <c r="L37" s="23"/>
      <c r="M37" s="39"/>
      <c r="N37" s="39"/>
      <c r="O37" s="39"/>
      <c r="P37" s="39"/>
      <c r="Q37" s="106"/>
      <c r="R37" s="106"/>
      <c r="S37" s="106"/>
      <c r="T37" s="106"/>
      <c r="U37" s="106"/>
      <c r="V37" s="39"/>
      <c r="W37" s="86"/>
      <c r="X37" s="39"/>
      <c r="Y37" s="1"/>
      <c r="Z37" s="1"/>
      <c r="AA37" s="1"/>
      <c r="AB37" s="1"/>
      <c r="AC37" s="1"/>
      <c r="AD37" s="1"/>
    </row>
    <row r="38" spans="1:30" x14ac:dyDescent="0.25">
      <c r="A38" s="85"/>
      <c r="B38" s="86"/>
      <c r="C38" s="39"/>
      <c r="D38" s="86"/>
      <c r="E38" s="87"/>
      <c r="G38" s="39"/>
      <c r="H38" s="43"/>
      <c r="I38" s="39"/>
      <c r="J38" s="23"/>
      <c r="K38" s="23"/>
      <c r="L38" s="23"/>
      <c r="M38" s="39"/>
      <c r="N38" s="39"/>
      <c r="O38" s="39"/>
      <c r="P38" s="39"/>
      <c r="Q38" s="106"/>
      <c r="R38" s="106"/>
      <c r="S38" s="106"/>
      <c r="T38" s="106"/>
      <c r="U38" s="106"/>
      <c r="V38" s="39"/>
      <c r="W38" s="86"/>
      <c r="X38" s="39"/>
      <c r="Y38" s="1"/>
      <c r="Z38" s="1"/>
      <c r="AA38" s="1"/>
      <c r="AB38" s="1"/>
      <c r="AC38" s="1"/>
      <c r="AD38" s="1"/>
    </row>
    <row r="39" spans="1:30" x14ac:dyDescent="0.25">
      <c r="A39" s="85"/>
      <c r="B39" s="86"/>
      <c r="C39" s="39"/>
      <c r="D39" s="86"/>
      <c r="E39" s="87"/>
      <c r="G39" s="39"/>
      <c r="H39" s="43"/>
      <c r="I39" s="39"/>
      <c r="J39" s="23"/>
      <c r="K39" s="23"/>
      <c r="L39" s="23"/>
      <c r="M39" s="39"/>
      <c r="N39" s="39"/>
      <c r="O39" s="39"/>
      <c r="P39" s="39"/>
      <c r="Q39" s="106"/>
      <c r="R39" s="106"/>
      <c r="S39" s="106"/>
      <c r="T39" s="106"/>
      <c r="U39" s="106"/>
      <c r="V39" s="39"/>
      <c r="W39" s="86"/>
      <c r="X39" s="39"/>
      <c r="Y39" s="1"/>
      <c r="Z39" s="1"/>
      <c r="AA39" s="1"/>
      <c r="AB39" s="1"/>
      <c r="AC39" s="1"/>
      <c r="AD39" s="1"/>
    </row>
    <row r="40" spans="1:30" x14ac:dyDescent="0.25">
      <c r="A40" s="85"/>
      <c r="B40" s="86"/>
      <c r="C40" s="39"/>
      <c r="D40" s="86"/>
      <c r="E40" s="87"/>
      <c r="G40" s="39"/>
      <c r="H40" s="43"/>
      <c r="I40" s="39"/>
      <c r="J40" s="23"/>
      <c r="K40" s="23"/>
      <c r="L40" s="23"/>
      <c r="M40" s="39"/>
      <c r="N40" s="39"/>
      <c r="O40" s="39"/>
      <c r="P40" s="39"/>
      <c r="Q40" s="106"/>
      <c r="R40" s="106"/>
      <c r="S40" s="106"/>
      <c r="T40" s="106"/>
      <c r="U40" s="106"/>
      <c r="V40" s="39"/>
      <c r="W40" s="86"/>
      <c r="X40" s="39"/>
      <c r="Y40" s="1"/>
      <c r="Z40" s="1"/>
      <c r="AA40" s="1"/>
      <c r="AB40" s="1"/>
      <c r="AC40" s="1"/>
      <c r="AD40" s="1"/>
    </row>
    <row r="41" spans="1:30" x14ac:dyDescent="0.25">
      <c r="A41" s="85"/>
      <c r="B41" s="86"/>
      <c r="C41" s="39"/>
      <c r="D41" s="86"/>
      <c r="E41" s="87"/>
      <c r="G41" s="39"/>
      <c r="H41" s="43"/>
      <c r="I41" s="39"/>
      <c r="J41" s="23"/>
      <c r="K41" s="23"/>
      <c r="L41" s="23"/>
      <c r="M41" s="39"/>
      <c r="N41" s="39"/>
      <c r="O41" s="39"/>
      <c r="P41" s="39"/>
      <c r="Q41" s="106"/>
      <c r="R41" s="106"/>
      <c r="S41" s="106"/>
      <c r="T41" s="106"/>
      <c r="U41" s="106"/>
      <c r="V41" s="39"/>
      <c r="W41" s="86"/>
      <c r="X41" s="39"/>
      <c r="Y41" s="1"/>
      <c r="Z41" s="1"/>
      <c r="AA41" s="1"/>
      <c r="AB41" s="1"/>
      <c r="AC41" s="1"/>
      <c r="AD41" s="1"/>
    </row>
    <row r="42" spans="1:30" x14ac:dyDescent="0.25">
      <c r="A42" s="85"/>
      <c r="B42" s="86"/>
      <c r="C42" s="39"/>
      <c r="D42" s="86"/>
      <c r="E42" s="87"/>
      <c r="G42" s="39"/>
      <c r="H42" s="43"/>
      <c r="I42" s="39"/>
      <c r="J42" s="23"/>
      <c r="K42" s="23"/>
      <c r="L42" s="23"/>
      <c r="M42" s="39"/>
      <c r="N42" s="39"/>
      <c r="O42" s="39"/>
      <c r="P42" s="39"/>
      <c r="Q42" s="106"/>
      <c r="R42" s="106"/>
      <c r="S42" s="106"/>
      <c r="T42" s="106"/>
      <c r="U42" s="106"/>
      <c r="V42" s="39"/>
      <c r="W42" s="86"/>
      <c r="X42" s="39"/>
      <c r="Y42" s="1"/>
      <c r="Z42" s="1"/>
      <c r="AA42" s="1"/>
      <c r="AB42" s="1"/>
      <c r="AC42" s="1"/>
      <c r="AD42" s="1"/>
    </row>
    <row r="43" spans="1:30" x14ac:dyDescent="0.25">
      <c r="A43" s="85"/>
      <c r="B43" s="86"/>
      <c r="C43" s="39"/>
      <c r="D43" s="86"/>
      <c r="E43" s="87"/>
      <c r="G43" s="39"/>
      <c r="H43" s="43"/>
      <c r="I43" s="39"/>
      <c r="J43" s="23"/>
      <c r="K43" s="23"/>
      <c r="L43" s="23"/>
      <c r="M43" s="39"/>
      <c r="N43" s="39"/>
      <c r="O43" s="39"/>
      <c r="P43" s="39"/>
      <c r="Q43" s="106"/>
      <c r="R43" s="106"/>
      <c r="S43" s="106"/>
      <c r="T43" s="106"/>
      <c r="U43" s="106"/>
      <c r="V43" s="39"/>
      <c r="W43" s="86"/>
      <c r="X43" s="39"/>
      <c r="Y43" s="1"/>
      <c r="Z43" s="1"/>
      <c r="AA43" s="1"/>
      <c r="AB43" s="1"/>
      <c r="AC43" s="1"/>
      <c r="AD43" s="1"/>
    </row>
    <row r="44" spans="1:30" x14ac:dyDescent="0.25">
      <c r="A44" s="85"/>
      <c r="B44" s="86"/>
      <c r="C44" s="39"/>
      <c r="D44" s="86"/>
      <c r="E44" s="87"/>
      <c r="G44" s="39"/>
      <c r="H44" s="43"/>
      <c r="I44" s="39"/>
      <c r="J44" s="23"/>
      <c r="K44" s="23"/>
      <c r="L44" s="23"/>
      <c r="M44" s="39"/>
      <c r="N44" s="39"/>
      <c r="O44" s="39"/>
      <c r="P44" s="39"/>
      <c r="Q44" s="106"/>
      <c r="R44" s="106"/>
      <c r="S44" s="106"/>
      <c r="T44" s="106"/>
      <c r="U44" s="106"/>
      <c r="V44" s="39"/>
      <c r="W44" s="86"/>
      <c r="X44" s="39"/>
      <c r="Y44" s="1"/>
      <c r="Z44" s="1"/>
      <c r="AA44" s="1"/>
      <c r="AB44" s="1"/>
      <c r="AC44" s="1"/>
      <c r="AD44" s="1"/>
    </row>
    <row r="45" spans="1:30" x14ac:dyDescent="0.25">
      <c r="A45" s="85"/>
      <c r="B45" s="86"/>
      <c r="C45" s="39"/>
      <c r="D45" s="86"/>
      <c r="E45" s="87"/>
      <c r="G45" s="39"/>
      <c r="H45" s="43"/>
      <c r="I45" s="39"/>
      <c r="J45" s="23"/>
      <c r="K45" s="23"/>
      <c r="L45" s="23"/>
      <c r="M45" s="39"/>
      <c r="N45" s="39"/>
      <c r="O45" s="39"/>
      <c r="P45" s="39"/>
      <c r="Q45" s="106"/>
      <c r="R45" s="106"/>
      <c r="S45" s="106"/>
      <c r="T45" s="106"/>
      <c r="U45" s="106"/>
      <c r="V45" s="39"/>
      <c r="W45" s="86"/>
      <c r="X45" s="39"/>
      <c r="Y45" s="1"/>
      <c r="Z45" s="1"/>
      <c r="AA45" s="1"/>
      <c r="AB45" s="1"/>
      <c r="AC45" s="1"/>
      <c r="AD45" s="1"/>
    </row>
    <row r="46" spans="1:30" x14ac:dyDescent="0.25">
      <c r="A46" s="85"/>
      <c r="B46" s="86"/>
      <c r="C46" s="39"/>
      <c r="D46" s="86"/>
      <c r="E46" s="87"/>
      <c r="G46" s="39"/>
      <c r="H46" s="43"/>
      <c r="I46" s="39"/>
      <c r="J46" s="23"/>
      <c r="K46" s="23"/>
      <c r="L46" s="23"/>
      <c r="M46" s="39"/>
      <c r="N46" s="39"/>
      <c r="O46" s="39"/>
      <c r="P46" s="39"/>
      <c r="Q46" s="106"/>
      <c r="R46" s="106"/>
      <c r="S46" s="106"/>
      <c r="T46" s="106"/>
      <c r="U46" s="106"/>
      <c r="V46" s="39"/>
      <c r="W46" s="86"/>
      <c r="X46" s="39"/>
      <c r="Y46" s="1"/>
      <c r="Z46" s="1"/>
      <c r="AA46" s="1"/>
      <c r="AB46" s="1"/>
      <c r="AC46" s="1"/>
      <c r="AD46" s="1"/>
    </row>
    <row r="47" spans="1:30" x14ac:dyDescent="0.25">
      <c r="A47" s="85"/>
      <c r="B47" s="86"/>
      <c r="C47" s="39"/>
      <c r="D47" s="86"/>
      <c r="E47" s="87"/>
      <c r="G47" s="39"/>
      <c r="H47" s="43"/>
      <c r="I47" s="39"/>
      <c r="J47" s="23"/>
      <c r="K47" s="23"/>
      <c r="L47" s="23"/>
      <c r="M47" s="39"/>
      <c r="N47" s="39"/>
      <c r="O47" s="39"/>
      <c r="P47" s="39"/>
      <c r="Q47" s="106"/>
      <c r="R47" s="106"/>
      <c r="S47" s="106"/>
      <c r="T47" s="106"/>
      <c r="U47" s="106"/>
      <c r="V47" s="39"/>
      <c r="W47" s="86"/>
      <c r="X47" s="39"/>
      <c r="Y47" s="1"/>
      <c r="Z47" s="1"/>
      <c r="AA47" s="1"/>
      <c r="AB47" s="1"/>
      <c r="AC47" s="1"/>
      <c r="AD47" s="1"/>
    </row>
    <row r="48" spans="1:30" x14ac:dyDescent="0.25">
      <c r="A48" s="85"/>
      <c r="B48" s="86"/>
      <c r="C48" s="39"/>
      <c r="D48" s="86"/>
      <c r="E48" s="86"/>
      <c r="F48" s="23"/>
      <c r="G48" s="39"/>
      <c r="H48" s="43"/>
      <c r="I48" s="39"/>
      <c r="J48" s="23"/>
      <c r="K48" s="23"/>
      <c r="L48" s="23"/>
      <c r="M48" s="23"/>
      <c r="N48" s="62"/>
      <c r="O48" s="62"/>
      <c r="P48" s="23"/>
      <c r="Q48" s="108"/>
      <c r="R48" s="108"/>
      <c r="S48" s="108"/>
      <c r="T48" s="108"/>
      <c r="U48" s="108"/>
      <c r="V48" s="23"/>
      <c r="W48" s="86"/>
      <c r="X48" s="23"/>
      <c r="Y48" s="1"/>
      <c r="Z48" s="1"/>
      <c r="AA48" s="1"/>
      <c r="AB48" s="1"/>
      <c r="AC48" s="1"/>
      <c r="AD48" s="1"/>
    </row>
    <row r="49" spans="1:30" x14ac:dyDescent="0.25">
      <c r="A49" s="85"/>
      <c r="B49" s="86"/>
      <c r="C49" s="39"/>
      <c r="D49" s="86"/>
      <c r="E49" s="86"/>
      <c r="F49" s="23"/>
      <c r="G49" s="39"/>
      <c r="H49" s="43"/>
      <c r="I49" s="39"/>
      <c r="J49" s="23"/>
      <c r="K49" s="23"/>
      <c r="L49" s="23"/>
      <c r="M49" s="23"/>
      <c r="N49" s="62"/>
      <c r="O49" s="62"/>
      <c r="P49" s="23"/>
      <c r="Q49" s="108"/>
      <c r="R49" s="108"/>
      <c r="S49" s="108"/>
      <c r="T49" s="108"/>
      <c r="U49" s="108"/>
      <c r="V49" s="23"/>
      <c r="W49" s="86"/>
      <c r="X49" s="23"/>
      <c r="Y49" s="1"/>
      <c r="Z49" s="1"/>
      <c r="AA49" s="1"/>
      <c r="AB49" s="1"/>
      <c r="AC49" s="1"/>
      <c r="AD49" s="1"/>
    </row>
    <row r="50" spans="1:30" x14ac:dyDescent="0.25">
      <c r="A50" s="85"/>
      <c r="B50" s="86"/>
      <c r="C50" s="39"/>
      <c r="D50" s="86"/>
      <c r="E50" s="86"/>
      <c r="F50" s="23"/>
      <c r="G50" s="39"/>
      <c r="H50" s="43"/>
      <c r="I50" s="39"/>
      <c r="J50" s="23"/>
      <c r="K50" s="23"/>
      <c r="L50" s="23"/>
      <c r="M50" s="23"/>
      <c r="N50" s="62"/>
      <c r="O50" s="62"/>
      <c r="P50" s="23"/>
      <c r="Q50" s="108"/>
      <c r="R50" s="108"/>
      <c r="S50" s="108"/>
      <c r="T50" s="108"/>
      <c r="U50" s="108"/>
      <c r="V50" s="23"/>
      <c r="W50" s="86"/>
      <c r="X50" s="23"/>
      <c r="Y50" s="1"/>
      <c r="Z50" s="1"/>
      <c r="AA50" s="1"/>
      <c r="AB50" s="1"/>
      <c r="AC50" s="1"/>
      <c r="AD50" s="1"/>
    </row>
    <row r="51" spans="1:30" x14ac:dyDescent="0.25">
      <c r="A51" s="85"/>
      <c r="B51" s="86"/>
      <c r="C51" s="39"/>
      <c r="D51" s="86"/>
      <c r="E51" s="86"/>
      <c r="F51" s="23"/>
      <c r="G51" s="39"/>
      <c r="H51" s="43"/>
      <c r="I51" s="39"/>
      <c r="J51" s="23"/>
      <c r="K51" s="23"/>
      <c r="L51" s="23"/>
      <c r="M51" s="23"/>
      <c r="N51" s="62"/>
      <c r="O51" s="62"/>
      <c r="P51" s="23"/>
      <c r="Q51" s="108"/>
      <c r="R51" s="108"/>
      <c r="S51" s="108"/>
      <c r="T51" s="108"/>
      <c r="U51" s="108"/>
      <c r="V51" s="23"/>
      <c r="W51" s="86"/>
      <c r="X51" s="23"/>
      <c r="Y51" s="1"/>
      <c r="Z51" s="1"/>
      <c r="AA51" s="1"/>
      <c r="AB51" s="1"/>
      <c r="AC51" s="1"/>
      <c r="AD51" s="1"/>
    </row>
    <row r="52" spans="1:30" x14ac:dyDescent="0.25">
      <c r="A52" s="85"/>
      <c r="B52" s="86"/>
      <c r="C52" s="39"/>
      <c r="D52" s="86"/>
      <c r="E52" s="86"/>
      <c r="F52" s="23"/>
      <c r="G52" s="39"/>
      <c r="H52" s="43"/>
      <c r="I52" s="39"/>
      <c r="J52" s="23"/>
      <c r="K52" s="23"/>
      <c r="L52" s="23"/>
      <c r="M52" s="23"/>
      <c r="N52" s="62"/>
      <c r="O52" s="62"/>
      <c r="P52" s="23"/>
      <c r="Q52" s="108"/>
      <c r="R52" s="108"/>
      <c r="S52" s="108"/>
      <c r="T52" s="108"/>
      <c r="U52" s="108"/>
      <c r="V52" s="23"/>
      <c r="W52" s="86"/>
      <c r="X52" s="23"/>
      <c r="Y52" s="1"/>
      <c r="Z52" s="1"/>
      <c r="AA52" s="1"/>
      <c r="AB52" s="1"/>
      <c r="AC52" s="1"/>
      <c r="AD52" s="1"/>
    </row>
    <row r="53" spans="1:30" x14ac:dyDescent="0.25">
      <c r="A53" s="85"/>
      <c r="B53" s="86"/>
      <c r="C53" s="39"/>
      <c r="D53" s="86"/>
      <c r="E53" s="86"/>
      <c r="F53" s="23"/>
      <c r="G53" s="39"/>
      <c r="H53" s="43"/>
      <c r="I53" s="39"/>
      <c r="J53" s="23"/>
      <c r="K53" s="23"/>
      <c r="L53" s="23"/>
      <c r="M53" s="23"/>
      <c r="N53" s="62"/>
      <c r="O53" s="62"/>
      <c r="P53" s="23"/>
      <c r="Q53" s="108"/>
      <c r="R53" s="108"/>
      <c r="S53" s="108"/>
      <c r="T53" s="108"/>
      <c r="U53" s="108"/>
      <c r="V53" s="23"/>
      <c r="W53" s="86"/>
      <c r="X53" s="23"/>
      <c r="Y53" s="1"/>
      <c r="Z53" s="1"/>
      <c r="AA53" s="1"/>
      <c r="AB53" s="1"/>
      <c r="AC53" s="1"/>
      <c r="AD53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E23" sqref="E23"/>
    </sheetView>
  </sheetViews>
  <sheetFormatPr defaultRowHeight="12.75" x14ac:dyDescent="0.2"/>
  <sheetData>
    <row r="1" spans="1:12" ht="14.25" thickTop="1" thickBot="1" x14ac:dyDescent="0.25">
      <c r="A1" s="221">
        <v>44014</v>
      </c>
      <c r="B1" s="222" t="s">
        <v>328</v>
      </c>
      <c r="C1" s="223" t="s">
        <v>329</v>
      </c>
      <c r="D1" s="222" t="s">
        <v>330</v>
      </c>
      <c r="E1" s="224">
        <v>1736</v>
      </c>
      <c r="F1" s="222" t="s">
        <v>331</v>
      </c>
      <c r="G1" s="224">
        <v>6</v>
      </c>
      <c r="H1" s="222"/>
      <c r="I1" s="224" t="s">
        <v>332</v>
      </c>
      <c r="J1" s="224">
        <v>0</v>
      </c>
      <c r="K1" s="224">
        <v>4</v>
      </c>
      <c r="L1" s="225">
        <v>8</v>
      </c>
    </row>
    <row r="2" spans="1:12" ht="13.5" thickBot="1" x14ac:dyDescent="0.25">
      <c r="A2" s="226">
        <v>44017</v>
      </c>
      <c r="B2" s="218" t="s">
        <v>333</v>
      </c>
      <c r="C2" s="219" t="s">
        <v>334</v>
      </c>
      <c r="D2" s="218" t="s">
        <v>330</v>
      </c>
      <c r="E2" s="220">
        <v>1013</v>
      </c>
      <c r="F2" s="218" t="s">
        <v>331</v>
      </c>
      <c r="G2" s="220">
        <v>6</v>
      </c>
      <c r="H2" s="218"/>
      <c r="I2" s="220" t="s">
        <v>335</v>
      </c>
      <c r="J2" s="220">
        <v>0</v>
      </c>
      <c r="K2" s="220">
        <v>2</v>
      </c>
      <c r="L2" s="227">
        <v>6</v>
      </c>
    </row>
    <row r="3" spans="1:12" ht="13.5" thickBot="1" x14ac:dyDescent="0.25">
      <c r="A3" s="228">
        <v>44019</v>
      </c>
      <c r="B3" s="215" t="s">
        <v>336</v>
      </c>
      <c r="C3" s="216" t="s">
        <v>337</v>
      </c>
      <c r="D3" s="215" t="s">
        <v>330</v>
      </c>
      <c r="E3" s="217">
        <v>1000</v>
      </c>
      <c r="F3" s="215" t="s">
        <v>331</v>
      </c>
      <c r="G3" s="217">
        <v>6</v>
      </c>
      <c r="H3" s="215"/>
      <c r="I3" s="217" t="s">
        <v>332</v>
      </c>
      <c r="J3" s="217">
        <v>1</v>
      </c>
      <c r="K3" s="217">
        <v>3</v>
      </c>
      <c r="L3" s="229">
        <v>7</v>
      </c>
    </row>
    <row r="4" spans="1:12" ht="13.5" thickBot="1" x14ac:dyDescent="0.25">
      <c r="A4" s="226">
        <v>44024</v>
      </c>
      <c r="B4" s="218" t="s">
        <v>338</v>
      </c>
      <c r="C4" s="219" t="s">
        <v>339</v>
      </c>
      <c r="D4" s="218" t="s">
        <v>330</v>
      </c>
      <c r="E4" s="220">
        <v>846</v>
      </c>
      <c r="F4" s="218" t="s">
        <v>331</v>
      </c>
      <c r="G4" s="220">
        <v>6</v>
      </c>
      <c r="H4" s="218"/>
      <c r="I4" s="220" t="s">
        <v>332</v>
      </c>
      <c r="J4" s="220">
        <v>0</v>
      </c>
      <c r="K4" s="220">
        <v>2</v>
      </c>
      <c r="L4" s="227">
        <v>5</v>
      </c>
    </row>
    <row r="5" spans="1:12" ht="13.5" thickBot="1" x14ac:dyDescent="0.25">
      <c r="A5" s="228">
        <v>44026</v>
      </c>
      <c r="B5" s="215" t="s">
        <v>340</v>
      </c>
      <c r="C5" s="216" t="s">
        <v>341</v>
      </c>
      <c r="D5" s="215" t="s">
        <v>330</v>
      </c>
      <c r="E5" s="217">
        <v>1449</v>
      </c>
      <c r="F5" s="215" t="s">
        <v>342</v>
      </c>
      <c r="G5" s="217">
        <v>7</v>
      </c>
      <c r="H5" s="215"/>
      <c r="I5" s="217" t="s">
        <v>332</v>
      </c>
      <c r="J5" s="217">
        <v>0</v>
      </c>
      <c r="K5" s="217">
        <v>2</v>
      </c>
      <c r="L5" s="229">
        <v>4</v>
      </c>
    </row>
    <row r="6" spans="1:12" ht="13.5" thickBot="1" x14ac:dyDescent="0.25">
      <c r="A6" s="226">
        <v>44028</v>
      </c>
      <c r="B6" s="218" t="s">
        <v>343</v>
      </c>
      <c r="C6" s="219" t="s">
        <v>344</v>
      </c>
      <c r="D6" s="218" t="s">
        <v>330</v>
      </c>
      <c r="E6" s="220">
        <v>761</v>
      </c>
      <c r="F6" s="218" t="s">
        <v>342</v>
      </c>
      <c r="G6" s="220">
        <v>6</v>
      </c>
      <c r="H6" s="218"/>
      <c r="I6" s="220" t="s">
        <v>335</v>
      </c>
      <c r="J6" s="220">
        <v>1</v>
      </c>
      <c r="K6" s="220">
        <v>4</v>
      </c>
      <c r="L6" s="227">
        <v>7</v>
      </c>
    </row>
    <row r="7" spans="1:12" ht="13.5" thickBot="1" x14ac:dyDescent="0.25">
      <c r="A7" s="228">
        <v>44031</v>
      </c>
      <c r="B7" s="215" t="s">
        <v>345</v>
      </c>
      <c r="C7" s="216" t="s">
        <v>346</v>
      </c>
      <c r="D7" s="215" t="s">
        <v>330</v>
      </c>
      <c r="E7" s="217">
        <v>693</v>
      </c>
      <c r="F7" s="215" t="s">
        <v>342</v>
      </c>
      <c r="G7" s="217">
        <v>6</v>
      </c>
      <c r="H7" s="215"/>
      <c r="I7" s="217" t="s">
        <v>332</v>
      </c>
      <c r="J7" s="217">
        <v>1</v>
      </c>
      <c r="K7" s="217">
        <v>3</v>
      </c>
      <c r="L7" s="229">
        <v>7</v>
      </c>
    </row>
    <row r="8" spans="1:12" ht="13.5" thickBot="1" x14ac:dyDescent="0.25">
      <c r="A8" s="226">
        <v>44033</v>
      </c>
      <c r="B8" s="218" t="s">
        <v>347</v>
      </c>
      <c r="C8" s="219" t="s">
        <v>348</v>
      </c>
      <c r="D8" s="218" t="s">
        <v>330</v>
      </c>
      <c r="E8" s="220">
        <v>927</v>
      </c>
      <c r="F8" s="218" t="s">
        <v>342</v>
      </c>
      <c r="G8" s="220">
        <v>6</v>
      </c>
      <c r="H8" s="218"/>
      <c r="I8" s="220" t="s">
        <v>332</v>
      </c>
      <c r="J8" s="220">
        <v>1</v>
      </c>
      <c r="K8" s="220">
        <v>1</v>
      </c>
      <c r="L8" s="227">
        <v>7</v>
      </c>
    </row>
    <row r="9" spans="1:12" ht="13.5" thickBot="1" x14ac:dyDescent="0.25">
      <c r="A9" s="228">
        <v>44036</v>
      </c>
      <c r="B9" s="215" t="s">
        <v>349</v>
      </c>
      <c r="C9" s="216" t="s">
        <v>350</v>
      </c>
      <c r="D9" s="215" t="s">
        <v>330</v>
      </c>
      <c r="E9" s="217">
        <v>552</v>
      </c>
      <c r="F9" s="215" t="s">
        <v>342</v>
      </c>
      <c r="G9" s="217">
        <v>6</v>
      </c>
      <c r="H9" s="215"/>
      <c r="I9" s="217" t="s">
        <v>332</v>
      </c>
      <c r="J9" s="217">
        <v>1</v>
      </c>
      <c r="K9" s="217">
        <v>1</v>
      </c>
      <c r="L9" s="229">
        <v>7</v>
      </c>
    </row>
    <row r="10" spans="1:12" ht="13.5" thickBot="1" x14ac:dyDescent="0.25">
      <c r="A10" s="226">
        <v>44037</v>
      </c>
      <c r="B10" s="218" t="s">
        <v>351</v>
      </c>
      <c r="C10" s="219" t="s">
        <v>352</v>
      </c>
      <c r="D10" s="218" t="s">
        <v>330</v>
      </c>
      <c r="E10" s="220">
        <v>602</v>
      </c>
      <c r="F10" s="218" t="s">
        <v>331</v>
      </c>
      <c r="G10" s="220">
        <v>9</v>
      </c>
      <c r="H10" s="218"/>
      <c r="I10" s="220" t="s">
        <v>332</v>
      </c>
      <c r="J10" s="220">
        <v>2</v>
      </c>
      <c r="K10" s="220">
        <v>4</v>
      </c>
      <c r="L10" s="227">
        <v>10</v>
      </c>
    </row>
    <row r="11" spans="1:12" ht="13.5" thickBot="1" x14ac:dyDescent="0.25">
      <c r="A11" s="228">
        <v>44040</v>
      </c>
      <c r="B11" s="215" t="s">
        <v>353</v>
      </c>
      <c r="C11" s="216" t="s">
        <v>354</v>
      </c>
      <c r="D11" s="215" t="s">
        <v>330</v>
      </c>
      <c r="E11" s="217">
        <v>759</v>
      </c>
      <c r="F11" s="215" t="s">
        <v>342</v>
      </c>
      <c r="G11" s="217">
        <v>9</v>
      </c>
      <c r="H11" s="215"/>
      <c r="I11" s="217" t="s">
        <v>332</v>
      </c>
      <c r="J11" s="217">
        <v>0</v>
      </c>
      <c r="K11" s="217">
        <v>0</v>
      </c>
      <c r="L11" s="229">
        <v>1</v>
      </c>
    </row>
    <row r="12" spans="1:12" ht="13.5" thickBot="1" x14ac:dyDescent="0.25">
      <c r="A12" s="226">
        <v>44043</v>
      </c>
      <c r="B12" s="218" t="s">
        <v>355</v>
      </c>
      <c r="C12" s="219" t="s">
        <v>356</v>
      </c>
      <c r="D12" s="218" t="s">
        <v>330</v>
      </c>
      <c r="E12" s="220">
        <v>852</v>
      </c>
      <c r="F12" s="218" t="s">
        <v>357</v>
      </c>
      <c r="G12" s="220">
        <v>9</v>
      </c>
      <c r="H12" s="218"/>
      <c r="I12" s="220" t="s">
        <v>332</v>
      </c>
      <c r="J12" s="220">
        <v>1</v>
      </c>
      <c r="K12" s="220">
        <v>3</v>
      </c>
      <c r="L12" s="227">
        <v>7</v>
      </c>
    </row>
    <row r="13" spans="1:12" ht="13.5" thickBot="1" x14ac:dyDescent="0.25">
      <c r="A13" s="228">
        <v>44044</v>
      </c>
      <c r="B13" s="215" t="s">
        <v>358</v>
      </c>
      <c r="C13" s="216" t="s">
        <v>359</v>
      </c>
      <c r="D13" s="215" t="s">
        <v>330</v>
      </c>
      <c r="E13" s="217">
        <v>747</v>
      </c>
      <c r="F13" s="215" t="s">
        <v>357</v>
      </c>
      <c r="G13" s="217">
        <v>1</v>
      </c>
      <c r="H13" s="215"/>
      <c r="I13" s="217" t="s">
        <v>332</v>
      </c>
      <c r="J13" s="217">
        <v>0</v>
      </c>
      <c r="K13" s="217">
        <v>0</v>
      </c>
      <c r="L13" s="229">
        <v>1</v>
      </c>
    </row>
    <row r="14" spans="1:12" ht="13.5" thickBot="1" x14ac:dyDescent="0.25">
      <c r="A14" s="226">
        <v>44052</v>
      </c>
      <c r="B14" s="218" t="s">
        <v>360</v>
      </c>
      <c r="C14" s="219" t="s">
        <v>361</v>
      </c>
      <c r="D14" s="218" t="s">
        <v>330</v>
      </c>
      <c r="E14" s="220">
        <v>601</v>
      </c>
      <c r="F14" s="218" t="s">
        <v>362</v>
      </c>
      <c r="G14" s="220">
        <v>9</v>
      </c>
      <c r="H14" s="218"/>
      <c r="I14" s="220" t="s">
        <v>332</v>
      </c>
      <c r="J14" s="220">
        <v>0</v>
      </c>
      <c r="K14" s="220">
        <v>0</v>
      </c>
      <c r="L14" s="227">
        <v>0</v>
      </c>
    </row>
    <row r="15" spans="1:12" ht="13.5" thickBot="1" x14ac:dyDescent="0.25">
      <c r="A15" s="228">
        <v>44054</v>
      </c>
      <c r="B15" s="215" t="s">
        <v>363</v>
      </c>
      <c r="C15" s="216" t="s">
        <v>364</v>
      </c>
      <c r="D15" s="215" t="s">
        <v>330</v>
      </c>
      <c r="E15" s="217">
        <v>808</v>
      </c>
      <c r="F15" s="215" t="s">
        <v>362</v>
      </c>
      <c r="G15" s="217">
        <v>9</v>
      </c>
      <c r="H15" s="215"/>
      <c r="I15" s="217" t="s">
        <v>332</v>
      </c>
      <c r="J15" s="217">
        <v>0</v>
      </c>
      <c r="K15" s="217">
        <v>0</v>
      </c>
      <c r="L15" s="229">
        <v>2</v>
      </c>
    </row>
    <row r="16" spans="1:12" ht="13.5" thickBot="1" x14ac:dyDescent="0.25">
      <c r="A16" s="226">
        <v>44056</v>
      </c>
      <c r="B16" s="218" t="s">
        <v>365</v>
      </c>
      <c r="C16" s="219" t="s">
        <v>366</v>
      </c>
      <c r="D16" s="218" t="s">
        <v>330</v>
      </c>
      <c r="E16" s="220">
        <v>922</v>
      </c>
      <c r="F16" s="218" t="s">
        <v>357</v>
      </c>
      <c r="G16" s="220">
        <v>9</v>
      </c>
      <c r="H16" s="218"/>
      <c r="I16" s="220" t="s">
        <v>332</v>
      </c>
      <c r="J16" s="220">
        <v>0</v>
      </c>
      <c r="K16" s="220">
        <v>0</v>
      </c>
      <c r="L16" s="227">
        <v>0</v>
      </c>
    </row>
    <row r="17" spans="1:12" ht="13.5" thickBot="1" x14ac:dyDescent="0.25">
      <c r="A17" s="228">
        <v>44062</v>
      </c>
      <c r="B17" s="215" t="s">
        <v>367</v>
      </c>
      <c r="C17" s="216" t="s">
        <v>368</v>
      </c>
      <c r="D17" s="215" t="s">
        <v>330</v>
      </c>
      <c r="E17" s="217">
        <v>611</v>
      </c>
      <c r="F17" s="215" t="s">
        <v>357</v>
      </c>
      <c r="G17" s="217">
        <v>6</v>
      </c>
      <c r="H17" s="215"/>
      <c r="I17" s="217" t="s">
        <v>332</v>
      </c>
      <c r="J17" s="217">
        <v>0</v>
      </c>
      <c r="K17" s="217">
        <v>2</v>
      </c>
      <c r="L17" s="229">
        <v>7</v>
      </c>
    </row>
    <row r="18" spans="1:12" ht="13.5" thickBot="1" x14ac:dyDescent="0.25">
      <c r="A18" s="226">
        <v>44064</v>
      </c>
      <c r="B18" s="218" t="s">
        <v>369</v>
      </c>
      <c r="C18" s="219" t="s">
        <v>370</v>
      </c>
      <c r="D18" s="218" t="s">
        <v>330</v>
      </c>
      <c r="E18" s="220">
        <v>1460</v>
      </c>
      <c r="F18" s="218" t="s">
        <v>362</v>
      </c>
      <c r="G18" s="220">
        <v>6</v>
      </c>
      <c r="H18" s="218"/>
      <c r="I18" s="220" t="s">
        <v>332</v>
      </c>
      <c r="J18" s="220">
        <v>0</v>
      </c>
      <c r="K18" s="220">
        <v>3</v>
      </c>
      <c r="L18" s="227">
        <v>8</v>
      </c>
    </row>
    <row r="19" spans="1:12" ht="13.5" thickBot="1" x14ac:dyDescent="0.25">
      <c r="A19" s="228">
        <v>44066</v>
      </c>
      <c r="B19" s="215" t="s">
        <v>371</v>
      </c>
      <c r="C19" s="216" t="s">
        <v>372</v>
      </c>
      <c r="D19" s="215" t="s">
        <v>330</v>
      </c>
      <c r="E19" s="217">
        <v>805</v>
      </c>
      <c r="F19" s="215" t="s">
        <v>362</v>
      </c>
      <c r="G19" s="217">
        <v>6</v>
      </c>
      <c r="H19" s="215"/>
      <c r="I19" s="217" t="s">
        <v>332</v>
      </c>
      <c r="J19" s="217">
        <v>0</v>
      </c>
      <c r="K19" s="217">
        <v>2</v>
      </c>
      <c r="L19" s="229">
        <v>5</v>
      </c>
    </row>
    <row r="20" spans="1:12" ht="13.5" thickBot="1" x14ac:dyDescent="0.25">
      <c r="A20" s="226">
        <v>44070</v>
      </c>
      <c r="B20" s="218" t="s">
        <v>336</v>
      </c>
      <c r="C20" s="219" t="s">
        <v>373</v>
      </c>
      <c r="D20" s="218" t="s">
        <v>330</v>
      </c>
      <c r="E20" s="220">
        <v>763</v>
      </c>
      <c r="F20" s="218" t="s">
        <v>362</v>
      </c>
      <c r="G20" s="220">
        <v>6</v>
      </c>
      <c r="H20" s="218" t="s">
        <v>374</v>
      </c>
      <c r="I20" s="220" t="s">
        <v>332</v>
      </c>
      <c r="J20" s="220">
        <v>1</v>
      </c>
      <c r="K20" s="220">
        <v>2</v>
      </c>
      <c r="L20" s="227">
        <v>7</v>
      </c>
    </row>
    <row r="21" spans="1:12" ht="13.5" thickBot="1" x14ac:dyDescent="0.25">
      <c r="A21" s="228">
        <v>44073</v>
      </c>
      <c r="B21" s="215" t="s">
        <v>328</v>
      </c>
      <c r="C21" s="216" t="s">
        <v>375</v>
      </c>
      <c r="D21" s="215" t="s">
        <v>330</v>
      </c>
      <c r="E21" s="217">
        <v>1661</v>
      </c>
      <c r="F21" s="215" t="s">
        <v>362</v>
      </c>
      <c r="G21" s="217">
        <v>6</v>
      </c>
      <c r="H21" s="215"/>
      <c r="I21" s="217" t="s">
        <v>335</v>
      </c>
      <c r="J21" s="217">
        <v>0</v>
      </c>
      <c r="K21" s="217">
        <v>4</v>
      </c>
      <c r="L21" s="229">
        <v>7</v>
      </c>
    </row>
    <row r="22" spans="1:12" ht="13.5" thickBot="1" x14ac:dyDescent="0.25">
      <c r="A22" s="230">
        <v>44075</v>
      </c>
      <c r="B22" s="231" t="s">
        <v>376</v>
      </c>
      <c r="C22" s="232" t="s">
        <v>377</v>
      </c>
      <c r="D22" s="231" t="s">
        <v>330</v>
      </c>
      <c r="E22" s="233">
        <v>746</v>
      </c>
      <c r="F22" s="231" t="s">
        <v>362</v>
      </c>
      <c r="G22" s="233">
        <v>6</v>
      </c>
      <c r="H22" s="231"/>
      <c r="I22" s="233" t="s">
        <v>332</v>
      </c>
      <c r="J22" s="233">
        <v>0</v>
      </c>
      <c r="K22" s="233">
        <v>1</v>
      </c>
      <c r="L22" s="234">
        <v>6</v>
      </c>
    </row>
    <row r="23" spans="1:12" ht="13.5" thickTop="1" x14ac:dyDescent="0.2">
      <c r="E23">
        <f>SUM(E1:E22)</f>
        <v>20314</v>
      </c>
    </row>
  </sheetData>
  <hyperlinks>
    <hyperlink ref="C1" r:id="rId1" display="http://www.pesiksenmaailma.fi/index.php/component/tilastot/?view=ottelu&amp;otteluid=35414"/>
    <hyperlink ref="C2" r:id="rId2" display="http://www.pesiksenmaailma.fi/index.php/component/tilastot/?view=ottelu&amp;otteluid=35433"/>
    <hyperlink ref="C3" r:id="rId3" display="http://www.pesiksenmaailma.fi/index.php/component/tilastot/?view=ottelu&amp;otteluid=35441"/>
    <hyperlink ref="C4" r:id="rId4" display="http://www.pesiksenmaailma.fi/index.php/component/tilastot/?view=ottelu&amp;otteluid=35472"/>
    <hyperlink ref="C5" r:id="rId5" display="http://www.pesiksenmaailma.fi/index.php/component/tilastot/?view=ottelu&amp;otteluid=35481"/>
    <hyperlink ref="C6" r:id="rId6" display="http://www.pesiksenmaailma.fi/index.php/component/tilastot/?view=ottelu&amp;otteluid=35495"/>
    <hyperlink ref="C7" r:id="rId7" display="http://www.pesiksenmaailma.fi/index.php/component/tilastot/?view=ottelu&amp;otteluid=35514"/>
    <hyperlink ref="C8" r:id="rId8" display="http://www.pesiksenmaailma.fi/index.php/component/tilastot/?view=ottelu&amp;otteluid=35525"/>
    <hyperlink ref="C9" r:id="rId9" display="http://www.pesiksenmaailma.fi/index.php/component/tilastot/?view=ottelu&amp;otteluid=35540"/>
    <hyperlink ref="C10" r:id="rId10" display="http://www.pesiksenmaailma.fi/index.php/component/tilastot/?view=ottelu&amp;otteluid=35545"/>
    <hyperlink ref="C11" r:id="rId11" display="http://www.pesiksenmaailma.fi/index.php/component/tilastot/?view=ottelu&amp;otteluid=35561"/>
    <hyperlink ref="C12" r:id="rId12" display="http://www.pesiksenmaailma.fi/index.php/component/tilastot/?view=ottelu&amp;otteluid=35568"/>
    <hyperlink ref="C13" r:id="rId13" display="http://www.pesiksenmaailma.fi/index.php/component/tilastot/?view=ottelu&amp;otteluid=35572"/>
    <hyperlink ref="C14" r:id="rId14" display="http://www.pesiksenmaailma.fi/index.php/component/tilastot/?view=ottelu&amp;otteluid=35622"/>
    <hyperlink ref="C15" r:id="rId15" display="http://www.pesiksenmaailma.fi/index.php/component/tilastot/?view=ottelu&amp;otteluid=35630"/>
    <hyperlink ref="C16" r:id="rId16" display="http://www.pesiksenmaailma.fi/index.php/component/tilastot/?view=ottelu&amp;otteluid=35644"/>
    <hyperlink ref="C17" r:id="rId17" display="http://www.pesiksenmaailma.fi/index.php/component/tilastot/?view=ottelu&amp;otteluid=35680"/>
    <hyperlink ref="C18" r:id="rId18" display="http://www.pesiksenmaailma.fi/index.php/component/tilastot/?view=ottelu&amp;otteluid=35693"/>
    <hyperlink ref="C19" r:id="rId19" display="http://www.pesiksenmaailma.fi/index.php/component/tilastot/?view=ottelu&amp;otteluid=35710"/>
    <hyperlink ref="C20" r:id="rId20" display="http://www.pesiksenmaailma.fi/index.php/component/tilastot/?view=ottelu&amp;otteluid=35722"/>
    <hyperlink ref="C21" r:id="rId21" display="http://www.pesiksenmaailma.fi/index.php/component/tilastot/?view=ottelu&amp;otteluid=35726"/>
    <hyperlink ref="C22" r:id="rId22" display="http://www.pesiksenmaailma.fi/index.php/component/tilastot/?view=ottelu&amp;otteluid=3573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2020-09-14T15:11:46Z</dcterms:modified>
</cp:coreProperties>
</file>