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  <sheet name="Pelinjohtaja" sheetId="6" r:id="rId4"/>
  </sheets>
  <calcPr calcId="145621"/>
</workbook>
</file>

<file path=xl/calcChain.xml><?xml version="1.0" encoding="utf-8"?>
<calcChain xmlns="http://schemas.openxmlformats.org/spreadsheetml/2006/main">
  <c r="AM50" i="1" l="1"/>
  <c r="AL59" i="1" s="1"/>
  <c r="AN87" i="1"/>
  <c r="AM87" i="1"/>
  <c r="AL87" i="1"/>
  <c r="AP84" i="1" s="1"/>
  <c r="AN85" i="1"/>
  <c r="AM67" i="1" s="1"/>
  <c r="AM85" i="1"/>
  <c r="AM58" i="1" s="1"/>
  <c r="AN82" i="1"/>
  <c r="AM66" i="1" s="1"/>
  <c r="AM82" i="1"/>
  <c r="AN79" i="1"/>
  <c r="AM65" i="1" s="1"/>
  <c r="AM79" i="1"/>
  <c r="AM56" i="1" s="1"/>
  <c r="AN76" i="1"/>
  <c r="AM64" i="1" s="1"/>
  <c r="AM76" i="1"/>
  <c r="AM55" i="1" s="1"/>
  <c r="AN73" i="1"/>
  <c r="AM73" i="1"/>
  <c r="AM63" i="1"/>
  <c r="AM57" i="1"/>
  <c r="AM54" i="1"/>
  <c r="AN49" i="1"/>
  <c r="AM49" i="1"/>
  <c r="AL49" i="1"/>
  <c r="AP46" i="1" s="1"/>
  <c r="AN47" i="1"/>
  <c r="AL67" i="1" s="1"/>
  <c r="AM47" i="1"/>
  <c r="AL58" i="1" s="1"/>
  <c r="AN44" i="1"/>
  <c r="AL66" i="1" s="1"/>
  <c r="AN66" i="1" s="1"/>
  <c r="AM44" i="1"/>
  <c r="AL57" i="1" s="1"/>
  <c r="AN57" i="1" s="1"/>
  <c r="AN41" i="1"/>
  <c r="AL65" i="1" s="1"/>
  <c r="AM41" i="1"/>
  <c r="AL56" i="1" s="1"/>
  <c r="AN38" i="1"/>
  <c r="AL64" i="1" s="1"/>
  <c r="AM38" i="1"/>
  <c r="AL55" i="1" s="1"/>
  <c r="AN35" i="1"/>
  <c r="AL63" i="1" s="1"/>
  <c r="AM35" i="1"/>
  <c r="AL54" i="1" s="1"/>
  <c r="AN65" i="1" l="1"/>
  <c r="AP75" i="1"/>
  <c r="AN54" i="1"/>
  <c r="AN58" i="1"/>
  <c r="AP81" i="1"/>
  <c r="AN56" i="1"/>
  <c r="AM88" i="1"/>
  <c r="AM59" i="1" s="1"/>
  <c r="AN59" i="1" s="1"/>
  <c r="AN67" i="1"/>
  <c r="AN63" i="1"/>
  <c r="AP37" i="1"/>
  <c r="AP43" i="1"/>
  <c r="AN55" i="1"/>
  <c r="AN88" i="1"/>
  <c r="AM68" i="1" s="1"/>
  <c r="AN50" i="1"/>
  <c r="AL68" i="1" s="1"/>
  <c r="AN64" i="1"/>
  <c r="AP34" i="1"/>
  <c r="AP40" i="1"/>
  <c r="AP72" i="1"/>
  <c r="AP78" i="1"/>
  <c r="AH40" i="1"/>
  <c r="AN68" i="1" l="1"/>
  <c r="K83" i="1"/>
  <c r="J83" i="1"/>
  <c r="I83" i="1"/>
  <c r="H83" i="1"/>
  <c r="K82" i="1"/>
  <c r="J82" i="1"/>
  <c r="I82" i="1"/>
  <c r="H82" i="1"/>
  <c r="K80" i="1"/>
  <c r="J80" i="1"/>
  <c r="I80" i="1"/>
  <c r="H80" i="1"/>
  <c r="K79" i="1"/>
  <c r="J79" i="1"/>
  <c r="I79" i="1"/>
  <c r="H79" i="1"/>
  <c r="K77" i="1"/>
  <c r="J77" i="1"/>
  <c r="I77" i="1"/>
  <c r="H77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86" i="1"/>
  <c r="J86" i="1"/>
  <c r="I86" i="1"/>
  <c r="H86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F26" i="6" l="1"/>
  <c r="F30" i="6" s="1"/>
  <c r="W23" i="6"/>
  <c r="V23" i="6"/>
  <c r="U23" i="6"/>
  <c r="S23" i="6"/>
  <c r="R23" i="6"/>
  <c r="P23" i="6"/>
  <c r="O23" i="6"/>
  <c r="N23" i="6"/>
  <c r="L23" i="6"/>
  <c r="K23" i="6"/>
  <c r="J23" i="6"/>
  <c r="G23" i="6"/>
  <c r="G26" i="6" s="1"/>
  <c r="G30" i="6" s="1"/>
  <c r="F23" i="6"/>
  <c r="H23" i="6" s="1"/>
  <c r="E23" i="6"/>
  <c r="E26" i="6" s="1"/>
  <c r="E30" i="6" s="1"/>
  <c r="H22" i="6"/>
  <c r="P18" i="6"/>
  <c r="O18" i="6"/>
  <c r="Q18" i="6" s="1"/>
  <c r="N18" i="6"/>
  <c r="Q17" i="6"/>
  <c r="Q16" i="6"/>
  <c r="Q15" i="6"/>
  <c r="W12" i="6"/>
  <c r="V12" i="6"/>
  <c r="U12" i="6"/>
  <c r="T12" i="6"/>
  <c r="S12" i="6"/>
  <c r="R12" i="6"/>
  <c r="P12" i="6"/>
  <c r="G17" i="6" s="1"/>
  <c r="O12" i="6"/>
  <c r="F17" i="6" s="1"/>
  <c r="N12" i="6"/>
  <c r="E17" i="6" s="1"/>
  <c r="L12" i="6"/>
  <c r="G16" i="6" s="1"/>
  <c r="K12" i="6"/>
  <c r="F16" i="6" s="1"/>
  <c r="H16" i="6" s="1"/>
  <c r="J12" i="6"/>
  <c r="E16" i="6" s="1"/>
  <c r="G12" i="6"/>
  <c r="G15" i="6" s="1"/>
  <c r="G18" i="6" s="1"/>
  <c r="F12" i="6"/>
  <c r="F15" i="6" s="1"/>
  <c r="E12" i="6"/>
  <c r="E15" i="6" s="1"/>
  <c r="E18" i="6" s="1"/>
  <c r="M11" i="6"/>
  <c r="H11" i="6"/>
  <c r="H10" i="6"/>
  <c r="Q9" i="6"/>
  <c r="H9" i="6"/>
  <c r="M8" i="6"/>
  <c r="H8" i="6"/>
  <c r="H30" i="6" l="1"/>
  <c r="F18" i="6"/>
  <c r="H18" i="6" s="1"/>
  <c r="H17" i="6"/>
  <c r="H12" i="6"/>
  <c r="H15" i="6" s="1"/>
  <c r="M12" i="6"/>
  <c r="Q12" i="6"/>
  <c r="H26" i="6"/>
  <c r="O9" i="5"/>
  <c r="N9" i="5"/>
  <c r="M9" i="5"/>
  <c r="L9" i="5"/>
  <c r="O10" i="5"/>
  <c r="N10" i="5"/>
  <c r="M10" i="5"/>
  <c r="L10" i="5"/>
  <c r="K9" i="5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F11" i="5" l="1"/>
  <c r="F12" i="5" s="1"/>
  <c r="H11" i="5"/>
  <c r="H12" i="5" s="1"/>
  <c r="M12" i="5" s="1"/>
  <c r="I12" i="5"/>
  <c r="N12" i="5" l="1"/>
  <c r="L12" i="5"/>
  <c r="O12" i="5"/>
  <c r="P8" i="3" l="1"/>
  <c r="M8" i="3"/>
  <c r="G8" i="3"/>
  <c r="AA21" i="1" l="1"/>
</calcChain>
</file>

<file path=xl/sharedStrings.xml><?xml version="1.0" encoding="utf-8"?>
<sst xmlns="http://schemas.openxmlformats.org/spreadsheetml/2006/main" count="853" uniqueCount="417">
  <si>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</si>
  <si>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</si>
  <si>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</si>
  <si>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</si>
  <si>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</si>
  <si>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</si>
  <si>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</si>
  <si>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</si>
  <si>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</si>
  <si>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</si>
  <si>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</si>
  <si>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</si>
  <si>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</si>
  <si>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</si>
  <si>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</si>
  <si>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</si>
  <si>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</si>
  <si>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</si>
  <si>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</si>
  <si>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</si>
  <si>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</si>
  <si>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</si>
  <si>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</si>
  <si>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</si>
  <si>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</si>
  <si>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</si>
  <si>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</si>
  <si>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</si>
  <si>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</si>
  <si>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</si>
  <si>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</si>
  <si>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</si>
  <si>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</si>
  <si>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</si>
  <si>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</si>
  <si>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4.</t>
  </si>
  <si>
    <t>2.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</si>
  <si>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</si>
  <si>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</si>
  <si>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</si>
  <si>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</si>
  <si>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</si>
  <si>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</si>
  <si>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</si>
  <si>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</si>
  <si>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</si>
  <si>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</si>
  <si>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</si>
  <si>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</si>
  <si>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</si>
  <si>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</si>
  <si>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</si>
  <si>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</si>
  <si>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</si>
  <si>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</si>
  <si>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</si>
  <si>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</si>
  <si>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</si>
  <si>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</si>
  <si>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</si>
  <si>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</si>
  <si>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</si>
  <si>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</si>
  <si>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</si>
  <si>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</si>
  <si>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1/2</t>
  </si>
  <si>
    <t>KAIKKIEN AIKOJEN TILASTOT, TOP-10</t>
  </si>
  <si>
    <t>PESISPÖRSSIRAJAT</t>
  </si>
  <si>
    <t>1000 p</t>
  </si>
  <si>
    <t>Lyöty</t>
  </si>
  <si>
    <t>Tuotu</t>
  </si>
  <si>
    <t>Länsi</t>
  </si>
  <si>
    <t>ykköspesis</t>
  </si>
  <si>
    <t>Lippo</t>
  </si>
  <si>
    <t>Lippo = Oulun Lippo  (1955)</t>
  </si>
  <si>
    <t>YKKÖSPESIS</t>
  </si>
  <si>
    <t>3p</t>
  </si>
  <si>
    <t>Jatkosarja  7.</t>
  </si>
  <si>
    <t>Jatkosarja  5.</t>
  </si>
  <si>
    <t>3-0  Tahko</t>
  </si>
  <si>
    <t>0-3  KPL</t>
  </si>
  <si>
    <t>1-2  SoJy</t>
  </si>
  <si>
    <t>3-0  PattU</t>
  </si>
  <si>
    <t>0/1</t>
  </si>
  <si>
    <t>hSM</t>
  </si>
  <si>
    <t>20.06. 2004  Hyvinkää</t>
  </si>
  <si>
    <t xml:space="preserve">  2-1  (5-1, 4-5, 1-0)</t>
  </si>
  <si>
    <t>4310</t>
  </si>
  <si>
    <t>24.07. 2005  Oulu</t>
  </si>
  <si>
    <t xml:space="preserve">  1-0  (1-1, 2-1)</t>
  </si>
  <si>
    <t>Itä</t>
  </si>
  <si>
    <t>Vesa Varonen</t>
  </si>
  <si>
    <t>5048</t>
  </si>
  <si>
    <t>Raimo Bragge</t>
  </si>
  <si>
    <t>A - POJAT</t>
  </si>
  <si>
    <t>1/1</t>
  </si>
  <si>
    <t>1/3</t>
  </si>
  <si>
    <t>2/2</t>
  </si>
  <si>
    <t>0/2</t>
  </si>
  <si>
    <t>11.</t>
  </si>
  <si>
    <t>3-0  KiPa</t>
  </si>
  <si>
    <t>2/5</t>
  </si>
  <si>
    <t>Markku Hylkilä</t>
  </si>
  <si>
    <t>17.4.1979   Reisjärvi</t>
  </si>
  <si>
    <t>JoMa</t>
  </si>
  <si>
    <t>SoJy</t>
  </si>
  <si>
    <t>1.</t>
  </si>
  <si>
    <t>KaMa</t>
  </si>
  <si>
    <t>JymyJussit</t>
  </si>
  <si>
    <t>0-1-0</t>
  </si>
  <si>
    <t>Pilke = Reisjärven Pilke  (1945),  kasvattajaseura</t>
  </si>
  <si>
    <t>SoJy = Sotkamon Jymy  (1909)</t>
  </si>
  <si>
    <t>JoMa = Joensuun Maila  (1957)</t>
  </si>
  <si>
    <t>KaMa = Kankaanpään Maila  (1958)</t>
  </si>
  <si>
    <t>JymyJussit = Seinäjoen JymyJussit  (2012)</t>
  </si>
  <si>
    <t>16.05. 2000  SoJy - AA  2-0  (4-0, 7-0)</t>
  </si>
  <si>
    <t>11.06. 2000  SoJy - HP  2-0  (8-0, 5-1)</t>
  </si>
  <si>
    <t>28.05. 2000  SoJy - KaMa  1-0  (4-1, 0-0)</t>
  </si>
  <si>
    <t>22.08. 2002  SoJy - SMJ  1-0  (6-0, 11-1)</t>
  </si>
  <si>
    <t xml:space="preserve">  21 v   0 kk 29 pv</t>
  </si>
  <si>
    <t>9.  ottelu</t>
  </si>
  <si>
    <t xml:space="preserve">  21 v   1 kk 25 pv</t>
  </si>
  <si>
    <t>5.  ottelu</t>
  </si>
  <si>
    <t xml:space="preserve">  21 v   1 kk 11 pv</t>
  </si>
  <si>
    <t>98.  ottelu</t>
  </si>
  <si>
    <t xml:space="preserve">  23 v   4 kk   5 pv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</si>
  <si>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</si>
  <si>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</si>
  <si>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</si>
  <si>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</si>
  <si>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</si>
  <si>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</si>
  <si>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</si>
  <si>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</si>
  <si>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</si>
  <si>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JymyJussit  2</t>
  </si>
  <si>
    <t xml:space="preserve"> MYP,  1  ottelu</t>
  </si>
  <si>
    <r>
      <t xml:space="preserve"> </t>
    </r>
    <r>
      <rPr>
        <b/>
        <sz val="11"/>
        <rFont val="Times New Roman"/>
        <family val="1"/>
      </rPr>
      <t>Vuoden pelinjohtaja  (PSU)</t>
    </r>
  </si>
  <si>
    <t>Lippo Pesis</t>
  </si>
  <si>
    <t xml:space="preserve"> MYP,  24  ottelua</t>
  </si>
  <si>
    <r>
      <t xml:space="preserve"> </t>
    </r>
    <r>
      <rPr>
        <b/>
        <sz val="11"/>
        <rFont val="Times New Roman"/>
        <family val="1"/>
      </rPr>
      <t>Vuoden pelinjohtaja  (MYP)</t>
    </r>
  </si>
  <si>
    <t xml:space="preserve">  1-3  KPL</t>
  </si>
  <si>
    <t>0 - 1</t>
  </si>
  <si>
    <t>SARJAT</t>
  </si>
  <si>
    <t>Seurat:</t>
  </si>
  <si>
    <t>Lippo Pesis = Oulun Lippo Pesis  (2010)</t>
  </si>
  <si>
    <t>NSU</t>
  </si>
  <si>
    <t>Lipottaret</t>
  </si>
  <si>
    <t>PLAY OFF</t>
  </si>
  <si>
    <t>Lipottaret = Oulun Lippo Juniorit  (2003)</t>
  </si>
  <si>
    <t>02.08. 2003  Sotkamo</t>
  </si>
  <si>
    <t xml:space="preserve">  1-0  (1-1, 1-0)</t>
  </si>
  <si>
    <t>3k</t>
  </si>
  <si>
    <t>4120</t>
  </si>
  <si>
    <t>Jari Karjanlahti</t>
  </si>
  <si>
    <t>24.07. 2011  Kouvola</t>
  </si>
  <si>
    <t xml:space="preserve">  1-2  (6-1, 2-5, 1-1, 1-3)</t>
  </si>
  <si>
    <t>24 v  3 kk  16 pv</t>
  </si>
  <si>
    <t>03.07. 1999  Sotkamo</t>
  </si>
  <si>
    <t xml:space="preserve">  2-1  (1-4, 3-1, 3-2)</t>
  </si>
  <si>
    <t>2k</t>
  </si>
  <si>
    <t>Harri Tegelberg</t>
  </si>
  <si>
    <t>2421</t>
  </si>
  <si>
    <t>1/4</t>
  </si>
  <si>
    <t>0/4</t>
  </si>
  <si>
    <t>Miika Rantatorikka</t>
  </si>
  <si>
    <t>5387</t>
  </si>
  <si>
    <t>3/12</t>
  </si>
  <si>
    <t>0/3</t>
  </si>
  <si>
    <t>3/4</t>
  </si>
  <si>
    <t>3-0  SMJ</t>
  </si>
  <si>
    <t>3-1  KoU</t>
  </si>
  <si>
    <t>4-1  Lippo</t>
  </si>
  <si>
    <t>4-0  PattU</t>
  </si>
  <si>
    <t>2-0  KiPe</t>
  </si>
  <si>
    <t>Jatkosarja  8.</t>
  </si>
  <si>
    <t>3-2  SMJ</t>
  </si>
  <si>
    <t>3-1  Tahko</t>
  </si>
  <si>
    <t>0-3  KiPa</t>
  </si>
  <si>
    <t>1-4  PattU</t>
  </si>
  <si>
    <t>1-3  Tahko</t>
  </si>
  <si>
    <t>4/5</t>
  </si>
  <si>
    <t xml:space="preserve">         Mitalit</t>
  </si>
  <si>
    <t>5/10</t>
  </si>
  <si>
    <t>25.</t>
  </si>
  <si>
    <t>27.</t>
  </si>
  <si>
    <t>22.</t>
  </si>
  <si>
    <t>17.</t>
  </si>
  <si>
    <t>12.</t>
  </si>
  <si>
    <t>20.</t>
  </si>
  <si>
    <t>24.</t>
  </si>
  <si>
    <t>26.</t>
  </si>
  <si>
    <t xml:space="preserve">      Runkosarja TOP-30</t>
  </si>
  <si>
    <t>18.</t>
  </si>
  <si>
    <t>Ylempi loppusarja TOP-10</t>
  </si>
  <si>
    <t>37.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</si>
  <si>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</si>
  <si>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</si>
  <si>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</si>
  <si>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</si>
  <si>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</si>
  <si>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</si>
  <si>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</si>
  <si>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</si>
  <si>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14.</t>
  </si>
  <si>
    <t>55.</t>
  </si>
  <si>
    <t>96.</t>
  </si>
  <si>
    <t>ViVe</t>
  </si>
  <si>
    <t xml:space="preserve">  3-0  KiPa</t>
  </si>
  <si>
    <t xml:space="preserve">  0-3  JoMa</t>
  </si>
  <si>
    <t xml:space="preserve">  0-2  KPL</t>
  </si>
  <si>
    <t>1 - 1</t>
  </si>
  <si>
    <t>ViVe = Vimpelin Veto  (1934)</t>
  </si>
  <si>
    <t>70.</t>
  </si>
  <si>
    <t>32.</t>
  </si>
  <si>
    <t>93.</t>
  </si>
  <si>
    <t xml:space="preserve"> RUNKOSARJA, KA / OTT</t>
  </si>
  <si>
    <t>IKÄ</t>
  </si>
  <si>
    <t>TEHO</t>
  </si>
  <si>
    <t xml:space="preserve"> SIJOITUS</t>
  </si>
  <si>
    <t xml:space="preserve"> 1945 - 2000</t>
  </si>
  <si>
    <t xml:space="preserve"> Ottelutilasto</t>
  </si>
  <si>
    <t xml:space="preserve"> 1945 - 2001</t>
  </si>
  <si>
    <t xml:space="preserve"> 300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</si>
  <si>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</si>
  <si>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</si>
  <si>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</si>
  <si>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</si>
  <si>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</si>
  <si>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</si>
  <si>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</si>
  <si>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</si>
  <si>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</si>
  <si>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</si>
  <si>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</si>
  <si>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</si>
  <si>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</si>
  <si>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PLAY OFF,  KA / OTT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</si>
  <si>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</si>
  <si>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</si>
  <si>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</si>
  <si>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</si>
  <si>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</si>
  <si>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</si>
  <si>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106.</t>
  </si>
  <si>
    <t>157.</t>
  </si>
  <si>
    <t xml:space="preserve"> 1979 - 2006</t>
  </si>
  <si>
    <t>83.</t>
  </si>
  <si>
    <t xml:space="preserve"> 1979 - 2007</t>
  </si>
  <si>
    <t>54.</t>
  </si>
  <si>
    <t>116.</t>
  </si>
  <si>
    <t>62.</t>
  </si>
  <si>
    <t xml:space="preserve"> 1979 - 2008</t>
  </si>
  <si>
    <t>78.</t>
  </si>
  <si>
    <t>107.</t>
  </si>
  <si>
    <t xml:space="preserve"> 1979 - 2009</t>
  </si>
  <si>
    <t xml:space="preserve"> 1979 - 2010</t>
  </si>
  <si>
    <t xml:space="preserve"> 1979 - 2011</t>
  </si>
  <si>
    <t xml:space="preserve"> 1979 - 2012</t>
  </si>
  <si>
    <t>31.</t>
  </si>
  <si>
    <t xml:space="preserve"> 1979 - 2013</t>
  </si>
  <si>
    <t>191.</t>
  </si>
  <si>
    <t>58.</t>
  </si>
  <si>
    <t xml:space="preserve"> 1979 - 2014</t>
  </si>
  <si>
    <t>60.</t>
  </si>
  <si>
    <t>29.</t>
  </si>
  <si>
    <t>61.</t>
  </si>
  <si>
    <t xml:space="preserve"> Lyöjätilasto</t>
  </si>
  <si>
    <t>31 v   2 kk 21 pv</t>
  </si>
  <si>
    <t>104.   08.07. 2010  Lippo - KiPa  2-0</t>
  </si>
  <si>
    <t>314. ottelu</t>
  </si>
  <si>
    <t xml:space="preserve">  46.   03.06. 2012  PattU - KaMa  2-0</t>
  </si>
  <si>
    <t>230.</t>
  </si>
  <si>
    <t>160.</t>
  </si>
  <si>
    <t>87.</t>
  </si>
  <si>
    <t>90.</t>
  </si>
  <si>
    <t>79.</t>
  </si>
  <si>
    <t>71.</t>
  </si>
  <si>
    <t>73.</t>
  </si>
  <si>
    <t>184.</t>
  </si>
  <si>
    <t>112.</t>
  </si>
  <si>
    <t>76.</t>
  </si>
  <si>
    <t>45.</t>
  </si>
  <si>
    <t>323.</t>
  </si>
  <si>
    <t>216.</t>
  </si>
  <si>
    <t>207.</t>
  </si>
  <si>
    <t>221.</t>
  </si>
  <si>
    <t>198.</t>
  </si>
  <si>
    <t>206.</t>
  </si>
  <si>
    <t>174.</t>
  </si>
  <si>
    <t>136.</t>
  </si>
  <si>
    <t>143.</t>
  </si>
  <si>
    <t>135.</t>
  </si>
  <si>
    <t>133.</t>
  </si>
  <si>
    <t>138.</t>
  </si>
  <si>
    <t>141.</t>
  </si>
  <si>
    <t>139.</t>
  </si>
  <si>
    <t>275.</t>
  </si>
  <si>
    <t>258.</t>
  </si>
  <si>
    <t>156.</t>
  </si>
  <si>
    <t>167.</t>
  </si>
  <si>
    <t>145.</t>
  </si>
  <si>
    <t>120.</t>
  </si>
  <si>
    <t>77.</t>
  </si>
  <si>
    <t>57.</t>
  </si>
  <si>
    <t>48.</t>
  </si>
  <si>
    <t>197.</t>
  </si>
  <si>
    <t>161.</t>
  </si>
  <si>
    <t>140.</t>
  </si>
  <si>
    <t>148.</t>
  </si>
  <si>
    <t>111.</t>
  </si>
  <si>
    <t>95.</t>
  </si>
  <si>
    <t>98.</t>
  </si>
  <si>
    <t>82.</t>
  </si>
  <si>
    <t>80.</t>
  </si>
  <si>
    <t>81.</t>
  </si>
  <si>
    <t xml:space="preserve"> Tehotilasto</t>
  </si>
  <si>
    <t xml:space="preserve"> 500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</si>
  <si>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</si>
  <si>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</si>
  <si>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</si>
  <si>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200</t>
  </si>
  <si>
    <t>234.   10.07. 2007  JoMa - NJ  0-2</t>
  </si>
  <si>
    <t>28 v   2 kk 23 pv</t>
  </si>
  <si>
    <t>109.   18.05. 2010  Lippo - NJ  2-0</t>
  </si>
  <si>
    <t>259. ottelu</t>
  </si>
  <si>
    <t>354. ottelu</t>
  </si>
  <si>
    <t xml:space="preserve">  78.   21.07. 2013  JymyJussit - KPL  2-0</t>
  </si>
  <si>
    <t>124.   27.07. 2011  Tahko - KaMa  2-0</t>
  </si>
  <si>
    <t>306. ottelu</t>
  </si>
  <si>
    <t>619.</t>
  </si>
  <si>
    <t>591.</t>
  </si>
  <si>
    <t>503.</t>
  </si>
  <si>
    <t>456.</t>
  </si>
  <si>
    <t>344.</t>
  </si>
  <si>
    <t>297.</t>
  </si>
  <si>
    <t>263.</t>
  </si>
  <si>
    <t>193.</t>
  </si>
  <si>
    <t>173.</t>
  </si>
  <si>
    <t>150.</t>
  </si>
  <si>
    <t>122.</t>
  </si>
  <si>
    <t>110.</t>
  </si>
  <si>
    <t>104.</t>
  </si>
  <si>
    <t>100.</t>
  </si>
  <si>
    <t>1104.</t>
  </si>
  <si>
    <t>1034.</t>
  </si>
  <si>
    <t>867.</t>
  </si>
  <si>
    <t>653.</t>
  </si>
  <si>
    <t>453.</t>
  </si>
  <si>
    <t>350.</t>
  </si>
  <si>
    <t>304.</t>
  </si>
  <si>
    <t>229.</t>
  </si>
  <si>
    <t>50.</t>
  </si>
  <si>
    <t>34.</t>
  </si>
  <si>
    <t>1332.</t>
  </si>
  <si>
    <t>1299.</t>
  </si>
  <si>
    <t>966.</t>
  </si>
  <si>
    <t>835.</t>
  </si>
  <si>
    <t>636.</t>
  </si>
  <si>
    <t>555.</t>
  </si>
  <si>
    <t>511.</t>
  </si>
  <si>
    <t>470.</t>
  </si>
  <si>
    <t>371.</t>
  </si>
  <si>
    <t>329.</t>
  </si>
  <si>
    <t>292.</t>
  </si>
  <si>
    <t>250.</t>
  </si>
  <si>
    <t>240.</t>
  </si>
  <si>
    <t>241.</t>
  </si>
  <si>
    <t>227.</t>
  </si>
  <si>
    <t>1240.</t>
  </si>
  <si>
    <t>1164.</t>
  </si>
  <si>
    <t>946.</t>
  </si>
  <si>
    <t>768.</t>
  </si>
  <si>
    <t>556.</t>
  </si>
  <si>
    <t>408.</t>
  </si>
  <si>
    <t>248.</t>
  </si>
  <si>
    <t>158.</t>
  </si>
  <si>
    <t>91.</t>
  </si>
  <si>
    <t>74.</t>
  </si>
  <si>
    <t>66.</t>
  </si>
  <si>
    <t>1059.</t>
  </si>
  <si>
    <t>882.</t>
  </si>
  <si>
    <t>678.</t>
  </si>
  <si>
    <t>529.</t>
  </si>
  <si>
    <t>432.</t>
  </si>
  <si>
    <t>339.</t>
  </si>
  <si>
    <t>268.</t>
  </si>
  <si>
    <t>211.</t>
  </si>
  <si>
    <t>175.</t>
  </si>
  <si>
    <t>149.</t>
  </si>
  <si>
    <t>119.</t>
  </si>
  <si>
    <t>44.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</si>
  <si>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</si>
  <si>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</si>
  <si>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</si>
  <si>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</si>
  <si>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</si>
  <si>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</si>
  <si>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</si>
  <si>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</si>
  <si>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Joensuun Maila</t>
  </si>
  <si>
    <t>Sotkamon Jymy</t>
  </si>
  <si>
    <t>Seinäjoen JymyJussit</t>
  </si>
  <si>
    <t>Kankaanpään Maila</t>
  </si>
  <si>
    <t>Oulun Lippo</t>
  </si>
  <si>
    <t>YLEISÖENNÄTYS  KOTONA</t>
  </si>
  <si>
    <t>KATSOJIA YLI 5000</t>
  </si>
  <si>
    <t>YLEISÖENNÄTYS  VIERAISSA</t>
  </si>
  <si>
    <t>SIJA</t>
  </si>
  <si>
    <t>KATSOJIA</t>
  </si>
  <si>
    <t>KA / PELI</t>
  </si>
  <si>
    <t>153.   13.09. 2001  SoJy - KiPa  2-0,  fin 3/3</t>
  </si>
  <si>
    <t xml:space="preserve">  38.   06.09. 2000  KiPa - SoJy  2-0,  fin 3/3</t>
  </si>
  <si>
    <t>771 505</t>
  </si>
  <si>
    <t>RS JA YLS</t>
  </si>
  <si>
    <t>TOP-100     1945-2020</t>
  </si>
  <si>
    <t>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</si>
</sst>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1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4" borderId="2" xfId="0" applyFont="1" applyFill="1" applyBorder="1" applyAlignment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2" borderId="7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3" borderId="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2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0" fillId="3" borderId="0" xfId="0" applyFill="1"/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0" fillId="2" borderId="0" xfId="0" applyFont="1" applyFill="1" applyAlignment="1"/>
    <xf numFmtId="0" fontId="10" fillId="7" borderId="2" xfId="0" applyFont="1" applyFill="1" applyBorder="1" applyAlignment="1"/>
    <xf numFmtId="0" fontId="12" fillId="7" borderId="3" xfId="0" applyFont="1" applyFill="1" applyBorder="1" applyAlignment="1">
      <alignment horizontal="center"/>
    </xf>
    <xf numFmtId="0" fontId="12" fillId="7" borderId="3" xfId="0" applyFont="1" applyFill="1" applyBorder="1" applyAlignment="1"/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12" fillId="0" borderId="0" xfId="0" applyFont="1"/>
    <xf numFmtId="0" fontId="11" fillId="2" borderId="0" xfId="0" applyFont="1" applyFill="1" applyAlignment="1"/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center"/>
    </xf>
    <xf numFmtId="0" fontId="13" fillId="2" borderId="12" xfId="0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Alignment="1"/>
    <xf numFmtId="0" fontId="11" fillId="0" borderId="0" xfId="0" applyFont="1" applyAlignment="1"/>
    <xf numFmtId="0" fontId="11" fillId="0" borderId="0" xfId="0" applyFo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7" fillId="0" borderId="0" xfId="0" applyFo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6" fillId="0" borderId="0" xfId="0" applyFont="1"/>
    <xf numFmtId="0" fontId="4" fillId="6" borderId="1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4" borderId="3" xfId="0" applyFont="1" applyFill="1" applyBorder="1" applyAlignment="1"/>
    <xf numFmtId="0" fontId="4" fillId="2" borderId="0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6" fillId="2" borderId="7" xfId="0" applyFont="1" applyFill="1" applyBorder="1" applyAlignment="1"/>
    <xf numFmtId="49" fontId="4" fillId="3" borderId="13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65" fontId="4" fillId="3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165" fontId="4" fillId="8" borderId="4" xfId="2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49" fontId="4" fillId="2" borderId="10" xfId="0" applyNumberFormat="1" applyFont="1" applyFill="1" applyBorder="1" applyAlignment="1"/>
    <xf numFmtId="49" fontId="4" fillId="9" borderId="1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11" fillId="3" borderId="1" xfId="0" applyFont="1" applyFill="1" applyBorder="1" applyAlignment="1"/>
    <xf numFmtId="49" fontId="11" fillId="3" borderId="3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7109375" style="59" customWidth="1"/>
    <col min="4" max="4" width="11.85546875" style="60" customWidth="1"/>
    <col min="5" max="8" width="5.7109375" style="59" customWidth="1"/>
    <col min="9" max="9" width="6.140625" style="59" customWidth="1"/>
    <col min="10" max="12" width="5.7109375" style="59" customWidth="1"/>
    <col min="13" max="13" width="6" style="59" customWidth="1"/>
    <col min="14" max="14" width="9.7109375" style="59" customWidth="1"/>
    <col min="15" max="15" width="0.7109375" style="29" customWidth="1"/>
    <col min="16" max="19" width="6.28515625" style="29" customWidth="1"/>
    <col min="20" max="20" width="0.7109375" style="29" customWidth="1"/>
    <col min="21" max="25" width="5.7109375" style="59" customWidth="1"/>
    <col min="26" max="26" width="9.7109375" style="59" customWidth="1"/>
    <col min="27" max="27" width="0.7109375" style="59" customWidth="1"/>
    <col min="28" max="31" width="6.28515625" style="59" customWidth="1"/>
    <col min="32" max="32" width="0.7109375" style="59" customWidth="1"/>
    <col min="33" max="33" width="13.7109375" style="59" customWidth="1"/>
    <col min="34" max="34" width="13.140625" style="59" customWidth="1"/>
    <col min="35" max="35" width="11.42578125" style="59" customWidth="1"/>
    <col min="36" max="36" width="13.140625" style="59" customWidth="1"/>
    <col min="37" max="37" width="0.7109375" style="59" customWidth="1"/>
    <col min="38" max="38" width="6.85546875" style="59" customWidth="1"/>
    <col min="39" max="39" width="6.28515625" style="59" customWidth="1"/>
    <col min="40" max="43" width="5.7109375" style="59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102</v>
      </c>
      <c r="C1" s="6"/>
      <c r="D1" s="7"/>
      <c r="E1" s="103" t="s">
        <v>103</v>
      </c>
      <c r="F1" s="103"/>
      <c r="G1" s="6"/>
      <c r="H1" s="6"/>
      <c r="I1" s="6"/>
      <c r="J1" s="6"/>
      <c r="K1" s="6"/>
      <c r="L1" s="8"/>
      <c r="M1" s="6"/>
      <c r="N1" s="6"/>
      <c r="O1" s="6"/>
      <c r="P1" s="144"/>
      <c r="Q1" s="144"/>
      <c r="R1" s="144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192</v>
      </c>
      <c r="Q2" s="15"/>
      <c r="R2" s="15"/>
      <c r="S2" s="22"/>
      <c r="T2" s="20"/>
      <c r="U2" s="21" t="s">
        <v>15</v>
      </c>
      <c r="V2" s="15"/>
      <c r="W2" s="15"/>
      <c r="X2" s="15"/>
      <c r="Y2" s="21"/>
      <c r="Z2" s="16"/>
      <c r="AA2" s="20"/>
      <c r="AB2" s="23" t="s">
        <v>194</v>
      </c>
      <c r="AC2" s="21"/>
      <c r="AD2" s="15"/>
      <c r="AE2" s="22"/>
      <c r="AF2" s="20"/>
      <c r="AG2" s="23" t="s">
        <v>62</v>
      </c>
      <c r="AH2" s="15"/>
      <c r="AI2" s="15"/>
      <c r="AJ2" s="16"/>
      <c r="AK2" s="20"/>
      <c r="AL2" s="23" t="s">
        <v>61</v>
      </c>
      <c r="AM2" s="21"/>
      <c r="AN2" s="15"/>
      <c r="AO2" s="203" t="s">
        <v>182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55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55</v>
      </c>
      <c r="AE3" s="19" t="s">
        <v>17</v>
      </c>
      <c r="AF3" s="25"/>
      <c r="AG3" s="19" t="s">
        <v>57</v>
      </c>
      <c r="AH3" s="19" t="s">
        <v>58</v>
      </c>
      <c r="AI3" s="16" t="s">
        <v>63</v>
      </c>
      <c r="AJ3" s="19" t="s">
        <v>59</v>
      </c>
      <c r="AK3" s="25"/>
      <c r="AL3" s="19" t="s">
        <v>23</v>
      </c>
      <c r="AM3" s="19" t="s">
        <v>24</v>
      </c>
      <c r="AN3" s="16" t="s">
        <v>84</v>
      </c>
      <c r="AO3" s="16" t="s">
        <v>31</v>
      </c>
      <c r="AP3" s="18" t="s">
        <v>32</v>
      </c>
      <c r="AQ3" s="19" t="s">
        <v>33</v>
      </c>
      <c r="AR3" s="40"/>
    </row>
    <row r="4" spans="1:44" s="4" customFormat="1" ht="15" customHeight="1" x14ac:dyDescent="0.25">
      <c r="A4" s="2"/>
      <c r="B4" s="104">
        <v>1998</v>
      </c>
      <c r="C4" s="104" t="s">
        <v>38</v>
      </c>
      <c r="D4" s="105" t="s">
        <v>104</v>
      </c>
      <c r="E4" s="104"/>
      <c r="F4" s="147" t="s">
        <v>72</v>
      </c>
      <c r="G4" s="107"/>
      <c r="H4" s="34"/>
      <c r="I4" s="104"/>
      <c r="J4" s="104"/>
      <c r="K4" s="104"/>
      <c r="L4" s="104"/>
      <c r="M4" s="104"/>
      <c r="N4" s="108"/>
      <c r="O4" s="25"/>
      <c r="P4" s="19"/>
      <c r="Q4" s="19"/>
      <c r="R4" s="19"/>
      <c r="S4" s="19"/>
      <c r="T4" s="29"/>
      <c r="U4" s="26"/>
      <c r="V4" s="26"/>
      <c r="W4" s="26"/>
      <c r="X4" s="26"/>
      <c r="Y4" s="26"/>
      <c r="Z4" s="31"/>
      <c r="AA4" s="25"/>
      <c r="AB4" s="19"/>
      <c r="AC4" s="19"/>
      <c r="AD4" s="19"/>
      <c r="AE4" s="19"/>
      <c r="AF4" s="25"/>
      <c r="AG4" s="5"/>
      <c r="AH4" s="5"/>
      <c r="AI4" s="5"/>
      <c r="AJ4" s="5"/>
      <c r="AK4" s="25"/>
      <c r="AL4" s="26"/>
      <c r="AM4" s="26"/>
      <c r="AN4" s="26"/>
      <c r="AO4" s="26"/>
      <c r="AP4" s="26"/>
      <c r="AQ4" s="26"/>
      <c r="AR4" s="40"/>
    </row>
    <row r="5" spans="1:44" s="4" customFormat="1" ht="15" customHeight="1" x14ac:dyDescent="0.25">
      <c r="A5" s="2"/>
      <c r="B5" s="104">
        <v>1999</v>
      </c>
      <c r="C5" s="104" t="s">
        <v>38</v>
      </c>
      <c r="D5" s="105" t="s">
        <v>104</v>
      </c>
      <c r="E5" s="104"/>
      <c r="F5" s="147" t="s">
        <v>72</v>
      </c>
      <c r="G5" s="107"/>
      <c r="H5" s="34"/>
      <c r="I5" s="104"/>
      <c r="J5" s="104"/>
      <c r="K5" s="104"/>
      <c r="L5" s="104"/>
      <c r="M5" s="104"/>
      <c r="N5" s="108"/>
      <c r="O5" s="25"/>
      <c r="P5" s="19"/>
      <c r="Q5" s="19"/>
      <c r="R5" s="19"/>
      <c r="S5" s="19"/>
      <c r="T5" s="25"/>
      <c r="U5" s="26"/>
      <c r="V5" s="26"/>
      <c r="W5" s="26"/>
      <c r="X5" s="26"/>
      <c r="Y5" s="26"/>
      <c r="Z5" s="100"/>
      <c r="AA5" s="25"/>
      <c r="AB5" s="19"/>
      <c r="AC5" s="19"/>
      <c r="AD5" s="19"/>
      <c r="AE5" s="19"/>
      <c r="AF5" s="25"/>
      <c r="AG5" s="5"/>
      <c r="AH5" s="5"/>
      <c r="AI5" s="5"/>
      <c r="AJ5" s="5"/>
      <c r="AK5" s="25"/>
      <c r="AL5" s="26"/>
      <c r="AM5" s="26"/>
      <c r="AN5" s="26"/>
      <c r="AO5" s="26"/>
      <c r="AP5" s="26"/>
      <c r="AQ5" s="26"/>
      <c r="AR5" s="40"/>
    </row>
    <row r="6" spans="1:44" s="4" customFormat="1" ht="15" customHeight="1" x14ac:dyDescent="0.25">
      <c r="A6" s="2"/>
      <c r="B6" s="26">
        <v>2000</v>
      </c>
      <c r="C6" s="26" t="s">
        <v>36</v>
      </c>
      <c r="D6" s="33" t="s">
        <v>105</v>
      </c>
      <c r="E6" s="26">
        <v>27</v>
      </c>
      <c r="F6" s="26">
        <v>0</v>
      </c>
      <c r="G6" s="26">
        <v>7</v>
      </c>
      <c r="H6" s="26">
        <v>3</v>
      </c>
      <c r="I6" s="26">
        <v>68</v>
      </c>
      <c r="J6" s="26">
        <v>46</v>
      </c>
      <c r="K6" s="26">
        <v>11</v>
      </c>
      <c r="L6" s="26">
        <v>4</v>
      </c>
      <c r="M6" s="26">
        <v>7</v>
      </c>
      <c r="N6" s="31">
        <v>0.45900000000000002</v>
      </c>
      <c r="O6" s="25">
        <v>148.14814814814815</v>
      </c>
      <c r="P6" s="19"/>
      <c r="Q6" s="19"/>
      <c r="R6" s="19"/>
      <c r="S6" s="19"/>
      <c r="T6" s="25"/>
      <c r="U6" s="26">
        <v>12</v>
      </c>
      <c r="V6" s="26">
        <v>0</v>
      </c>
      <c r="W6" s="26">
        <v>5</v>
      </c>
      <c r="X6" s="26">
        <v>0</v>
      </c>
      <c r="Y6" s="26">
        <v>45</v>
      </c>
      <c r="Z6" s="31">
        <v>0.59199999999999997</v>
      </c>
      <c r="AA6" s="25"/>
      <c r="AB6" s="19"/>
      <c r="AC6" s="19"/>
      <c r="AD6" s="19"/>
      <c r="AE6" s="19"/>
      <c r="AF6" s="25"/>
      <c r="AG6" s="5" t="s">
        <v>176</v>
      </c>
      <c r="AH6" s="5" t="s">
        <v>177</v>
      </c>
      <c r="AI6" s="5"/>
      <c r="AJ6" s="5" t="s">
        <v>178</v>
      </c>
      <c r="AK6" s="25"/>
      <c r="AL6" s="26"/>
      <c r="AM6" s="26"/>
      <c r="AN6" s="26"/>
      <c r="AO6" s="26"/>
      <c r="AP6" s="26">
        <v>1</v>
      </c>
      <c r="AQ6" s="26"/>
      <c r="AR6" s="40"/>
    </row>
    <row r="7" spans="1:44" s="4" customFormat="1" ht="15" customHeight="1" x14ac:dyDescent="0.25">
      <c r="A7" s="2"/>
      <c r="B7" s="26">
        <v>2001</v>
      </c>
      <c r="C7" s="26" t="s">
        <v>106</v>
      </c>
      <c r="D7" s="33" t="s">
        <v>105</v>
      </c>
      <c r="E7" s="26">
        <v>20</v>
      </c>
      <c r="F7" s="26">
        <v>0</v>
      </c>
      <c r="G7" s="26">
        <v>3</v>
      </c>
      <c r="H7" s="26">
        <v>1</v>
      </c>
      <c r="I7" s="26">
        <v>20</v>
      </c>
      <c r="J7" s="26">
        <v>0</v>
      </c>
      <c r="K7" s="26">
        <v>8</v>
      </c>
      <c r="L7" s="26">
        <v>9</v>
      </c>
      <c r="M7" s="26">
        <v>3</v>
      </c>
      <c r="N7" s="31">
        <v>0.36399999999999999</v>
      </c>
      <c r="O7" s="25">
        <v>54.945054945054949</v>
      </c>
      <c r="P7" s="19"/>
      <c r="Q7" s="19"/>
      <c r="R7" s="19"/>
      <c r="S7" s="19"/>
      <c r="T7" s="25"/>
      <c r="U7" s="26">
        <v>9</v>
      </c>
      <c r="V7" s="26">
        <v>0</v>
      </c>
      <c r="W7" s="26">
        <v>1</v>
      </c>
      <c r="X7" s="26">
        <v>1</v>
      </c>
      <c r="Y7" s="26">
        <v>4</v>
      </c>
      <c r="Z7" s="31">
        <v>0.25</v>
      </c>
      <c r="AA7" s="25"/>
      <c r="AB7" s="19"/>
      <c r="AC7" s="19"/>
      <c r="AD7" s="19"/>
      <c r="AE7" s="19"/>
      <c r="AF7" s="25"/>
      <c r="AG7" s="5" t="s">
        <v>170</v>
      </c>
      <c r="AH7" s="5" t="s">
        <v>82</v>
      </c>
      <c r="AI7" s="5"/>
      <c r="AJ7" s="5" t="s">
        <v>100</v>
      </c>
      <c r="AK7" s="25"/>
      <c r="AL7" s="26"/>
      <c r="AM7" s="26"/>
      <c r="AN7" s="26">
        <v>1</v>
      </c>
      <c r="AO7" s="26">
        <v>1</v>
      </c>
      <c r="AP7" s="26"/>
      <c r="AQ7" s="26"/>
      <c r="AR7" s="40"/>
    </row>
    <row r="8" spans="1:44" s="4" customFormat="1" ht="15" customHeight="1" x14ac:dyDescent="0.25">
      <c r="A8" s="2"/>
      <c r="B8" s="26">
        <v>2002</v>
      </c>
      <c r="C8" s="26" t="s">
        <v>106</v>
      </c>
      <c r="D8" s="33" t="s">
        <v>105</v>
      </c>
      <c r="E8" s="26">
        <v>29</v>
      </c>
      <c r="F8" s="26">
        <v>0</v>
      </c>
      <c r="G8" s="26">
        <v>8</v>
      </c>
      <c r="H8" s="26">
        <v>11</v>
      </c>
      <c r="I8" s="26">
        <v>62</v>
      </c>
      <c r="J8" s="26">
        <v>22</v>
      </c>
      <c r="K8" s="26">
        <v>16</v>
      </c>
      <c r="L8" s="26">
        <v>16</v>
      </c>
      <c r="M8" s="26">
        <v>8</v>
      </c>
      <c r="N8" s="31">
        <v>0.443</v>
      </c>
      <c r="O8" s="25">
        <v>139.9548532731377</v>
      </c>
      <c r="P8" s="19"/>
      <c r="Q8" s="19"/>
      <c r="R8" s="19"/>
      <c r="S8" s="19"/>
      <c r="T8" s="25"/>
      <c r="U8" s="26">
        <v>10</v>
      </c>
      <c r="V8" s="26">
        <v>3</v>
      </c>
      <c r="W8" s="26">
        <v>5</v>
      </c>
      <c r="X8" s="26">
        <v>4</v>
      </c>
      <c r="Y8" s="26">
        <v>21</v>
      </c>
      <c r="Z8" s="31">
        <v>0.38200000000000001</v>
      </c>
      <c r="AA8" s="25"/>
      <c r="AB8" s="19"/>
      <c r="AC8" s="19"/>
      <c r="AD8" s="19"/>
      <c r="AE8" s="19"/>
      <c r="AF8" s="25"/>
      <c r="AG8" s="5" t="s">
        <v>170</v>
      </c>
      <c r="AH8" s="5" t="s">
        <v>171</v>
      </c>
      <c r="AI8" s="5"/>
      <c r="AJ8" s="5" t="s">
        <v>82</v>
      </c>
      <c r="AK8" s="25"/>
      <c r="AL8" s="26"/>
      <c r="AM8" s="26"/>
      <c r="AN8" s="26">
        <v>1</v>
      </c>
      <c r="AO8" s="26">
        <v>1</v>
      </c>
      <c r="AP8" s="26"/>
      <c r="AQ8" s="26"/>
      <c r="AR8" s="40"/>
    </row>
    <row r="9" spans="1:44" s="4" customFormat="1" ht="15" customHeight="1" x14ac:dyDescent="0.25">
      <c r="A9" s="2"/>
      <c r="B9" s="26">
        <v>2003</v>
      </c>
      <c r="C9" s="26" t="s">
        <v>106</v>
      </c>
      <c r="D9" s="33" t="s">
        <v>105</v>
      </c>
      <c r="E9" s="26">
        <v>26</v>
      </c>
      <c r="F9" s="26">
        <v>2</v>
      </c>
      <c r="G9" s="26">
        <v>14</v>
      </c>
      <c r="H9" s="26">
        <v>8</v>
      </c>
      <c r="I9" s="26">
        <v>47</v>
      </c>
      <c r="J9" s="26">
        <v>5</v>
      </c>
      <c r="K9" s="26">
        <v>12</v>
      </c>
      <c r="L9" s="26">
        <v>14</v>
      </c>
      <c r="M9" s="26">
        <v>16</v>
      </c>
      <c r="N9" s="31">
        <v>0.48</v>
      </c>
      <c r="O9" s="25">
        <v>97.916666666666671</v>
      </c>
      <c r="P9" s="19"/>
      <c r="Q9" s="19"/>
      <c r="R9" s="19"/>
      <c r="S9" s="19"/>
      <c r="T9" s="25"/>
      <c r="U9" s="26">
        <v>11</v>
      </c>
      <c r="V9" s="26">
        <v>0</v>
      </c>
      <c r="W9" s="26">
        <v>3</v>
      </c>
      <c r="X9" s="26">
        <v>1</v>
      </c>
      <c r="Y9" s="26">
        <v>20</v>
      </c>
      <c r="Z9" s="31">
        <v>0.37</v>
      </c>
      <c r="AA9" s="25"/>
      <c r="AB9" s="19"/>
      <c r="AC9" s="19"/>
      <c r="AD9" s="19"/>
      <c r="AE9" s="19"/>
      <c r="AF9" s="25"/>
      <c r="AG9" s="5" t="s">
        <v>172</v>
      </c>
      <c r="AH9" s="5" t="s">
        <v>173</v>
      </c>
      <c r="AI9" s="5"/>
      <c r="AJ9" s="5" t="s">
        <v>174</v>
      </c>
      <c r="AK9" s="25"/>
      <c r="AL9" s="26">
        <v>1</v>
      </c>
      <c r="AM9" s="26"/>
      <c r="AN9" s="26"/>
      <c r="AO9" s="26">
        <v>1</v>
      </c>
      <c r="AP9" s="26"/>
      <c r="AQ9" s="26"/>
      <c r="AR9" s="40"/>
    </row>
    <row r="10" spans="1:44" s="4" customFormat="1" ht="15" customHeight="1" x14ac:dyDescent="0.25">
      <c r="A10" s="2"/>
      <c r="B10" s="26">
        <v>2004</v>
      </c>
      <c r="C10" s="26" t="s">
        <v>99</v>
      </c>
      <c r="D10" s="33" t="s">
        <v>104</v>
      </c>
      <c r="E10" s="26">
        <v>28</v>
      </c>
      <c r="F10" s="26">
        <v>3</v>
      </c>
      <c r="G10" s="26">
        <v>23</v>
      </c>
      <c r="H10" s="26">
        <v>18</v>
      </c>
      <c r="I10" s="26">
        <v>127</v>
      </c>
      <c r="J10" s="26">
        <v>15</v>
      </c>
      <c r="K10" s="26">
        <v>33</v>
      </c>
      <c r="L10" s="26">
        <v>53</v>
      </c>
      <c r="M10" s="26">
        <v>26</v>
      </c>
      <c r="N10" s="31">
        <v>0.57699999999999996</v>
      </c>
      <c r="O10" s="25">
        <v>220.103986135182</v>
      </c>
      <c r="P10" s="19" t="s">
        <v>184</v>
      </c>
      <c r="Q10" s="19"/>
      <c r="R10" s="19" t="s">
        <v>185</v>
      </c>
      <c r="S10" s="19" t="s">
        <v>186</v>
      </c>
      <c r="T10" s="25" t="e">
        <v>#DIV/0!</v>
      </c>
      <c r="U10" s="26"/>
      <c r="V10" s="26"/>
      <c r="W10" s="26"/>
      <c r="X10" s="26"/>
      <c r="Y10" s="26"/>
      <c r="Z10" s="26"/>
      <c r="AA10" s="25"/>
      <c r="AB10" s="19"/>
      <c r="AC10" s="19"/>
      <c r="AD10" s="19"/>
      <c r="AE10" s="19"/>
      <c r="AF10" s="25"/>
      <c r="AG10" s="5"/>
      <c r="AH10" s="5"/>
      <c r="AI10" s="5"/>
      <c r="AJ10" s="5"/>
      <c r="AK10" s="25"/>
      <c r="AL10" s="26">
        <v>1</v>
      </c>
      <c r="AM10" s="26"/>
      <c r="AN10" s="26"/>
      <c r="AO10" s="27"/>
      <c r="AP10" s="30"/>
      <c r="AQ10" s="26"/>
      <c r="AR10" s="40"/>
    </row>
    <row r="11" spans="1:44" s="4" customFormat="1" ht="15" customHeight="1" x14ac:dyDescent="0.25">
      <c r="A11" s="2"/>
      <c r="B11" s="26">
        <v>2005</v>
      </c>
      <c r="C11" s="26" t="s">
        <v>38</v>
      </c>
      <c r="D11" s="33" t="s">
        <v>104</v>
      </c>
      <c r="E11" s="26">
        <v>25</v>
      </c>
      <c r="F11" s="26">
        <v>0</v>
      </c>
      <c r="G11" s="26">
        <v>22</v>
      </c>
      <c r="H11" s="26">
        <v>12</v>
      </c>
      <c r="I11" s="26">
        <v>89</v>
      </c>
      <c r="J11" s="26">
        <v>17</v>
      </c>
      <c r="K11" s="26">
        <v>10</v>
      </c>
      <c r="L11" s="26">
        <v>40</v>
      </c>
      <c r="M11" s="26">
        <v>22</v>
      </c>
      <c r="N11" s="31">
        <v>0.48399999999999999</v>
      </c>
      <c r="O11" s="25">
        <v>183.88429752066116</v>
      </c>
      <c r="P11" s="19" t="s">
        <v>184</v>
      </c>
      <c r="Q11" s="19"/>
      <c r="R11" s="19"/>
      <c r="S11" s="19"/>
      <c r="T11" s="25" t="e">
        <v>#DIV/0!</v>
      </c>
      <c r="U11" s="26">
        <v>7</v>
      </c>
      <c r="V11" s="26">
        <v>0</v>
      </c>
      <c r="W11" s="26">
        <v>9</v>
      </c>
      <c r="X11" s="26">
        <v>2</v>
      </c>
      <c r="Y11" s="26">
        <v>28</v>
      </c>
      <c r="Z11" s="31">
        <v>0.47499999999999998</v>
      </c>
      <c r="AA11" s="25"/>
      <c r="AB11" s="19"/>
      <c r="AC11" s="19"/>
      <c r="AD11" s="19"/>
      <c r="AE11" s="19"/>
      <c r="AF11" s="25"/>
      <c r="AG11" s="5" t="s">
        <v>77</v>
      </c>
      <c r="AH11" s="5"/>
      <c r="AI11" s="5"/>
      <c r="AJ11" s="5"/>
      <c r="AK11" s="25"/>
      <c r="AL11" s="26">
        <v>1</v>
      </c>
      <c r="AM11" s="26"/>
      <c r="AN11" s="26"/>
      <c r="AO11" s="27"/>
      <c r="AP11" s="30"/>
      <c r="AQ11" s="26"/>
      <c r="AR11" s="40"/>
    </row>
    <row r="12" spans="1:44" s="4" customFormat="1" ht="15" customHeight="1" x14ac:dyDescent="0.25">
      <c r="A12" s="2"/>
      <c r="B12" s="26">
        <v>2006</v>
      </c>
      <c r="C12" s="26" t="s">
        <v>56</v>
      </c>
      <c r="D12" s="33" t="s">
        <v>104</v>
      </c>
      <c r="E12" s="26">
        <v>27</v>
      </c>
      <c r="F12" s="26">
        <v>0</v>
      </c>
      <c r="G12" s="26">
        <v>14</v>
      </c>
      <c r="H12" s="26">
        <v>7</v>
      </c>
      <c r="I12" s="26">
        <v>81</v>
      </c>
      <c r="J12" s="26">
        <v>17</v>
      </c>
      <c r="K12" s="26">
        <v>13</v>
      </c>
      <c r="L12" s="26">
        <v>37</v>
      </c>
      <c r="M12" s="26">
        <v>14</v>
      </c>
      <c r="N12" s="31">
        <v>0.40500000000000003</v>
      </c>
      <c r="O12" s="25">
        <v>200</v>
      </c>
      <c r="P12" s="19"/>
      <c r="Q12" s="19"/>
      <c r="R12" s="19"/>
      <c r="S12" s="19"/>
      <c r="T12" s="25" t="e">
        <v>#DIV/0!</v>
      </c>
      <c r="U12" s="26"/>
      <c r="V12" s="26"/>
      <c r="W12" s="26"/>
      <c r="X12" s="26"/>
      <c r="Y12" s="26"/>
      <c r="Z12" s="26"/>
      <c r="AA12" s="25"/>
      <c r="AB12" s="19"/>
      <c r="AC12" s="19"/>
      <c r="AD12" s="19"/>
      <c r="AE12" s="19"/>
      <c r="AF12" s="25"/>
      <c r="AG12" s="5"/>
      <c r="AH12" s="5"/>
      <c r="AI12" s="5"/>
      <c r="AJ12" s="5"/>
      <c r="AK12" s="25"/>
      <c r="AL12" s="26"/>
      <c r="AM12" s="26"/>
      <c r="AN12" s="26"/>
      <c r="AO12" s="27"/>
      <c r="AP12" s="30"/>
      <c r="AQ12" s="26"/>
      <c r="AR12" s="40"/>
    </row>
    <row r="13" spans="1:44" s="4" customFormat="1" ht="15" customHeight="1" x14ac:dyDescent="0.25">
      <c r="A13" s="2"/>
      <c r="B13" s="26">
        <v>2007</v>
      </c>
      <c r="C13" s="26" t="s">
        <v>34</v>
      </c>
      <c r="D13" s="33" t="s">
        <v>104</v>
      </c>
      <c r="E13" s="26">
        <v>26</v>
      </c>
      <c r="F13" s="26">
        <v>0</v>
      </c>
      <c r="G13" s="26">
        <v>27</v>
      </c>
      <c r="H13" s="26">
        <v>7</v>
      </c>
      <c r="I13" s="26">
        <v>108</v>
      </c>
      <c r="J13" s="26">
        <v>8</v>
      </c>
      <c r="K13" s="26">
        <v>18</v>
      </c>
      <c r="L13" s="26">
        <v>55</v>
      </c>
      <c r="M13" s="26">
        <v>27</v>
      </c>
      <c r="N13" s="31">
        <v>0.58099999999999996</v>
      </c>
      <c r="O13" s="25">
        <v>185.88640275387266</v>
      </c>
      <c r="P13" s="19" t="s">
        <v>184</v>
      </c>
      <c r="Q13" s="19"/>
      <c r="R13" s="19"/>
      <c r="S13" s="19"/>
      <c r="T13" s="25" t="e">
        <v>#DIV/0!</v>
      </c>
      <c r="U13" s="26">
        <v>9</v>
      </c>
      <c r="V13" s="26">
        <v>1</v>
      </c>
      <c r="W13" s="26">
        <v>6</v>
      </c>
      <c r="X13" s="26">
        <v>5</v>
      </c>
      <c r="Y13" s="26">
        <v>43</v>
      </c>
      <c r="Z13" s="31">
        <v>0.61399999999999999</v>
      </c>
      <c r="AA13" s="25"/>
      <c r="AB13" s="19"/>
      <c r="AC13" s="19"/>
      <c r="AD13" s="19"/>
      <c r="AE13" s="19"/>
      <c r="AF13" s="25"/>
      <c r="AG13" s="5" t="s">
        <v>175</v>
      </c>
      <c r="AH13" s="5"/>
      <c r="AI13" s="5"/>
      <c r="AJ13" s="5"/>
      <c r="AK13" s="25"/>
      <c r="AL13" s="26"/>
      <c r="AM13" s="26"/>
      <c r="AN13" s="26"/>
      <c r="AO13" s="27"/>
      <c r="AP13" s="30"/>
      <c r="AQ13" s="26"/>
      <c r="AR13" s="40"/>
    </row>
    <row r="14" spans="1:44" s="4" customFormat="1" ht="15" customHeight="1" x14ac:dyDescent="0.25">
      <c r="A14" s="2"/>
      <c r="B14" s="26">
        <v>2008</v>
      </c>
      <c r="C14" s="26" t="s">
        <v>37</v>
      </c>
      <c r="D14" s="33" t="s">
        <v>104</v>
      </c>
      <c r="E14" s="26">
        <v>24</v>
      </c>
      <c r="F14" s="26">
        <v>4</v>
      </c>
      <c r="G14" s="26">
        <v>34</v>
      </c>
      <c r="H14" s="26">
        <v>24</v>
      </c>
      <c r="I14" s="26">
        <v>115</v>
      </c>
      <c r="J14" s="26">
        <v>7</v>
      </c>
      <c r="K14" s="26">
        <v>31</v>
      </c>
      <c r="L14" s="26">
        <v>39</v>
      </c>
      <c r="M14" s="26">
        <v>38</v>
      </c>
      <c r="N14" s="31">
        <v>0.61199999999999999</v>
      </c>
      <c r="O14" s="25">
        <v>187.90849673202615</v>
      </c>
      <c r="P14" s="19" t="s">
        <v>56</v>
      </c>
      <c r="Q14" s="19" t="s">
        <v>187</v>
      </c>
      <c r="R14" s="26" t="s">
        <v>36</v>
      </c>
      <c r="S14" s="19" t="s">
        <v>193</v>
      </c>
      <c r="T14" s="25" t="e">
        <v>#DIV/0!</v>
      </c>
      <c r="U14" s="26">
        <v>7</v>
      </c>
      <c r="V14" s="26">
        <v>1</v>
      </c>
      <c r="W14" s="26">
        <v>12</v>
      </c>
      <c r="X14" s="26">
        <v>6</v>
      </c>
      <c r="Y14" s="26">
        <v>30</v>
      </c>
      <c r="Z14" s="31">
        <v>0.52600000000000002</v>
      </c>
      <c r="AA14" s="25"/>
      <c r="AB14" s="19" t="s">
        <v>38</v>
      </c>
      <c r="AC14" s="19"/>
      <c r="AD14" s="19" t="s">
        <v>34</v>
      </c>
      <c r="AE14" s="19"/>
      <c r="AF14" s="25"/>
      <c r="AG14" s="5" t="s">
        <v>78</v>
      </c>
      <c r="AH14" s="5"/>
      <c r="AI14" s="5"/>
      <c r="AJ14" s="5"/>
      <c r="AK14" s="25"/>
      <c r="AL14" s="26"/>
      <c r="AM14" s="26"/>
      <c r="AN14" s="26"/>
      <c r="AO14" s="27"/>
      <c r="AP14" s="30"/>
      <c r="AQ14" s="26"/>
      <c r="AR14" s="40"/>
    </row>
    <row r="15" spans="1:44" s="4" customFormat="1" ht="15" customHeight="1" x14ac:dyDescent="0.25">
      <c r="A15" s="2"/>
      <c r="B15" s="26">
        <v>2009</v>
      </c>
      <c r="C15" s="26" t="s">
        <v>56</v>
      </c>
      <c r="D15" s="5" t="s">
        <v>104</v>
      </c>
      <c r="E15" s="26">
        <v>24</v>
      </c>
      <c r="F15" s="26">
        <v>1</v>
      </c>
      <c r="G15" s="26">
        <v>34</v>
      </c>
      <c r="H15" s="27">
        <v>10</v>
      </c>
      <c r="I15" s="26">
        <v>94</v>
      </c>
      <c r="J15" s="26">
        <v>12</v>
      </c>
      <c r="K15" s="26">
        <v>18</v>
      </c>
      <c r="L15" s="26">
        <v>29</v>
      </c>
      <c r="M15" s="26">
        <v>35</v>
      </c>
      <c r="N15" s="31">
        <v>0.54700000000000004</v>
      </c>
      <c r="O15" s="25">
        <v>171.84643510054843</v>
      </c>
      <c r="P15" s="19" t="s">
        <v>56</v>
      </c>
      <c r="Q15" s="19"/>
      <c r="R15" s="19" t="s">
        <v>99</v>
      </c>
      <c r="S15" s="19"/>
      <c r="T15" s="25" t="e">
        <v>#DIV/0!</v>
      </c>
      <c r="U15" s="148"/>
      <c r="V15" s="148"/>
      <c r="W15" s="149"/>
      <c r="X15" s="148"/>
      <c r="Y15" s="148"/>
      <c r="Z15" s="31"/>
      <c r="AA15" s="25"/>
      <c r="AB15" s="19"/>
      <c r="AC15" s="19"/>
      <c r="AD15" s="19"/>
      <c r="AE15" s="19"/>
      <c r="AF15" s="25"/>
      <c r="AG15" s="5"/>
      <c r="AH15" s="5"/>
      <c r="AI15" s="5"/>
      <c r="AJ15" s="5"/>
      <c r="AK15" s="25"/>
      <c r="AL15" s="26"/>
      <c r="AM15" s="26"/>
      <c r="AN15" s="26"/>
      <c r="AO15" s="27"/>
      <c r="AP15" s="30"/>
      <c r="AQ15" s="26"/>
      <c r="AR15" s="40"/>
    </row>
    <row r="16" spans="1:44" s="4" customFormat="1" ht="15" customHeight="1" x14ac:dyDescent="0.25">
      <c r="A16" s="2"/>
      <c r="B16" s="26">
        <v>2010</v>
      </c>
      <c r="C16" s="26" t="s">
        <v>35</v>
      </c>
      <c r="D16" s="33" t="s">
        <v>73</v>
      </c>
      <c r="E16" s="26">
        <v>26</v>
      </c>
      <c r="F16" s="26">
        <v>3</v>
      </c>
      <c r="G16" s="26">
        <v>41</v>
      </c>
      <c r="H16" s="27">
        <v>16</v>
      </c>
      <c r="I16" s="26">
        <v>95</v>
      </c>
      <c r="J16" s="26">
        <v>9</v>
      </c>
      <c r="K16" s="26">
        <v>12</v>
      </c>
      <c r="L16" s="26">
        <v>30</v>
      </c>
      <c r="M16" s="26">
        <v>44</v>
      </c>
      <c r="N16" s="31">
        <v>0.52800000000000002</v>
      </c>
      <c r="O16" s="25">
        <v>179.92424242424241</v>
      </c>
      <c r="P16" s="19" t="s">
        <v>99</v>
      </c>
      <c r="Q16" s="19"/>
      <c r="R16" s="19" t="s">
        <v>99</v>
      </c>
      <c r="S16" s="19"/>
      <c r="T16" s="25" t="e">
        <v>#DIV/0!</v>
      </c>
      <c r="U16" s="148">
        <v>9</v>
      </c>
      <c r="V16" s="148">
        <v>0</v>
      </c>
      <c r="W16" s="149">
        <v>13</v>
      </c>
      <c r="X16" s="148">
        <v>1</v>
      </c>
      <c r="Y16" s="148">
        <v>33</v>
      </c>
      <c r="Z16" s="31">
        <v>0.47799999999999998</v>
      </c>
      <c r="AA16" s="25"/>
      <c r="AB16" s="19" t="s">
        <v>37</v>
      </c>
      <c r="AC16" s="19"/>
      <c r="AD16" s="19" t="s">
        <v>56</v>
      </c>
      <c r="AE16" s="19"/>
      <c r="AF16" s="25"/>
      <c r="AG16" s="5" t="s">
        <v>79</v>
      </c>
      <c r="AH16" s="5" t="s">
        <v>80</v>
      </c>
      <c r="AI16" s="5" t="s">
        <v>81</v>
      </c>
      <c r="AJ16" s="5"/>
      <c r="AK16" s="25"/>
      <c r="AL16" s="26"/>
      <c r="AM16" s="26"/>
      <c r="AN16" s="26"/>
      <c r="AO16" s="27"/>
      <c r="AP16" s="30"/>
      <c r="AQ16" s="26"/>
      <c r="AR16" s="40"/>
    </row>
    <row r="17" spans="1:44" s="4" customFormat="1" ht="15" customHeight="1" x14ac:dyDescent="0.25">
      <c r="A17" s="2"/>
      <c r="B17" s="26">
        <v>2011</v>
      </c>
      <c r="C17" s="26" t="s">
        <v>39</v>
      </c>
      <c r="D17" s="5" t="s">
        <v>107</v>
      </c>
      <c r="E17" s="26">
        <v>26</v>
      </c>
      <c r="F17" s="26">
        <v>2</v>
      </c>
      <c r="G17" s="26">
        <v>49</v>
      </c>
      <c r="H17" s="27">
        <v>18</v>
      </c>
      <c r="I17" s="26">
        <v>102</v>
      </c>
      <c r="J17" s="26">
        <v>10</v>
      </c>
      <c r="K17" s="26">
        <v>8</v>
      </c>
      <c r="L17" s="26">
        <v>33</v>
      </c>
      <c r="M17" s="26">
        <v>51</v>
      </c>
      <c r="N17" s="31">
        <v>0.51</v>
      </c>
      <c r="O17" s="25">
        <v>200</v>
      </c>
      <c r="P17" s="19" t="s">
        <v>34</v>
      </c>
      <c r="Q17" s="19"/>
      <c r="R17" s="19" t="s">
        <v>99</v>
      </c>
      <c r="S17" s="19"/>
      <c r="T17" s="25" t="e">
        <v>#DIV/0!</v>
      </c>
      <c r="U17" s="148">
        <v>5</v>
      </c>
      <c r="V17" s="148">
        <v>0</v>
      </c>
      <c r="W17" s="149">
        <v>6</v>
      </c>
      <c r="X17" s="148">
        <v>1</v>
      </c>
      <c r="Y17" s="148">
        <v>17</v>
      </c>
      <c r="Z17" s="31">
        <v>0.48599999999999999</v>
      </c>
      <c r="AA17" s="25"/>
      <c r="AB17" s="19"/>
      <c r="AC17" s="19"/>
      <c r="AD17" s="19"/>
      <c r="AE17" s="19"/>
      <c r="AF17" s="25"/>
      <c r="AG17" s="5" t="s">
        <v>179</v>
      </c>
      <c r="AH17" s="5"/>
      <c r="AI17" s="5"/>
      <c r="AJ17" s="5"/>
      <c r="AK17" s="25"/>
      <c r="AL17" s="26">
        <v>1</v>
      </c>
      <c r="AM17" s="26"/>
      <c r="AN17" s="26"/>
      <c r="AO17" s="27"/>
      <c r="AP17" s="30"/>
      <c r="AQ17" s="26"/>
      <c r="AR17" s="40"/>
    </row>
    <row r="18" spans="1:44" s="4" customFormat="1" ht="15" customHeight="1" x14ac:dyDescent="0.25">
      <c r="A18" s="2"/>
      <c r="B18" s="26">
        <v>2012</v>
      </c>
      <c r="C18" s="26" t="s">
        <v>56</v>
      </c>
      <c r="D18" s="33" t="s">
        <v>107</v>
      </c>
      <c r="E18" s="26">
        <v>25</v>
      </c>
      <c r="F18" s="26">
        <v>0</v>
      </c>
      <c r="G18" s="26">
        <v>44</v>
      </c>
      <c r="H18" s="27">
        <v>4</v>
      </c>
      <c r="I18" s="26">
        <v>75</v>
      </c>
      <c r="J18" s="26">
        <v>2</v>
      </c>
      <c r="K18" s="26">
        <v>3</v>
      </c>
      <c r="L18" s="26">
        <v>26</v>
      </c>
      <c r="M18" s="26">
        <v>44</v>
      </c>
      <c r="N18" s="31">
        <v>0.41</v>
      </c>
      <c r="O18" s="25">
        <v>182.92682926829269</v>
      </c>
      <c r="P18" s="19" t="s">
        <v>188</v>
      </c>
      <c r="Q18" s="19"/>
      <c r="R18" s="19" t="s">
        <v>189</v>
      </c>
      <c r="S18" s="19"/>
      <c r="T18" s="25" t="e">
        <v>#DIV/0!</v>
      </c>
      <c r="U18" s="26"/>
      <c r="V18" s="26"/>
      <c r="W18" s="26"/>
      <c r="X18" s="26"/>
      <c r="Y18" s="26"/>
      <c r="Z18" s="26"/>
      <c r="AA18" s="25"/>
      <c r="AB18" s="19"/>
      <c r="AC18" s="19"/>
      <c r="AD18" s="19"/>
      <c r="AE18" s="19"/>
      <c r="AF18" s="25"/>
      <c r="AG18" s="5"/>
      <c r="AH18" s="5"/>
      <c r="AI18" s="5"/>
      <c r="AJ18" s="5"/>
      <c r="AK18" s="25"/>
      <c r="AL18" s="26"/>
      <c r="AM18" s="26"/>
      <c r="AN18" s="26">
        <v>1</v>
      </c>
      <c r="AO18" s="27"/>
      <c r="AP18" s="30"/>
      <c r="AQ18" s="26"/>
      <c r="AR18" s="40"/>
    </row>
    <row r="19" spans="1:44" s="4" customFormat="1" ht="15" customHeight="1" x14ac:dyDescent="0.25">
      <c r="A19" s="2"/>
      <c r="B19" s="26">
        <v>2013</v>
      </c>
      <c r="C19" s="26" t="s">
        <v>38</v>
      </c>
      <c r="D19" s="5" t="s">
        <v>108</v>
      </c>
      <c r="E19" s="26">
        <v>26</v>
      </c>
      <c r="F19" s="26">
        <v>0</v>
      </c>
      <c r="G19" s="26">
        <v>28</v>
      </c>
      <c r="H19" s="27">
        <v>2</v>
      </c>
      <c r="I19" s="26">
        <v>60</v>
      </c>
      <c r="J19" s="26">
        <v>2</v>
      </c>
      <c r="K19" s="26">
        <v>9</v>
      </c>
      <c r="L19" s="26">
        <v>21</v>
      </c>
      <c r="M19" s="26">
        <v>28</v>
      </c>
      <c r="N19" s="31">
        <v>0.42599999999999999</v>
      </c>
      <c r="O19" s="145">
        <v>140.8450704225352</v>
      </c>
      <c r="P19" s="19" t="s">
        <v>190</v>
      </c>
      <c r="Q19" s="19"/>
      <c r="R19" s="19"/>
      <c r="S19" s="19"/>
      <c r="T19" s="25" t="e">
        <v>#DIV/0!</v>
      </c>
      <c r="U19" s="148"/>
      <c r="V19" s="148"/>
      <c r="W19" s="149"/>
      <c r="X19" s="148"/>
      <c r="Y19" s="148"/>
      <c r="Z19" s="31"/>
      <c r="AA19" s="25"/>
      <c r="AB19" s="19"/>
      <c r="AC19" s="19"/>
      <c r="AD19" s="19"/>
      <c r="AE19" s="19"/>
      <c r="AF19" s="25"/>
      <c r="AG19" s="5"/>
      <c r="AH19" s="5"/>
      <c r="AI19" s="5"/>
      <c r="AJ19" s="5"/>
      <c r="AK19" s="25"/>
      <c r="AL19" s="26"/>
      <c r="AM19" s="26"/>
      <c r="AN19" s="26"/>
      <c r="AO19" s="27"/>
      <c r="AP19" s="30"/>
      <c r="AQ19" s="26"/>
      <c r="AR19" s="40"/>
    </row>
    <row r="20" spans="1:44" s="4" customFormat="1" ht="15" customHeight="1" x14ac:dyDescent="0.25">
      <c r="A20" s="2"/>
      <c r="B20" s="26">
        <v>2014</v>
      </c>
      <c r="C20" s="26" t="s">
        <v>37</v>
      </c>
      <c r="D20" s="5" t="s">
        <v>108</v>
      </c>
      <c r="E20" s="26">
        <v>26</v>
      </c>
      <c r="F20" s="26">
        <v>3</v>
      </c>
      <c r="G20" s="26">
        <v>26</v>
      </c>
      <c r="H20" s="26">
        <v>6</v>
      </c>
      <c r="I20" s="26">
        <v>55</v>
      </c>
      <c r="J20" s="26">
        <v>0</v>
      </c>
      <c r="K20" s="26">
        <v>7</v>
      </c>
      <c r="L20" s="26">
        <v>19</v>
      </c>
      <c r="M20" s="26">
        <v>29</v>
      </c>
      <c r="N20" s="31">
        <v>0.41699999999999998</v>
      </c>
      <c r="O20" s="25">
        <v>131.89448441247004</v>
      </c>
      <c r="P20" s="19" t="s">
        <v>191</v>
      </c>
      <c r="Q20" s="19"/>
      <c r="R20" s="19"/>
      <c r="S20" s="19"/>
      <c r="T20" s="25" t="e">
        <v>#DIV/0!</v>
      </c>
      <c r="U20" s="26">
        <v>4</v>
      </c>
      <c r="V20" s="26">
        <v>1</v>
      </c>
      <c r="W20" s="26">
        <v>8</v>
      </c>
      <c r="X20" s="26">
        <v>2</v>
      </c>
      <c r="Y20" s="26">
        <v>13</v>
      </c>
      <c r="Z20" s="31">
        <v>0.5</v>
      </c>
      <c r="AA20" s="25"/>
      <c r="AB20" s="19"/>
      <c r="AC20" s="19"/>
      <c r="AD20" s="19"/>
      <c r="AE20" s="19"/>
      <c r="AF20" s="25"/>
      <c r="AG20" s="5" t="s">
        <v>180</v>
      </c>
      <c r="AH20" s="5"/>
      <c r="AI20" s="5"/>
      <c r="AJ20" s="5"/>
      <c r="AK20" s="25"/>
      <c r="AL20" s="26"/>
      <c r="AM20" s="26"/>
      <c r="AN20" s="26"/>
      <c r="AO20" s="27"/>
      <c r="AP20" s="30"/>
      <c r="AQ20" s="26"/>
      <c r="AR20" s="40"/>
    </row>
    <row r="21" spans="1:44" s="4" customFormat="1" ht="15" customHeight="1" x14ac:dyDescent="0.25">
      <c r="A21" s="1"/>
      <c r="B21" s="17" t="s">
        <v>7</v>
      </c>
      <c r="C21" s="18"/>
      <c r="D21" s="16"/>
      <c r="E21" s="19">
        <v>385</v>
      </c>
      <c r="F21" s="19">
        <v>18</v>
      </c>
      <c r="G21" s="19">
        <v>374</v>
      </c>
      <c r="H21" s="19">
        <v>147</v>
      </c>
      <c r="I21" s="19">
        <v>1198</v>
      </c>
      <c r="J21" s="19">
        <v>172</v>
      </c>
      <c r="K21" s="19">
        <v>209</v>
      </c>
      <c r="L21" s="19">
        <v>425</v>
      </c>
      <c r="M21" s="19">
        <v>392</v>
      </c>
      <c r="N21" s="35">
        <v>0.49377933500466503</v>
      </c>
      <c r="O21" s="146">
        <v>2426.1849678028379</v>
      </c>
      <c r="P21" s="75" t="s">
        <v>64</v>
      </c>
      <c r="Q21" s="75" t="s">
        <v>64</v>
      </c>
      <c r="R21" s="75" t="s">
        <v>109</v>
      </c>
      <c r="S21" s="75" t="s">
        <v>64</v>
      </c>
      <c r="T21" s="25" t="e">
        <v>#DIV/0!</v>
      </c>
      <c r="U21" s="19">
        <v>83</v>
      </c>
      <c r="V21" s="19">
        <v>6</v>
      </c>
      <c r="W21" s="19">
        <v>68</v>
      </c>
      <c r="X21" s="19">
        <v>23</v>
      </c>
      <c r="Y21" s="19">
        <v>254</v>
      </c>
      <c r="Z21" s="35">
        <v>0.49099999999999999</v>
      </c>
      <c r="AA21" s="86">
        <f>SUM(AA4:AA20)</f>
        <v>0</v>
      </c>
      <c r="AB21" s="75" t="s">
        <v>64</v>
      </c>
      <c r="AC21" s="75" t="s">
        <v>64</v>
      </c>
      <c r="AD21" s="75" t="s">
        <v>64</v>
      </c>
      <c r="AE21" s="75" t="s">
        <v>64</v>
      </c>
      <c r="AF21" s="25"/>
      <c r="AG21" s="75" t="s">
        <v>183</v>
      </c>
      <c r="AH21" s="75" t="s">
        <v>181</v>
      </c>
      <c r="AI21" s="75" t="s">
        <v>83</v>
      </c>
      <c r="AJ21" s="75" t="s">
        <v>169</v>
      </c>
      <c r="AK21" s="25"/>
      <c r="AL21" s="19">
        <v>4</v>
      </c>
      <c r="AM21" s="19">
        <v>0</v>
      </c>
      <c r="AN21" s="19">
        <v>3</v>
      </c>
      <c r="AO21" s="19">
        <v>3</v>
      </c>
      <c r="AP21" s="19">
        <v>1</v>
      </c>
      <c r="AQ21" s="19">
        <v>0</v>
      </c>
      <c r="AR21" s="40"/>
    </row>
    <row r="22" spans="1:44" s="4" customFormat="1" ht="15" customHeight="1" x14ac:dyDescent="0.25">
      <c r="A22" s="1"/>
      <c r="B22" s="17" t="s">
        <v>415</v>
      </c>
      <c r="C22" s="18"/>
      <c r="D22" s="16"/>
      <c r="E22" s="18" t="s">
        <v>264</v>
      </c>
      <c r="F22" s="15"/>
      <c r="G22" s="15" t="s">
        <v>416</v>
      </c>
      <c r="H22" s="15"/>
      <c r="I22" s="15"/>
      <c r="J22" s="15"/>
      <c r="K22" s="15"/>
      <c r="L22" s="15"/>
      <c r="M22" s="15"/>
      <c r="N22" s="93"/>
      <c r="O22" s="25"/>
      <c r="P22" s="23"/>
      <c r="Q22" s="21"/>
      <c r="R22" s="89"/>
      <c r="S22" s="90"/>
      <c r="T22" s="25"/>
      <c r="U22" s="18" t="s">
        <v>213</v>
      </c>
      <c r="V22" s="15" t="s">
        <v>214</v>
      </c>
      <c r="W22" s="15" t="s">
        <v>195</v>
      </c>
      <c r="X22" s="15"/>
      <c r="Y22" s="15" t="s">
        <v>215</v>
      </c>
      <c r="Z22" s="16"/>
      <c r="AA22" s="25"/>
      <c r="AB22" s="87"/>
      <c r="AC22" s="88"/>
      <c r="AD22" s="89"/>
      <c r="AE22" s="90"/>
      <c r="AF22" s="25"/>
      <c r="AG22" s="102">
        <v>0.5</v>
      </c>
      <c r="AH22" s="91">
        <v>0.8</v>
      </c>
      <c r="AI22" s="91">
        <v>0</v>
      </c>
      <c r="AJ22" s="92">
        <v>0.75</v>
      </c>
      <c r="AK22" s="25"/>
      <c r="AL22" s="18"/>
      <c r="AM22" s="15"/>
      <c r="AN22" s="15"/>
      <c r="AO22" s="15"/>
      <c r="AP22" s="15"/>
      <c r="AQ22" s="16"/>
      <c r="AR22" s="40"/>
    </row>
    <row r="23" spans="1:44" ht="15" customHeight="1" x14ac:dyDescent="0.25">
      <c r="A23" s="2"/>
      <c r="B23" s="33" t="s">
        <v>2</v>
      </c>
      <c r="C23" s="30"/>
      <c r="D23" s="36">
        <v>1161</v>
      </c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7"/>
      <c r="P23" s="37"/>
      <c r="Q23" s="39"/>
      <c r="R23" s="37"/>
      <c r="S23" s="37"/>
      <c r="T23" s="25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25"/>
      <c r="AG23" s="37"/>
      <c r="AH23" s="37"/>
      <c r="AI23" s="37"/>
      <c r="AJ23" s="37"/>
      <c r="AK23" s="25"/>
      <c r="AL23" s="37"/>
      <c r="AM23" s="37"/>
      <c r="AN23" s="37"/>
      <c r="AO23" s="37"/>
      <c r="AP23" s="37"/>
      <c r="AQ23" s="37"/>
      <c r="AR23" s="40"/>
    </row>
    <row r="24" spans="1:44" s="4" customFormat="1" ht="14.25" customHeight="1" x14ac:dyDescent="0.25">
      <c r="A24" s="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29"/>
      <c r="P24" s="37"/>
      <c r="Q24" s="39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5"/>
      <c r="AG24" s="37"/>
      <c r="AH24" s="37"/>
      <c r="AI24" s="37"/>
      <c r="AJ24" s="37"/>
      <c r="AK24" s="25"/>
      <c r="AL24" s="37"/>
      <c r="AM24" s="37"/>
      <c r="AN24" s="37"/>
      <c r="AO24" s="37"/>
      <c r="AP24" s="37"/>
      <c r="AQ24" s="37"/>
      <c r="AR24" s="40"/>
    </row>
    <row r="25" spans="1:44" ht="15" customHeight="1" x14ac:dyDescent="0.25">
      <c r="A25" s="2"/>
      <c r="B25" s="23" t="s">
        <v>25</v>
      </c>
      <c r="C25" s="41"/>
      <c r="D25" s="41"/>
      <c r="E25" s="19" t="s">
        <v>3</v>
      </c>
      <c r="F25" s="19" t="s">
        <v>8</v>
      </c>
      <c r="G25" s="16" t="s">
        <v>5</v>
      </c>
      <c r="H25" s="19" t="s">
        <v>6</v>
      </c>
      <c r="I25" s="19" t="s">
        <v>17</v>
      </c>
      <c r="J25" s="37"/>
      <c r="K25" s="19" t="s">
        <v>27</v>
      </c>
      <c r="L25" s="19" t="s">
        <v>28</v>
      </c>
      <c r="M25" s="19" t="s">
        <v>29</v>
      </c>
      <c r="N25" s="19" t="s">
        <v>22</v>
      </c>
      <c r="O25" s="25"/>
      <c r="P25" s="42" t="s">
        <v>30</v>
      </c>
      <c r="Q25" s="13"/>
      <c r="R25" s="13"/>
      <c r="S25" s="13"/>
      <c r="T25" s="43"/>
      <c r="U25" s="43"/>
      <c r="V25" s="43"/>
      <c r="W25" s="43"/>
      <c r="X25" s="43"/>
      <c r="Y25" s="13"/>
      <c r="Z25" s="13"/>
      <c r="AA25" s="13"/>
      <c r="AB25" s="43"/>
      <c r="AC25" s="43"/>
      <c r="AD25" s="13"/>
      <c r="AE25" s="44"/>
      <c r="AF25" s="25"/>
      <c r="AG25" s="42" t="s">
        <v>66</v>
      </c>
      <c r="AH25" s="13"/>
      <c r="AI25" s="43"/>
      <c r="AJ25" s="44"/>
      <c r="AK25" s="25"/>
      <c r="AL25" s="11" t="s">
        <v>67</v>
      </c>
      <c r="AM25" s="13"/>
      <c r="AN25" s="13"/>
      <c r="AO25" s="13"/>
      <c r="AP25" s="13"/>
      <c r="AQ25" s="44"/>
      <c r="AR25" s="40"/>
    </row>
    <row r="26" spans="1:44" ht="15" customHeight="1" x14ac:dyDescent="0.25">
      <c r="A26" s="2"/>
      <c r="B26" s="42" t="s">
        <v>13</v>
      </c>
      <c r="C26" s="13"/>
      <c r="D26" s="44"/>
      <c r="E26" s="26">
        <v>385</v>
      </c>
      <c r="F26" s="26">
        <v>18</v>
      </c>
      <c r="G26" s="26">
        <v>374</v>
      </c>
      <c r="H26" s="26">
        <v>147</v>
      </c>
      <c r="I26" s="26">
        <v>1198</v>
      </c>
      <c r="J26" s="37"/>
      <c r="K26" s="45">
        <v>1.0181818181818181</v>
      </c>
      <c r="L26" s="45">
        <v>0.38181818181818183</v>
      </c>
      <c r="M26" s="45">
        <v>3.1116883116883116</v>
      </c>
      <c r="N26" s="28">
        <v>0.49377933500466503</v>
      </c>
      <c r="O26" s="25">
        <v>3608</v>
      </c>
      <c r="P26" s="234" t="s">
        <v>9</v>
      </c>
      <c r="Q26" s="281"/>
      <c r="R26" s="235" t="s">
        <v>115</v>
      </c>
      <c r="S26" s="235"/>
      <c r="T26" s="235"/>
      <c r="U26" s="235"/>
      <c r="V26" s="235"/>
      <c r="W26" s="235"/>
      <c r="X26" s="235"/>
      <c r="Y26" s="235"/>
      <c r="Z26" s="282" t="s">
        <v>11</v>
      </c>
      <c r="AA26" s="235"/>
      <c r="AB26" s="235"/>
      <c r="AC26" s="283" t="s">
        <v>119</v>
      </c>
      <c r="AD26" s="284"/>
      <c r="AE26" s="236"/>
      <c r="AF26" s="25"/>
      <c r="AG26" s="261"/>
      <c r="AH26" s="264"/>
      <c r="AI26" s="264"/>
      <c r="AJ26" s="236"/>
      <c r="AK26" s="25"/>
      <c r="AL26" s="234" t="s">
        <v>68</v>
      </c>
      <c r="AM26" s="282">
        <v>2012</v>
      </c>
      <c r="AN26" s="235"/>
      <c r="AO26" s="235"/>
      <c r="AP26" s="235"/>
      <c r="AQ26" s="236"/>
      <c r="AR26" s="40"/>
    </row>
    <row r="27" spans="1:44" ht="15" customHeight="1" x14ac:dyDescent="0.25">
      <c r="A27" s="2"/>
      <c r="B27" s="46" t="s">
        <v>15</v>
      </c>
      <c r="C27" s="47"/>
      <c r="D27" s="48"/>
      <c r="E27" s="26">
        <v>83</v>
      </c>
      <c r="F27" s="26">
        <v>6</v>
      </c>
      <c r="G27" s="26">
        <v>68</v>
      </c>
      <c r="H27" s="26">
        <v>23</v>
      </c>
      <c r="I27" s="26">
        <v>254</v>
      </c>
      <c r="J27" s="37"/>
      <c r="K27" s="45">
        <v>0.89156626506024095</v>
      </c>
      <c r="L27" s="45">
        <v>0.27710843373493976</v>
      </c>
      <c r="M27" s="45">
        <v>3.0602409638554215</v>
      </c>
      <c r="N27" s="28">
        <v>0.49129593810444872</v>
      </c>
      <c r="O27" s="25">
        <v>522.94160583941607</v>
      </c>
      <c r="P27" s="285" t="s">
        <v>69</v>
      </c>
      <c r="Q27" s="286"/>
      <c r="R27" s="258" t="s">
        <v>116</v>
      </c>
      <c r="S27" s="258"/>
      <c r="T27" s="258"/>
      <c r="U27" s="258"/>
      <c r="V27" s="258"/>
      <c r="W27" s="258"/>
      <c r="X27" s="258"/>
      <c r="Y27" s="258"/>
      <c r="Z27" s="265" t="s">
        <v>120</v>
      </c>
      <c r="AA27" s="258"/>
      <c r="AB27" s="258"/>
      <c r="AC27" s="263" t="s">
        <v>121</v>
      </c>
      <c r="AD27" s="146"/>
      <c r="AE27" s="267"/>
      <c r="AF27" s="25"/>
      <c r="AG27" s="285"/>
      <c r="AH27" s="264"/>
      <c r="AI27" s="264"/>
      <c r="AJ27" s="267"/>
      <c r="AK27" s="25"/>
      <c r="AL27" s="285"/>
      <c r="AM27" s="265"/>
      <c r="AN27" s="258"/>
      <c r="AO27" s="258"/>
      <c r="AP27" s="258"/>
      <c r="AQ27" s="267"/>
      <c r="AR27" s="40"/>
    </row>
    <row r="28" spans="1:44" ht="15" customHeight="1" x14ac:dyDescent="0.25">
      <c r="A28" s="2"/>
      <c r="B28" s="49" t="s">
        <v>16</v>
      </c>
      <c r="C28" s="50"/>
      <c r="D28" s="51"/>
      <c r="E28" s="32">
        <v>17</v>
      </c>
      <c r="F28" s="32">
        <v>1</v>
      </c>
      <c r="G28" s="32">
        <v>25</v>
      </c>
      <c r="H28" s="32">
        <v>5</v>
      </c>
      <c r="I28" s="32">
        <v>71</v>
      </c>
      <c r="J28" s="37"/>
      <c r="K28" s="52">
        <v>1.5294117647058822</v>
      </c>
      <c r="L28" s="52">
        <v>0.29411764705882354</v>
      </c>
      <c r="M28" s="52">
        <v>4.1764705882352944</v>
      </c>
      <c r="N28" s="53">
        <v>0.49</v>
      </c>
      <c r="O28" s="25">
        <v>150</v>
      </c>
      <c r="P28" s="285" t="s">
        <v>70</v>
      </c>
      <c r="Q28" s="286"/>
      <c r="R28" s="258" t="s">
        <v>117</v>
      </c>
      <c r="S28" s="258"/>
      <c r="T28" s="258"/>
      <c r="U28" s="258"/>
      <c r="V28" s="258"/>
      <c r="W28" s="258"/>
      <c r="X28" s="258"/>
      <c r="Y28" s="258"/>
      <c r="Z28" s="265" t="s">
        <v>122</v>
      </c>
      <c r="AA28" s="258"/>
      <c r="AB28" s="258"/>
      <c r="AC28" s="263" t="s">
        <v>123</v>
      </c>
      <c r="AD28" s="146"/>
      <c r="AE28" s="267"/>
      <c r="AF28" s="25"/>
      <c r="AG28" s="261"/>
      <c r="AH28" s="264"/>
      <c r="AI28" s="258"/>
      <c r="AJ28" s="267"/>
      <c r="AK28" s="25"/>
      <c r="AL28" s="285"/>
      <c r="AM28" s="265"/>
      <c r="AN28" s="258"/>
      <c r="AO28" s="258"/>
      <c r="AP28" s="258"/>
      <c r="AQ28" s="267"/>
      <c r="AR28" s="40"/>
    </row>
    <row r="29" spans="1:44" ht="15" customHeight="1" x14ac:dyDescent="0.25">
      <c r="A29" s="2"/>
      <c r="B29" s="54" t="s">
        <v>26</v>
      </c>
      <c r="C29" s="55"/>
      <c r="D29" s="56"/>
      <c r="E29" s="19">
        <v>485</v>
      </c>
      <c r="F29" s="19">
        <v>25</v>
      </c>
      <c r="G29" s="19">
        <v>467</v>
      </c>
      <c r="H29" s="19">
        <v>175</v>
      </c>
      <c r="I29" s="19">
        <v>1523</v>
      </c>
      <c r="J29" s="37"/>
      <c r="K29" s="57">
        <v>1.0144329896907216</v>
      </c>
      <c r="L29" s="57">
        <v>0.36082474226804123</v>
      </c>
      <c r="M29" s="57">
        <v>3.1402061855670103</v>
      </c>
      <c r="N29" s="35">
        <v>0.49318623754907098</v>
      </c>
      <c r="O29" s="25">
        <v>4280.9416058394163</v>
      </c>
      <c r="P29" s="271" t="s">
        <v>10</v>
      </c>
      <c r="Q29" s="287"/>
      <c r="R29" s="272" t="s">
        <v>118</v>
      </c>
      <c r="S29" s="272"/>
      <c r="T29" s="272"/>
      <c r="U29" s="272"/>
      <c r="V29" s="272"/>
      <c r="W29" s="272"/>
      <c r="X29" s="272"/>
      <c r="Y29" s="272"/>
      <c r="Z29" s="288" t="s">
        <v>124</v>
      </c>
      <c r="AA29" s="272"/>
      <c r="AB29" s="272"/>
      <c r="AC29" s="63" t="s">
        <v>125</v>
      </c>
      <c r="AD29" s="172"/>
      <c r="AE29" s="275"/>
      <c r="AF29" s="25"/>
      <c r="AG29" s="68"/>
      <c r="AH29" s="175"/>
      <c r="AI29" s="289"/>
      <c r="AJ29" s="275"/>
      <c r="AK29" s="25"/>
      <c r="AL29" s="271"/>
      <c r="AM29" s="288"/>
      <c r="AN29" s="272"/>
      <c r="AO29" s="272"/>
      <c r="AP29" s="272"/>
      <c r="AQ29" s="275"/>
      <c r="AR29" s="40"/>
    </row>
    <row r="30" spans="1:44" ht="15" customHeight="1" x14ac:dyDescent="0.25">
      <c r="A30" s="2"/>
      <c r="B30" s="101"/>
      <c r="C30" s="101"/>
      <c r="D30" s="101"/>
      <c r="E30" s="101"/>
      <c r="F30" s="101"/>
      <c r="G30" s="101"/>
      <c r="H30" s="101"/>
      <c r="I30" s="101"/>
      <c r="J30" s="37"/>
      <c r="K30" s="101"/>
      <c r="L30" s="101"/>
      <c r="M30" s="101"/>
      <c r="N30" s="38"/>
      <c r="O30" s="25"/>
      <c r="P30" s="25"/>
      <c r="Q30" s="25"/>
      <c r="R30" s="25"/>
      <c r="S30" s="25"/>
      <c r="T30" s="25"/>
      <c r="U30" s="37"/>
      <c r="V30" s="39"/>
      <c r="W30" s="25"/>
      <c r="X30" s="25"/>
      <c r="Y30" s="25"/>
      <c r="Z30" s="25"/>
      <c r="AA30" s="25"/>
      <c r="AB30" s="25"/>
      <c r="AC30" s="25"/>
      <c r="AD30" s="25"/>
      <c r="AE30" s="37"/>
      <c r="AF30" s="37"/>
      <c r="AG30" s="37"/>
      <c r="AH30" s="37"/>
      <c r="AI30" s="37"/>
      <c r="AJ30" s="37"/>
      <c r="AK30" s="40"/>
      <c r="AL30" s="25"/>
      <c r="AM30" s="25"/>
      <c r="AN30" s="25"/>
      <c r="AO30" s="37"/>
      <c r="AP30" s="37"/>
      <c r="AQ30" s="37"/>
      <c r="AR30" s="40"/>
    </row>
    <row r="31" spans="1:44" ht="15" customHeight="1" x14ac:dyDescent="0.25">
      <c r="A31" s="2"/>
      <c r="B31" s="37" t="s">
        <v>40</v>
      </c>
      <c r="C31" s="37"/>
      <c r="D31" s="37" t="s">
        <v>110</v>
      </c>
      <c r="E31" s="37"/>
      <c r="F31" s="37"/>
      <c r="G31" s="37"/>
      <c r="H31" s="37"/>
      <c r="I31" s="37"/>
      <c r="J31" s="37"/>
      <c r="K31" s="37"/>
      <c r="L31" s="37" t="s">
        <v>112</v>
      </c>
      <c r="M31" s="37"/>
      <c r="N31" s="38"/>
      <c r="O31" s="39"/>
      <c r="P31" s="39"/>
      <c r="Q31" s="39"/>
      <c r="R31" s="39"/>
      <c r="S31" s="37" t="s">
        <v>111</v>
      </c>
      <c r="T31" s="39"/>
      <c r="U31" s="25"/>
      <c r="V31" s="25"/>
      <c r="W31" s="25"/>
      <c r="X31" s="25"/>
      <c r="Y31" s="25"/>
      <c r="Z31" s="37" t="s">
        <v>74</v>
      </c>
      <c r="AA31" s="25"/>
      <c r="AB31" s="25"/>
      <c r="AC31" s="25"/>
      <c r="AD31" s="25"/>
      <c r="AE31" s="25"/>
      <c r="AF31" s="25"/>
      <c r="AG31" s="37" t="s">
        <v>113</v>
      </c>
      <c r="AH31" s="25"/>
      <c r="AI31" s="25"/>
      <c r="AJ31" s="37" t="s">
        <v>114</v>
      </c>
      <c r="AK31" s="25"/>
      <c r="AL31" s="25"/>
      <c r="AM31" s="25"/>
      <c r="AN31" s="25"/>
      <c r="AO31" s="25"/>
      <c r="AP31" s="25"/>
      <c r="AQ31" s="25"/>
      <c r="AR31" s="40"/>
    </row>
    <row r="32" spans="1:44" ht="15" customHeight="1" x14ac:dyDescent="0.25">
      <c r="A32" s="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9"/>
      <c r="O32" s="39"/>
      <c r="P32" s="39"/>
      <c r="Q32" s="39"/>
      <c r="R32" s="39"/>
      <c r="S32" s="39"/>
      <c r="T32" s="39"/>
      <c r="U32" s="37"/>
      <c r="V32" s="39"/>
      <c r="W32" s="25"/>
      <c r="X32" s="25"/>
      <c r="Y32" s="25"/>
      <c r="Z32" s="25"/>
      <c r="AA32" s="25"/>
      <c r="AB32" s="25"/>
      <c r="AC32" s="25"/>
      <c r="AD32" s="25"/>
      <c r="AE32" s="37"/>
      <c r="AF32" s="37"/>
      <c r="AG32" s="37"/>
      <c r="AH32" s="37"/>
      <c r="AI32" s="37"/>
      <c r="AJ32" s="37"/>
      <c r="AK32" s="40"/>
      <c r="AL32" s="25"/>
      <c r="AM32" s="25"/>
      <c r="AN32" s="25"/>
      <c r="AO32" s="37"/>
      <c r="AP32" s="37"/>
      <c r="AQ32" s="37"/>
      <c r="AR32" s="40"/>
    </row>
    <row r="33" spans="1:45" ht="15" customHeight="1" x14ac:dyDescent="0.2">
      <c r="A33" s="2"/>
      <c r="B33" s="251" t="s">
        <v>216</v>
      </c>
      <c r="C33" s="252"/>
      <c r="D33" s="252"/>
      <c r="E33" s="252"/>
      <c r="F33" s="252" t="s">
        <v>217</v>
      </c>
      <c r="G33" s="252" t="s">
        <v>3</v>
      </c>
      <c r="H33" s="252" t="s">
        <v>5</v>
      </c>
      <c r="I33" s="252" t="s">
        <v>6</v>
      </c>
      <c r="J33" s="252" t="s">
        <v>218</v>
      </c>
      <c r="K33" s="149" t="s">
        <v>17</v>
      </c>
      <c r="L33" s="37"/>
      <c r="M33" s="253" t="s">
        <v>219</v>
      </c>
      <c r="N33" s="254"/>
      <c r="O33" s="254"/>
      <c r="P33" s="252" t="s">
        <v>3</v>
      </c>
      <c r="Q33" s="252" t="s">
        <v>5</v>
      </c>
      <c r="R33" s="252" t="s">
        <v>6</v>
      </c>
      <c r="S33" s="252" t="s">
        <v>218</v>
      </c>
      <c r="T33" s="254"/>
      <c r="U33" s="149" t="s">
        <v>17</v>
      </c>
      <c r="V33" s="37"/>
      <c r="W33" s="253" t="s">
        <v>319</v>
      </c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5"/>
      <c r="AI33" s="256" t="s">
        <v>392</v>
      </c>
      <c r="AJ33" s="82"/>
      <c r="AK33" s="82"/>
      <c r="AL33" s="298" t="s">
        <v>3</v>
      </c>
      <c r="AM33" s="298" t="s">
        <v>5</v>
      </c>
      <c r="AN33" s="298" t="s">
        <v>6</v>
      </c>
      <c r="AO33" s="254"/>
      <c r="AP33" s="252" t="s">
        <v>393</v>
      </c>
      <c r="AQ33" s="83"/>
      <c r="AR33" s="25"/>
      <c r="AS33" s="25"/>
    </row>
    <row r="34" spans="1:45" ht="15" customHeight="1" x14ac:dyDescent="0.2">
      <c r="A34" s="2"/>
      <c r="B34" s="257">
        <v>2000</v>
      </c>
      <c r="C34" s="146" t="s">
        <v>36</v>
      </c>
      <c r="D34" s="258" t="s">
        <v>105</v>
      </c>
      <c r="E34" s="146"/>
      <c r="F34" s="146">
        <v>21</v>
      </c>
      <c r="G34" s="146">
        <v>27</v>
      </c>
      <c r="H34" s="259">
        <f>PRODUCT((F6+G6)/E6)</f>
        <v>0.25925925925925924</v>
      </c>
      <c r="I34" s="259">
        <f>PRODUCT(H6/E6)</f>
        <v>0.1111111111111111</v>
      </c>
      <c r="J34" s="259">
        <f>PRODUCT(F6+G6+H6)/E6</f>
        <v>0.37037037037037035</v>
      </c>
      <c r="K34" s="260">
        <f>PRODUCT(I6/E6)</f>
        <v>2.5185185185185186</v>
      </c>
      <c r="L34" s="39"/>
      <c r="M34" s="261" t="s">
        <v>220</v>
      </c>
      <c r="N34" s="146"/>
      <c r="O34" s="146"/>
      <c r="P34" s="293" t="s">
        <v>380</v>
      </c>
      <c r="Q34" s="293" t="s">
        <v>344</v>
      </c>
      <c r="R34" s="293" t="s">
        <v>354</v>
      </c>
      <c r="S34" s="293" t="s">
        <v>369</v>
      </c>
      <c r="T34" s="262"/>
      <c r="U34" s="263" t="s">
        <v>330</v>
      </c>
      <c r="V34" s="39"/>
      <c r="W34" s="261" t="s">
        <v>221</v>
      </c>
      <c r="X34" s="264"/>
      <c r="Y34" s="258"/>
      <c r="Z34" s="258"/>
      <c r="AA34" s="258"/>
      <c r="AB34" s="258"/>
      <c r="AC34" s="258"/>
      <c r="AD34" s="258"/>
      <c r="AE34" s="258"/>
      <c r="AF34" s="258"/>
      <c r="AG34" s="265"/>
      <c r="AH34" s="266"/>
      <c r="AI34" s="258" t="s">
        <v>400</v>
      </c>
      <c r="AJ34" s="258"/>
      <c r="AK34" s="258"/>
      <c r="AL34" s="265">
        <v>154</v>
      </c>
      <c r="AM34" s="265">
        <v>162</v>
      </c>
      <c r="AN34" s="265">
        <v>78</v>
      </c>
      <c r="AO34" s="258"/>
      <c r="AP34" s="299">
        <f>PRODUCT(AL34/AL49)</f>
        <v>0.4</v>
      </c>
      <c r="AQ34" s="267"/>
      <c r="AR34" s="25"/>
      <c r="AS34" s="25"/>
    </row>
    <row r="35" spans="1:45" ht="15" customHeight="1" x14ac:dyDescent="0.2">
      <c r="A35" s="2"/>
      <c r="B35" s="257">
        <v>2001</v>
      </c>
      <c r="C35" s="146" t="s">
        <v>106</v>
      </c>
      <c r="D35" s="258" t="s">
        <v>105</v>
      </c>
      <c r="E35" s="146"/>
      <c r="F35" s="146">
        <v>22</v>
      </c>
      <c r="G35" s="146">
        <v>20</v>
      </c>
      <c r="H35" s="259">
        <f t="shared" ref="H35:H48" si="0">PRODUCT((F7+G7)/E7)</f>
        <v>0.15</v>
      </c>
      <c r="I35" s="259">
        <f t="shared" ref="I35:I48" si="1">PRODUCT(H7/E7)</f>
        <v>0.05</v>
      </c>
      <c r="J35" s="259">
        <f t="shared" ref="J35:J48" si="2">PRODUCT(F7+G7+H7)/E7</f>
        <v>0.2</v>
      </c>
      <c r="K35" s="260">
        <f t="shared" ref="K35:K48" si="3">PRODUCT(I7/E7)</f>
        <v>1</v>
      </c>
      <c r="L35" s="39"/>
      <c r="M35" s="261" t="s">
        <v>222</v>
      </c>
      <c r="N35" s="146"/>
      <c r="O35" s="146"/>
      <c r="P35" s="293" t="s">
        <v>381</v>
      </c>
      <c r="Q35" s="293" t="s">
        <v>345</v>
      </c>
      <c r="R35" s="293" t="s">
        <v>355</v>
      </c>
      <c r="S35" s="293" t="s">
        <v>370</v>
      </c>
      <c r="T35" s="262"/>
      <c r="U35" s="263" t="s">
        <v>331</v>
      </c>
      <c r="V35" s="39"/>
      <c r="W35" s="268" t="s">
        <v>321</v>
      </c>
      <c r="X35" s="264"/>
      <c r="Y35" s="264" t="s">
        <v>322</v>
      </c>
      <c r="Z35" s="290"/>
      <c r="AA35" s="290"/>
      <c r="AB35" s="290"/>
      <c r="AC35" s="290"/>
      <c r="AD35" s="290"/>
      <c r="AE35" s="290"/>
      <c r="AF35" s="290"/>
      <c r="AG35" s="290" t="s">
        <v>323</v>
      </c>
      <c r="AH35" s="267"/>
      <c r="AI35" s="258" t="s">
        <v>394</v>
      </c>
      <c r="AJ35" s="258"/>
      <c r="AK35" s="258"/>
      <c r="AL35" s="265"/>
      <c r="AM35" s="300">
        <f>PRODUCT(AM34/AL34)</f>
        <v>1.051948051948052</v>
      </c>
      <c r="AN35" s="300">
        <f>PRODUCT(AN34/AL34)</f>
        <v>0.50649350649350644</v>
      </c>
      <c r="AO35" s="258"/>
      <c r="AP35" s="258"/>
      <c r="AQ35" s="267"/>
      <c r="AR35" s="25"/>
      <c r="AS35" s="25"/>
    </row>
    <row r="36" spans="1:45" ht="15" customHeight="1" x14ac:dyDescent="0.2">
      <c r="A36" s="2"/>
      <c r="B36" s="257">
        <v>2002</v>
      </c>
      <c r="C36" s="146" t="s">
        <v>106</v>
      </c>
      <c r="D36" s="258" t="s">
        <v>105</v>
      </c>
      <c r="E36" s="146"/>
      <c r="F36" s="146">
        <v>23</v>
      </c>
      <c r="G36" s="146">
        <v>29</v>
      </c>
      <c r="H36" s="259">
        <f t="shared" si="0"/>
        <v>0.27586206896551724</v>
      </c>
      <c r="I36" s="259">
        <f t="shared" si="1"/>
        <v>0.37931034482758619</v>
      </c>
      <c r="J36" s="259">
        <f t="shared" si="2"/>
        <v>0.65517241379310343</v>
      </c>
      <c r="K36" s="260">
        <f t="shared" si="3"/>
        <v>2.1379310344827585</v>
      </c>
      <c r="L36" s="39"/>
      <c r="M36" s="261" t="s">
        <v>224</v>
      </c>
      <c r="N36" s="146"/>
      <c r="O36" s="146"/>
      <c r="P36" s="293" t="s">
        <v>382</v>
      </c>
      <c r="Q36" s="293" t="s">
        <v>346</v>
      </c>
      <c r="R36" s="293" t="s">
        <v>356</v>
      </c>
      <c r="S36" s="293" t="s">
        <v>371</v>
      </c>
      <c r="T36" s="262"/>
      <c r="U36" s="263" t="s">
        <v>332</v>
      </c>
      <c r="V36" s="39"/>
      <c r="W36" s="268" t="s">
        <v>223</v>
      </c>
      <c r="X36" s="264"/>
      <c r="Y36" s="291" t="s">
        <v>269</v>
      </c>
      <c r="Z36" s="290"/>
      <c r="AA36" s="290"/>
      <c r="AB36" s="290"/>
      <c r="AC36" s="290"/>
      <c r="AD36" s="290"/>
      <c r="AE36" s="290"/>
      <c r="AF36" s="290"/>
      <c r="AG36" s="292" t="s">
        <v>268</v>
      </c>
      <c r="AH36" s="267"/>
      <c r="AI36" s="258"/>
      <c r="AJ36" s="258"/>
      <c r="AK36" s="258"/>
      <c r="AL36" s="265"/>
      <c r="AM36" s="265"/>
      <c r="AN36" s="265"/>
      <c r="AO36" s="258"/>
      <c r="AP36" s="258"/>
      <c r="AQ36" s="267"/>
      <c r="AR36" s="25"/>
      <c r="AS36" s="25"/>
    </row>
    <row r="37" spans="1:45" ht="15" customHeight="1" x14ac:dyDescent="0.2">
      <c r="A37" s="2"/>
      <c r="B37" s="257">
        <v>2003</v>
      </c>
      <c r="C37" s="146" t="s">
        <v>106</v>
      </c>
      <c r="D37" s="258" t="s">
        <v>105</v>
      </c>
      <c r="E37" s="146"/>
      <c r="F37" s="146">
        <v>24</v>
      </c>
      <c r="G37" s="146">
        <v>26</v>
      </c>
      <c r="H37" s="259">
        <f t="shared" si="0"/>
        <v>0.61538461538461542</v>
      </c>
      <c r="I37" s="259">
        <f t="shared" si="1"/>
        <v>0.30769230769230771</v>
      </c>
      <c r="J37" s="259">
        <f t="shared" si="2"/>
        <v>0.92307692307692313</v>
      </c>
      <c r="K37" s="260">
        <f t="shared" si="3"/>
        <v>1.8076923076923077</v>
      </c>
      <c r="L37" s="39"/>
      <c r="M37" s="261" t="s">
        <v>225</v>
      </c>
      <c r="N37" s="146"/>
      <c r="O37" s="146"/>
      <c r="P37" s="293" t="s">
        <v>383</v>
      </c>
      <c r="Q37" s="293" t="s">
        <v>347</v>
      </c>
      <c r="R37" s="293" t="s">
        <v>357</v>
      </c>
      <c r="S37" s="293" t="s">
        <v>372</v>
      </c>
      <c r="T37" s="262"/>
      <c r="U37" s="263" t="s">
        <v>333</v>
      </c>
      <c r="V37" s="39"/>
      <c r="W37" s="268"/>
      <c r="X37" s="264"/>
      <c r="Y37" s="264"/>
      <c r="Z37" s="258"/>
      <c r="AA37" s="258"/>
      <c r="AB37" s="258"/>
      <c r="AC37" s="264"/>
      <c r="AD37" s="258"/>
      <c r="AE37" s="258"/>
      <c r="AF37" s="258"/>
      <c r="AG37" s="258"/>
      <c r="AH37" s="267"/>
      <c r="AI37" s="285" t="s">
        <v>401</v>
      </c>
      <c r="AJ37" s="258"/>
      <c r="AK37" s="258"/>
      <c r="AL37" s="265">
        <v>102</v>
      </c>
      <c r="AM37" s="265">
        <v>34</v>
      </c>
      <c r="AN37" s="265">
        <v>23</v>
      </c>
      <c r="AO37" s="258"/>
      <c r="AP37" s="299">
        <f>PRODUCT(AL37/AL49)</f>
        <v>0.26493506493506491</v>
      </c>
      <c r="AQ37" s="267"/>
      <c r="AR37" s="25"/>
      <c r="AS37" s="25"/>
    </row>
    <row r="38" spans="1:45" ht="15" customHeight="1" x14ac:dyDescent="0.2">
      <c r="A38" s="2"/>
      <c r="B38" s="257">
        <v>2004</v>
      </c>
      <c r="C38" s="146" t="s">
        <v>99</v>
      </c>
      <c r="D38" s="258" t="s">
        <v>104</v>
      </c>
      <c r="E38" s="146"/>
      <c r="F38" s="146">
        <v>25</v>
      </c>
      <c r="G38" s="146">
        <v>28</v>
      </c>
      <c r="H38" s="259">
        <f t="shared" si="0"/>
        <v>0.9285714285714286</v>
      </c>
      <c r="I38" s="259">
        <f t="shared" si="1"/>
        <v>0.6428571428571429</v>
      </c>
      <c r="J38" s="259">
        <f t="shared" si="2"/>
        <v>1.5714285714285714</v>
      </c>
      <c r="K38" s="260">
        <f t="shared" si="3"/>
        <v>4.5357142857142856</v>
      </c>
      <c r="L38" s="39"/>
      <c r="M38" s="261" t="s">
        <v>226</v>
      </c>
      <c r="N38" s="146"/>
      <c r="O38" s="146"/>
      <c r="P38" s="293" t="s">
        <v>384</v>
      </c>
      <c r="Q38" s="293" t="s">
        <v>348</v>
      </c>
      <c r="R38" s="293" t="s">
        <v>358</v>
      </c>
      <c r="S38" s="293" t="s">
        <v>373</v>
      </c>
      <c r="T38" s="262"/>
      <c r="U38" s="263" t="s">
        <v>334</v>
      </c>
      <c r="V38" s="39"/>
      <c r="W38" s="268" t="s">
        <v>267</v>
      </c>
      <c r="X38" s="264"/>
      <c r="Y38" s="264"/>
      <c r="Z38" s="258"/>
      <c r="AA38" s="258"/>
      <c r="AB38" s="258"/>
      <c r="AC38" s="264"/>
      <c r="AD38" s="258"/>
      <c r="AE38" s="258"/>
      <c r="AF38" s="258"/>
      <c r="AG38" s="264"/>
      <c r="AH38" s="267"/>
      <c r="AI38" s="258" t="s">
        <v>394</v>
      </c>
      <c r="AJ38" s="258"/>
      <c r="AK38" s="258"/>
      <c r="AL38" s="265"/>
      <c r="AM38" s="300">
        <f>PRODUCT(AM37/AL37)</f>
        <v>0.33333333333333331</v>
      </c>
      <c r="AN38" s="300">
        <f>PRODUCT(AN37/AL37)</f>
        <v>0.22549019607843138</v>
      </c>
      <c r="AO38" s="258"/>
      <c r="AP38" s="258"/>
      <c r="AQ38" s="267"/>
      <c r="AR38" s="25"/>
      <c r="AS38" s="25"/>
    </row>
    <row r="39" spans="1:45" ht="15" customHeight="1" x14ac:dyDescent="0.2">
      <c r="A39" s="2"/>
      <c r="B39" s="257">
        <v>2005</v>
      </c>
      <c r="C39" s="146" t="s">
        <v>38</v>
      </c>
      <c r="D39" s="258" t="s">
        <v>104</v>
      </c>
      <c r="E39" s="146"/>
      <c r="F39" s="146">
        <v>26</v>
      </c>
      <c r="G39" s="146">
        <v>25</v>
      </c>
      <c r="H39" s="259">
        <f t="shared" si="0"/>
        <v>0.88</v>
      </c>
      <c r="I39" s="259">
        <f t="shared" si="1"/>
        <v>0.48</v>
      </c>
      <c r="J39" s="259">
        <f t="shared" si="2"/>
        <v>1.36</v>
      </c>
      <c r="K39" s="260">
        <f t="shared" si="3"/>
        <v>3.56</v>
      </c>
      <c r="L39" s="39"/>
      <c r="M39" s="261" t="s">
        <v>227</v>
      </c>
      <c r="N39" s="146"/>
      <c r="O39" s="146"/>
      <c r="P39" s="293" t="s">
        <v>385</v>
      </c>
      <c r="Q39" s="293" t="s">
        <v>349</v>
      </c>
      <c r="R39" s="293" t="s">
        <v>359</v>
      </c>
      <c r="S39" s="293" t="s">
        <v>348</v>
      </c>
      <c r="T39" s="262"/>
      <c r="U39" s="263" t="s">
        <v>335</v>
      </c>
      <c r="V39" s="39"/>
      <c r="W39" s="268" t="s">
        <v>321</v>
      </c>
      <c r="X39" s="264"/>
      <c r="Y39" s="290" t="s">
        <v>324</v>
      </c>
      <c r="Z39" s="290"/>
      <c r="AA39" s="290"/>
      <c r="AB39" s="290"/>
      <c r="AC39" s="290"/>
      <c r="AD39" s="290"/>
      <c r="AE39" s="290"/>
      <c r="AF39" s="290"/>
      <c r="AG39" s="290" t="s">
        <v>325</v>
      </c>
      <c r="AH39" s="260">
        <v>0.77220077220077221</v>
      </c>
      <c r="AI39" s="258"/>
      <c r="AJ39" s="258"/>
      <c r="AK39" s="258"/>
      <c r="AL39" s="265"/>
      <c r="AM39" s="265"/>
      <c r="AN39" s="265"/>
      <c r="AO39" s="258"/>
      <c r="AP39" s="258"/>
      <c r="AQ39" s="267"/>
      <c r="AR39" s="25"/>
      <c r="AS39" s="25"/>
    </row>
    <row r="40" spans="1:45" ht="15" customHeight="1" x14ac:dyDescent="0.2">
      <c r="A40" s="2"/>
      <c r="B40" s="257">
        <v>2006</v>
      </c>
      <c r="C40" s="146" t="s">
        <v>56</v>
      </c>
      <c r="D40" s="258" t="s">
        <v>104</v>
      </c>
      <c r="E40" s="146"/>
      <c r="F40" s="146">
        <v>27</v>
      </c>
      <c r="G40" s="146">
        <v>27</v>
      </c>
      <c r="H40" s="259">
        <f t="shared" si="0"/>
        <v>0.51851851851851849</v>
      </c>
      <c r="I40" s="259">
        <f t="shared" si="1"/>
        <v>0.25925925925925924</v>
      </c>
      <c r="J40" s="259">
        <f t="shared" si="2"/>
        <v>0.77777777777777779</v>
      </c>
      <c r="K40" s="260">
        <f t="shared" si="3"/>
        <v>3</v>
      </c>
      <c r="L40" s="39"/>
      <c r="M40" s="261" t="s">
        <v>228</v>
      </c>
      <c r="N40" s="146"/>
      <c r="O40" s="146"/>
      <c r="P40" s="293" t="s">
        <v>386</v>
      </c>
      <c r="Q40" s="293" t="s">
        <v>350</v>
      </c>
      <c r="R40" s="293" t="s">
        <v>360</v>
      </c>
      <c r="S40" s="293" t="s">
        <v>374</v>
      </c>
      <c r="T40" s="262"/>
      <c r="U40" s="263" t="s">
        <v>336</v>
      </c>
      <c r="V40" s="39"/>
      <c r="W40" s="268" t="s">
        <v>223</v>
      </c>
      <c r="X40" s="264"/>
      <c r="Y40" s="264" t="s">
        <v>271</v>
      </c>
      <c r="Z40" s="258"/>
      <c r="AA40" s="258"/>
      <c r="AB40" s="258"/>
      <c r="AC40" s="264"/>
      <c r="AD40" s="258"/>
      <c r="AE40" s="258"/>
      <c r="AF40" s="258"/>
      <c r="AG40" s="258" t="s">
        <v>270</v>
      </c>
      <c r="AH40" s="260">
        <f>PRODUCT(300/341)</f>
        <v>0.87976539589442815</v>
      </c>
      <c r="AI40" s="285" t="s">
        <v>402</v>
      </c>
      <c r="AJ40" s="258"/>
      <c r="AK40" s="258"/>
      <c r="AL40" s="265">
        <v>52</v>
      </c>
      <c r="AM40" s="265">
        <v>57</v>
      </c>
      <c r="AN40" s="265">
        <v>8</v>
      </c>
      <c r="AO40" s="258"/>
      <c r="AP40" s="299">
        <f>PRODUCT(AL40/AL49)</f>
        <v>0.13506493506493505</v>
      </c>
      <c r="AQ40" s="267"/>
      <c r="AR40" s="25"/>
      <c r="AS40" s="25"/>
    </row>
    <row r="41" spans="1:45" ht="15" customHeight="1" x14ac:dyDescent="0.2">
      <c r="A41" s="2"/>
      <c r="B41" s="257">
        <v>2007</v>
      </c>
      <c r="C41" s="146" t="s">
        <v>34</v>
      </c>
      <c r="D41" s="258" t="s">
        <v>104</v>
      </c>
      <c r="E41" s="146"/>
      <c r="F41" s="146">
        <v>28</v>
      </c>
      <c r="G41" s="146">
        <v>26</v>
      </c>
      <c r="H41" s="259">
        <f t="shared" si="0"/>
        <v>1.0384615384615385</v>
      </c>
      <c r="I41" s="259">
        <f t="shared" si="1"/>
        <v>0.26923076923076922</v>
      </c>
      <c r="J41" s="259">
        <f t="shared" si="2"/>
        <v>1.3076923076923077</v>
      </c>
      <c r="K41" s="260">
        <f t="shared" si="3"/>
        <v>4.1538461538461542</v>
      </c>
      <c r="L41" s="39"/>
      <c r="M41" s="261" t="s">
        <v>229</v>
      </c>
      <c r="N41" s="146"/>
      <c r="O41" s="146"/>
      <c r="P41" s="293" t="s">
        <v>387</v>
      </c>
      <c r="Q41" s="293" t="s">
        <v>351</v>
      </c>
      <c r="R41" s="293" t="s">
        <v>361</v>
      </c>
      <c r="S41" s="293" t="s">
        <v>334</v>
      </c>
      <c r="T41" s="262"/>
      <c r="U41" s="263" t="s">
        <v>286</v>
      </c>
      <c r="V41" s="39"/>
      <c r="W41" s="268"/>
      <c r="X41" s="264"/>
      <c r="Y41" s="264"/>
      <c r="Z41" s="258"/>
      <c r="AA41" s="258"/>
      <c r="AB41" s="258"/>
      <c r="AC41" s="264"/>
      <c r="AD41" s="258"/>
      <c r="AE41" s="258"/>
      <c r="AF41" s="258"/>
      <c r="AG41" s="258"/>
      <c r="AH41" s="260"/>
      <c r="AI41" s="258" t="s">
        <v>394</v>
      </c>
      <c r="AJ41" s="258"/>
      <c r="AK41" s="258"/>
      <c r="AL41" s="265"/>
      <c r="AM41" s="300">
        <f>PRODUCT(AM40/AL40)</f>
        <v>1.0961538461538463</v>
      </c>
      <c r="AN41" s="300">
        <f>PRODUCT(AN40/AL40)</f>
        <v>0.15384615384615385</v>
      </c>
      <c r="AO41" s="258"/>
      <c r="AP41" s="258"/>
      <c r="AQ41" s="267"/>
      <c r="AR41" s="25"/>
      <c r="AS41" s="25"/>
    </row>
    <row r="42" spans="1:45" ht="15" customHeight="1" x14ac:dyDescent="0.2">
      <c r="A42" s="2"/>
      <c r="B42" s="257">
        <v>2008</v>
      </c>
      <c r="C42" s="146" t="s">
        <v>37</v>
      </c>
      <c r="D42" s="258" t="s">
        <v>104</v>
      </c>
      <c r="E42" s="146"/>
      <c r="F42" s="146">
        <v>29</v>
      </c>
      <c r="G42" s="146">
        <v>24</v>
      </c>
      <c r="H42" s="259">
        <f t="shared" si="0"/>
        <v>1.5833333333333333</v>
      </c>
      <c r="I42" s="294">
        <f t="shared" si="1"/>
        <v>1</v>
      </c>
      <c r="J42" s="259">
        <f t="shared" si="2"/>
        <v>2.5833333333333335</v>
      </c>
      <c r="K42" s="295">
        <f t="shared" si="3"/>
        <v>4.791666666666667</v>
      </c>
      <c r="L42" s="39"/>
      <c r="M42" s="261" t="s">
        <v>230</v>
      </c>
      <c r="N42" s="146"/>
      <c r="O42" s="146"/>
      <c r="P42" s="293" t="s">
        <v>388</v>
      </c>
      <c r="Q42" s="293" t="s">
        <v>339</v>
      </c>
      <c r="R42" s="293" t="s">
        <v>362</v>
      </c>
      <c r="S42" s="293" t="s">
        <v>375</v>
      </c>
      <c r="T42" s="262"/>
      <c r="U42" s="263" t="s">
        <v>337</v>
      </c>
      <c r="V42" s="39"/>
      <c r="W42" s="268" t="s">
        <v>316</v>
      </c>
      <c r="X42" s="264"/>
      <c r="Y42" s="258"/>
      <c r="Z42" s="258"/>
      <c r="AA42" s="258"/>
      <c r="AB42" s="258"/>
      <c r="AC42" s="258"/>
      <c r="AD42" s="258"/>
      <c r="AE42" s="258"/>
      <c r="AF42" s="269"/>
      <c r="AG42" s="258"/>
      <c r="AH42" s="270"/>
      <c r="AI42" s="258"/>
      <c r="AJ42" s="258"/>
      <c r="AK42" s="258"/>
      <c r="AL42" s="258"/>
      <c r="AM42" s="258"/>
      <c r="AN42" s="258"/>
      <c r="AO42" s="258"/>
      <c r="AP42" s="258"/>
      <c r="AQ42" s="267"/>
      <c r="AR42" s="25"/>
      <c r="AS42" s="25"/>
    </row>
    <row r="43" spans="1:45" ht="15" customHeight="1" x14ac:dyDescent="0.2">
      <c r="A43" s="2"/>
      <c r="B43" s="257">
        <v>2009</v>
      </c>
      <c r="C43" s="146" t="s">
        <v>56</v>
      </c>
      <c r="D43" s="258" t="s">
        <v>104</v>
      </c>
      <c r="E43" s="146"/>
      <c r="F43" s="146">
        <v>30</v>
      </c>
      <c r="G43" s="146">
        <v>24</v>
      </c>
      <c r="H43" s="259">
        <f t="shared" si="0"/>
        <v>1.4583333333333333</v>
      </c>
      <c r="I43" s="259">
        <f t="shared" si="1"/>
        <v>0.41666666666666669</v>
      </c>
      <c r="J43" s="259">
        <f t="shared" si="2"/>
        <v>1.875</v>
      </c>
      <c r="K43" s="260">
        <f t="shared" si="3"/>
        <v>3.9166666666666665</v>
      </c>
      <c r="L43" s="39"/>
      <c r="M43" s="261" t="s">
        <v>231</v>
      </c>
      <c r="N43" s="146"/>
      <c r="O43" s="146"/>
      <c r="P43" s="293" t="s">
        <v>389</v>
      </c>
      <c r="Q43" s="293" t="s">
        <v>310</v>
      </c>
      <c r="R43" s="293" t="s">
        <v>363</v>
      </c>
      <c r="S43" s="293" t="s">
        <v>306</v>
      </c>
      <c r="T43" s="262"/>
      <c r="U43" s="263" t="s">
        <v>338</v>
      </c>
      <c r="V43" s="39"/>
      <c r="W43" s="268" t="s">
        <v>317</v>
      </c>
      <c r="X43" s="264"/>
      <c r="Y43" s="292" t="s">
        <v>327</v>
      </c>
      <c r="Z43" s="290"/>
      <c r="AA43" s="290"/>
      <c r="AB43" s="290"/>
      <c r="AC43" s="290"/>
      <c r="AD43" s="290"/>
      <c r="AE43" s="290"/>
      <c r="AF43" s="290"/>
      <c r="AG43" s="292" t="s">
        <v>326</v>
      </c>
      <c r="AH43" s="260">
        <v>1.4124293785310735</v>
      </c>
      <c r="AI43" s="285" t="s">
        <v>403</v>
      </c>
      <c r="AJ43" s="258"/>
      <c r="AK43" s="258"/>
      <c r="AL43" s="265">
        <v>51</v>
      </c>
      <c r="AM43" s="265">
        <v>95</v>
      </c>
      <c r="AN43" s="265">
        <v>22</v>
      </c>
      <c r="AO43" s="258"/>
      <c r="AP43" s="299">
        <f>PRODUCT(AL43/AL49)</f>
        <v>0.13246753246753246</v>
      </c>
      <c r="AQ43" s="267"/>
      <c r="AR43" s="25"/>
      <c r="AS43" s="25"/>
    </row>
    <row r="44" spans="1:45" ht="15" customHeight="1" x14ac:dyDescent="0.2">
      <c r="A44" s="2"/>
      <c r="B44" s="257">
        <v>2010</v>
      </c>
      <c r="C44" s="146" t="s">
        <v>35</v>
      </c>
      <c r="D44" s="258" t="s">
        <v>73</v>
      </c>
      <c r="E44" s="146"/>
      <c r="F44" s="146">
        <v>31</v>
      </c>
      <c r="G44" s="146">
        <v>26</v>
      </c>
      <c r="H44" s="259">
        <f t="shared" si="0"/>
        <v>1.6923076923076923</v>
      </c>
      <c r="I44" s="259">
        <f t="shared" si="1"/>
        <v>0.61538461538461542</v>
      </c>
      <c r="J44" s="259">
        <f t="shared" si="2"/>
        <v>2.3076923076923075</v>
      </c>
      <c r="K44" s="260">
        <f t="shared" si="3"/>
        <v>3.6538461538461537</v>
      </c>
      <c r="L44" s="39"/>
      <c r="M44" s="261" t="s">
        <v>232</v>
      </c>
      <c r="N44" s="146"/>
      <c r="O44" s="146"/>
      <c r="P44" s="293" t="s">
        <v>390</v>
      </c>
      <c r="Q44" s="293" t="s">
        <v>253</v>
      </c>
      <c r="R44" s="293" t="s">
        <v>364</v>
      </c>
      <c r="S44" s="293" t="s">
        <v>376</v>
      </c>
      <c r="T44" s="262"/>
      <c r="U44" s="263" t="s">
        <v>339</v>
      </c>
      <c r="V44" s="39"/>
      <c r="W44" s="257"/>
      <c r="X44" s="264"/>
      <c r="Y44" s="258"/>
      <c r="Z44" s="258"/>
      <c r="AA44" s="258"/>
      <c r="AB44" s="258"/>
      <c r="AC44" s="258"/>
      <c r="AD44" s="258"/>
      <c r="AE44" s="258"/>
      <c r="AF44" s="269"/>
      <c r="AG44" s="258"/>
      <c r="AH44" s="270"/>
      <c r="AI44" s="258" t="s">
        <v>394</v>
      </c>
      <c r="AJ44" s="258"/>
      <c r="AK44" s="258"/>
      <c r="AL44" s="265"/>
      <c r="AM44" s="300">
        <f>PRODUCT(AM43/AL43)</f>
        <v>1.8627450980392157</v>
      </c>
      <c r="AN44" s="300">
        <f>PRODUCT(AN43/AL43)</f>
        <v>0.43137254901960786</v>
      </c>
      <c r="AO44" s="258"/>
      <c r="AP44" s="258"/>
      <c r="AQ44" s="267"/>
      <c r="AR44" s="25"/>
      <c r="AS44" s="25"/>
    </row>
    <row r="45" spans="1:45" ht="15" customHeight="1" x14ac:dyDescent="0.2">
      <c r="A45" s="2"/>
      <c r="B45" s="257">
        <v>2011</v>
      </c>
      <c r="C45" s="146" t="s">
        <v>39</v>
      </c>
      <c r="D45" s="258" t="s">
        <v>107</v>
      </c>
      <c r="E45" s="146"/>
      <c r="F45" s="146">
        <v>32</v>
      </c>
      <c r="G45" s="146">
        <v>26</v>
      </c>
      <c r="H45" s="294">
        <f t="shared" si="0"/>
        <v>1.9615384615384615</v>
      </c>
      <c r="I45" s="259">
        <f t="shared" si="1"/>
        <v>0.69230769230769229</v>
      </c>
      <c r="J45" s="294">
        <f t="shared" si="2"/>
        <v>2.6538461538461537</v>
      </c>
      <c r="K45" s="260">
        <f t="shared" si="3"/>
        <v>3.9230769230769229</v>
      </c>
      <c r="L45" s="39"/>
      <c r="M45" s="261" t="s">
        <v>233</v>
      </c>
      <c r="N45" s="146"/>
      <c r="O45" s="146"/>
      <c r="P45" s="293" t="s">
        <v>343</v>
      </c>
      <c r="Q45" s="293" t="s">
        <v>352</v>
      </c>
      <c r="R45" s="293" t="s">
        <v>365</v>
      </c>
      <c r="S45" s="293" t="s">
        <v>280</v>
      </c>
      <c r="T45" s="262"/>
      <c r="U45" s="263" t="s">
        <v>340</v>
      </c>
      <c r="V45" s="39"/>
      <c r="W45" s="261" t="s">
        <v>318</v>
      </c>
      <c r="X45" s="264"/>
      <c r="Y45" s="258"/>
      <c r="Z45" s="258"/>
      <c r="AA45" s="258"/>
      <c r="AB45" s="258"/>
      <c r="AC45" s="258"/>
      <c r="AD45" s="258"/>
      <c r="AE45" s="258"/>
      <c r="AF45" s="269"/>
      <c r="AG45" s="258"/>
      <c r="AH45" s="270"/>
      <c r="AI45" s="258"/>
      <c r="AJ45" s="258"/>
      <c r="AK45" s="258"/>
      <c r="AL45" s="258"/>
      <c r="AM45" s="258"/>
      <c r="AN45" s="258"/>
      <c r="AO45" s="258"/>
      <c r="AP45" s="258"/>
      <c r="AQ45" s="267"/>
      <c r="AR45" s="25"/>
      <c r="AS45" s="25"/>
    </row>
    <row r="46" spans="1:45" ht="15" customHeight="1" x14ac:dyDescent="0.2">
      <c r="A46" s="2"/>
      <c r="B46" s="257">
        <v>2012</v>
      </c>
      <c r="C46" s="146" t="s">
        <v>56</v>
      </c>
      <c r="D46" s="258" t="s">
        <v>107</v>
      </c>
      <c r="E46" s="146"/>
      <c r="F46" s="146">
        <v>33</v>
      </c>
      <c r="G46" s="146">
        <v>25</v>
      </c>
      <c r="H46" s="259">
        <f t="shared" si="0"/>
        <v>1.76</v>
      </c>
      <c r="I46" s="259">
        <f t="shared" si="1"/>
        <v>0.16</v>
      </c>
      <c r="J46" s="259">
        <f t="shared" si="2"/>
        <v>1.92</v>
      </c>
      <c r="K46" s="260">
        <f t="shared" si="3"/>
        <v>3</v>
      </c>
      <c r="L46" s="39"/>
      <c r="M46" s="261" t="s">
        <v>234</v>
      </c>
      <c r="N46" s="146"/>
      <c r="O46" s="146"/>
      <c r="P46" s="293" t="s">
        <v>315</v>
      </c>
      <c r="Q46" s="293" t="s">
        <v>195</v>
      </c>
      <c r="R46" s="293" t="s">
        <v>366</v>
      </c>
      <c r="S46" s="293" t="s">
        <v>377</v>
      </c>
      <c r="T46" s="262"/>
      <c r="U46" s="263" t="s">
        <v>341</v>
      </c>
      <c r="V46" s="39"/>
      <c r="W46" s="261">
        <v>1000</v>
      </c>
      <c r="X46" s="264"/>
      <c r="Y46" s="290" t="s">
        <v>328</v>
      </c>
      <c r="Z46" s="290"/>
      <c r="AA46" s="290"/>
      <c r="AB46" s="290"/>
      <c r="AC46" s="290"/>
      <c r="AD46" s="290"/>
      <c r="AE46" s="290"/>
      <c r="AF46" s="290"/>
      <c r="AG46" s="290" t="s">
        <v>329</v>
      </c>
      <c r="AH46" s="260">
        <v>3.2679738562091503</v>
      </c>
      <c r="AI46" s="285" t="s">
        <v>404</v>
      </c>
      <c r="AJ46" s="258"/>
      <c r="AK46" s="258"/>
      <c r="AL46" s="265">
        <v>26</v>
      </c>
      <c r="AM46" s="265">
        <v>44</v>
      </c>
      <c r="AN46" s="265">
        <v>16</v>
      </c>
      <c r="AO46" s="258"/>
      <c r="AP46" s="299">
        <f>PRODUCT(AL46/AL49)</f>
        <v>6.7532467532467527E-2</v>
      </c>
      <c r="AQ46" s="267"/>
      <c r="AR46" s="25"/>
      <c r="AS46" s="25"/>
    </row>
    <row r="47" spans="1:45" ht="15" customHeight="1" x14ac:dyDescent="0.2">
      <c r="A47" s="2"/>
      <c r="B47" s="257">
        <v>2013</v>
      </c>
      <c r="C47" s="146" t="s">
        <v>38</v>
      </c>
      <c r="D47" s="258" t="s">
        <v>108</v>
      </c>
      <c r="E47" s="146"/>
      <c r="F47" s="146">
        <v>34</v>
      </c>
      <c r="G47" s="146">
        <v>26</v>
      </c>
      <c r="H47" s="259">
        <f t="shared" si="0"/>
        <v>1.0769230769230769</v>
      </c>
      <c r="I47" s="259">
        <f t="shared" si="1"/>
        <v>7.6923076923076927E-2</v>
      </c>
      <c r="J47" s="259">
        <f t="shared" si="2"/>
        <v>1.1538461538461537</v>
      </c>
      <c r="K47" s="260">
        <f t="shared" si="3"/>
        <v>2.3076923076923075</v>
      </c>
      <c r="L47" s="39"/>
      <c r="M47" s="261" t="s">
        <v>235</v>
      </c>
      <c r="N47" s="146"/>
      <c r="O47" s="146"/>
      <c r="P47" s="293" t="s">
        <v>264</v>
      </c>
      <c r="Q47" s="293" t="s">
        <v>353</v>
      </c>
      <c r="R47" s="293" t="s">
        <v>367</v>
      </c>
      <c r="S47" s="293" t="s">
        <v>378</v>
      </c>
      <c r="T47" s="262"/>
      <c r="U47" s="263" t="s">
        <v>342</v>
      </c>
      <c r="V47" s="39"/>
      <c r="W47" s="268"/>
      <c r="X47" s="264"/>
      <c r="Y47" s="258"/>
      <c r="Z47" s="258"/>
      <c r="AA47" s="258"/>
      <c r="AB47" s="258"/>
      <c r="AC47" s="258"/>
      <c r="AD47" s="258"/>
      <c r="AE47" s="258"/>
      <c r="AF47" s="269"/>
      <c r="AG47" s="258"/>
      <c r="AH47" s="270"/>
      <c r="AI47" s="258" t="s">
        <v>394</v>
      </c>
      <c r="AJ47" s="258"/>
      <c r="AK47" s="258"/>
      <c r="AL47" s="265"/>
      <c r="AM47" s="300">
        <f>PRODUCT(AM46/AL46)</f>
        <v>1.6923076923076923</v>
      </c>
      <c r="AN47" s="300">
        <f>PRODUCT(AN46/AL46)</f>
        <v>0.61538461538461542</v>
      </c>
      <c r="AO47" s="258"/>
      <c r="AP47" s="258"/>
      <c r="AQ47" s="267"/>
      <c r="AR47" s="25"/>
      <c r="AS47" s="25"/>
    </row>
    <row r="48" spans="1:45" ht="15" customHeight="1" x14ac:dyDescent="0.2">
      <c r="A48" s="2"/>
      <c r="B48" s="257">
        <v>2014</v>
      </c>
      <c r="C48" s="146" t="s">
        <v>37</v>
      </c>
      <c r="D48" s="258" t="s">
        <v>108</v>
      </c>
      <c r="E48" s="146"/>
      <c r="F48" s="146">
        <v>35</v>
      </c>
      <c r="G48" s="146">
        <v>26</v>
      </c>
      <c r="H48" s="259">
        <f t="shared" si="0"/>
        <v>1.1153846153846154</v>
      </c>
      <c r="I48" s="259">
        <f t="shared" si="1"/>
        <v>0.23076923076923078</v>
      </c>
      <c r="J48" s="259">
        <f t="shared" si="2"/>
        <v>1.3461538461538463</v>
      </c>
      <c r="K48" s="260">
        <f t="shared" si="3"/>
        <v>2.1153846153846154</v>
      </c>
      <c r="L48" s="39"/>
      <c r="M48" s="261" t="s">
        <v>236</v>
      </c>
      <c r="N48" s="146"/>
      <c r="O48" s="146"/>
      <c r="P48" s="6" t="s">
        <v>391</v>
      </c>
      <c r="Q48" s="6" t="s">
        <v>259</v>
      </c>
      <c r="R48" s="6" t="s">
        <v>368</v>
      </c>
      <c r="S48" s="6" t="s">
        <v>379</v>
      </c>
      <c r="T48" s="296"/>
      <c r="U48" s="297" t="s">
        <v>343</v>
      </c>
      <c r="V48" s="39"/>
      <c r="W48" s="268"/>
      <c r="X48" s="264"/>
      <c r="Y48" s="258"/>
      <c r="Z48" s="258"/>
      <c r="AA48" s="258"/>
      <c r="AB48" s="258"/>
      <c r="AC48" s="258"/>
      <c r="AD48" s="258"/>
      <c r="AE48" s="258"/>
      <c r="AF48" s="269"/>
      <c r="AG48" s="258"/>
      <c r="AH48" s="270"/>
      <c r="AI48" s="258"/>
      <c r="AJ48" s="258"/>
      <c r="AK48" s="258"/>
      <c r="AL48" s="258"/>
      <c r="AM48" s="258"/>
      <c r="AN48" s="258"/>
      <c r="AO48" s="258"/>
      <c r="AP48" s="258"/>
      <c r="AQ48" s="267"/>
      <c r="AR48" s="25"/>
      <c r="AS48" s="25"/>
    </row>
    <row r="49" spans="1:45" ht="15" customHeight="1" x14ac:dyDescent="0.2">
      <c r="A49" s="2"/>
      <c r="B49" s="257"/>
      <c r="C49" s="146"/>
      <c r="D49" s="258"/>
      <c r="E49" s="146"/>
      <c r="F49" s="146"/>
      <c r="G49" s="146"/>
      <c r="H49" s="259"/>
      <c r="I49" s="259"/>
      <c r="J49" s="259"/>
      <c r="K49" s="260"/>
      <c r="L49" s="39"/>
      <c r="M49" s="261"/>
      <c r="N49" s="146"/>
      <c r="O49" s="146"/>
      <c r="P49" s="146"/>
      <c r="Q49" s="146"/>
      <c r="R49" s="259"/>
      <c r="S49" s="259"/>
      <c r="T49" s="259"/>
      <c r="U49" s="260"/>
      <c r="V49" s="39"/>
      <c r="W49" s="268"/>
      <c r="X49" s="264"/>
      <c r="Y49" s="258"/>
      <c r="Z49" s="258"/>
      <c r="AA49" s="258"/>
      <c r="AB49" s="258"/>
      <c r="AC49" s="258"/>
      <c r="AD49" s="258"/>
      <c r="AE49" s="258"/>
      <c r="AF49" s="269"/>
      <c r="AG49" s="258"/>
      <c r="AH49" s="270"/>
      <c r="AI49" s="258" t="s">
        <v>7</v>
      </c>
      <c r="AJ49" s="258"/>
      <c r="AK49" s="258"/>
      <c r="AL49" s="258">
        <f>PRODUCT(AL34+AL37+AL40+AL43+AL46)</f>
        <v>385</v>
      </c>
      <c r="AM49" s="258">
        <f>PRODUCT(AM34+AM37+AM40+AM43+AM46)</f>
        <v>392</v>
      </c>
      <c r="AN49" s="258">
        <f>PRODUCT(AN34+AN37+AN40+AN43+AN46)</f>
        <v>147</v>
      </c>
      <c r="AO49" s="258"/>
      <c r="AP49" s="258"/>
      <c r="AQ49" s="267"/>
      <c r="AR49" s="25"/>
      <c r="AS49" s="25"/>
    </row>
    <row r="50" spans="1:45" ht="15" customHeight="1" x14ac:dyDescent="0.2">
      <c r="A50" s="2"/>
      <c r="B50" s="257"/>
      <c r="C50" s="146"/>
      <c r="D50" s="258"/>
      <c r="E50" s="146"/>
      <c r="F50" s="146"/>
      <c r="G50" s="146"/>
      <c r="H50" s="259"/>
      <c r="I50" s="259"/>
      <c r="J50" s="259"/>
      <c r="K50" s="260"/>
      <c r="L50" s="39"/>
      <c r="M50" s="261"/>
      <c r="N50" s="146"/>
      <c r="O50" s="146"/>
      <c r="P50" s="146"/>
      <c r="Q50" s="146"/>
      <c r="R50" s="259"/>
      <c r="S50" s="259"/>
      <c r="T50" s="259"/>
      <c r="U50" s="260"/>
      <c r="V50" s="39"/>
      <c r="W50" s="268"/>
      <c r="X50" s="264"/>
      <c r="Y50" s="258"/>
      <c r="Z50" s="258"/>
      <c r="AA50" s="258"/>
      <c r="AB50" s="258"/>
      <c r="AC50" s="258"/>
      <c r="AD50" s="258"/>
      <c r="AE50" s="258"/>
      <c r="AF50" s="269"/>
      <c r="AG50" s="258"/>
      <c r="AH50" s="270"/>
      <c r="AI50" s="258" t="s">
        <v>394</v>
      </c>
      <c r="AJ50" s="258"/>
      <c r="AK50" s="258"/>
      <c r="AL50" s="258"/>
      <c r="AM50" s="300">
        <f>PRODUCT(AM49/AL49)</f>
        <v>1.0181818181818181</v>
      </c>
      <c r="AN50" s="300">
        <f>PRODUCT(AN49/AL49)</f>
        <v>0.38181818181818183</v>
      </c>
      <c r="AO50" s="258"/>
      <c r="AP50" s="258"/>
      <c r="AQ50" s="267"/>
      <c r="AR50" s="25"/>
      <c r="AS50" s="25"/>
    </row>
    <row r="51" spans="1:45" ht="15" customHeight="1" x14ac:dyDescent="0.2">
      <c r="A51" s="2"/>
      <c r="B51" s="251" t="s">
        <v>405</v>
      </c>
      <c r="C51" s="252"/>
      <c r="D51" s="254"/>
      <c r="E51" s="252"/>
      <c r="F51" s="252"/>
      <c r="G51" s="252"/>
      <c r="H51" s="303"/>
      <c r="I51" s="303"/>
      <c r="J51" s="303"/>
      <c r="K51" s="304"/>
      <c r="L51" s="39"/>
      <c r="M51" s="251" t="s">
        <v>406</v>
      </c>
      <c r="N51" s="252"/>
      <c r="O51" s="254"/>
      <c r="P51" s="252"/>
      <c r="Q51" s="252"/>
      <c r="R51" s="252"/>
      <c r="S51" s="303"/>
      <c r="T51" s="303"/>
      <c r="U51" s="304"/>
      <c r="V51" s="39"/>
      <c r="W51" s="268"/>
      <c r="X51" s="264"/>
      <c r="Y51" s="258"/>
      <c r="Z51" s="258"/>
      <c r="AA51" s="258"/>
      <c r="AB51" s="258"/>
      <c r="AC51" s="258"/>
      <c r="AD51" s="258"/>
      <c r="AE51" s="258"/>
      <c r="AF51" s="269"/>
      <c r="AG51" s="258"/>
      <c r="AH51" s="270"/>
      <c r="AI51" s="258"/>
      <c r="AJ51" s="258"/>
      <c r="AK51" s="258"/>
      <c r="AL51" s="258"/>
      <c r="AM51" s="258"/>
      <c r="AN51" s="258"/>
      <c r="AO51" s="258"/>
      <c r="AP51" s="258"/>
      <c r="AQ51" s="267"/>
      <c r="AR51" s="25"/>
      <c r="AS51" s="25"/>
    </row>
    <row r="52" spans="1:45" ht="15" customHeight="1" x14ac:dyDescent="0.2">
      <c r="A52" s="2"/>
      <c r="B52" s="261">
        <v>4322</v>
      </c>
      <c r="C52" s="264" t="s">
        <v>411</v>
      </c>
      <c r="D52" s="258"/>
      <c r="E52" s="146"/>
      <c r="F52" s="146"/>
      <c r="G52" s="146"/>
      <c r="H52" s="259"/>
      <c r="I52" s="259"/>
      <c r="J52" s="259"/>
      <c r="K52" s="260"/>
      <c r="L52" s="39"/>
      <c r="M52" s="305">
        <v>5320</v>
      </c>
      <c r="N52" s="258" t="s">
        <v>412</v>
      </c>
      <c r="O52" s="146"/>
      <c r="P52" s="146"/>
      <c r="Q52" s="146"/>
      <c r="R52" s="146"/>
      <c r="S52" s="146"/>
      <c r="T52" s="259"/>
      <c r="U52" s="260"/>
      <c r="V52" s="39"/>
      <c r="W52" s="268"/>
      <c r="X52" s="264"/>
      <c r="Y52" s="258"/>
      <c r="Z52" s="258"/>
      <c r="AA52" s="258"/>
      <c r="AB52" s="258"/>
      <c r="AC52" s="258"/>
      <c r="AD52" s="258"/>
      <c r="AE52" s="258"/>
      <c r="AF52" s="269"/>
      <c r="AG52" s="258"/>
      <c r="AH52" s="270"/>
      <c r="AI52" s="258"/>
      <c r="AJ52" s="258"/>
      <c r="AK52" s="258"/>
      <c r="AL52" s="258"/>
      <c r="AM52" s="258"/>
      <c r="AN52" s="258"/>
      <c r="AO52" s="258"/>
      <c r="AP52" s="258"/>
      <c r="AQ52" s="267"/>
      <c r="AR52" s="25"/>
      <c r="AS52" s="25"/>
    </row>
    <row r="53" spans="1:45" ht="15" customHeight="1" x14ac:dyDescent="0.2">
      <c r="A53" s="2"/>
      <c r="B53" s="257"/>
      <c r="C53" s="146"/>
      <c r="D53" s="258"/>
      <c r="E53" s="146"/>
      <c r="F53" s="146"/>
      <c r="G53" s="146"/>
      <c r="H53" s="259"/>
      <c r="I53" s="259"/>
      <c r="J53" s="259"/>
      <c r="K53" s="260"/>
      <c r="L53" s="39"/>
      <c r="M53" s="305"/>
      <c r="N53" s="258"/>
      <c r="O53" s="146"/>
      <c r="P53" s="146"/>
      <c r="Q53" s="146"/>
      <c r="R53" s="146"/>
      <c r="S53" s="146"/>
      <c r="T53" s="259"/>
      <c r="U53" s="260"/>
      <c r="V53" s="39"/>
      <c r="W53" s="268"/>
      <c r="X53" s="264"/>
      <c r="Y53" s="258"/>
      <c r="Z53" s="258"/>
      <c r="AA53" s="258"/>
      <c r="AB53" s="258"/>
      <c r="AC53" s="258"/>
      <c r="AD53" s="258"/>
      <c r="AE53" s="258"/>
      <c r="AF53" s="269"/>
      <c r="AG53" s="258"/>
      <c r="AH53" s="270"/>
      <c r="AI53" s="301" t="s">
        <v>395</v>
      </c>
      <c r="AJ53" s="82"/>
      <c r="AK53" s="82"/>
      <c r="AL53" s="298" t="s">
        <v>396</v>
      </c>
      <c r="AM53" s="298" t="s">
        <v>397</v>
      </c>
      <c r="AN53" s="298" t="s">
        <v>398</v>
      </c>
      <c r="AO53" s="298"/>
      <c r="AP53" s="254"/>
      <c r="AQ53" s="83"/>
      <c r="AR53" s="25"/>
      <c r="AS53" s="25"/>
    </row>
    <row r="54" spans="1:45" ht="15" customHeight="1" x14ac:dyDescent="0.2">
      <c r="A54" s="2"/>
      <c r="B54" s="251" t="s">
        <v>407</v>
      </c>
      <c r="C54" s="252"/>
      <c r="D54" s="254"/>
      <c r="E54" s="252"/>
      <c r="F54" s="252"/>
      <c r="G54" s="252"/>
      <c r="H54" s="303"/>
      <c r="I54" s="303"/>
      <c r="J54" s="303"/>
      <c r="K54" s="304"/>
      <c r="L54" s="39"/>
      <c r="M54" s="261"/>
      <c r="N54" s="264"/>
      <c r="O54" s="146"/>
      <c r="P54" s="146"/>
      <c r="Q54" s="146"/>
      <c r="R54" s="146"/>
      <c r="S54" s="146"/>
      <c r="T54" s="259"/>
      <c r="U54" s="260"/>
      <c r="V54" s="39"/>
      <c r="W54" s="268"/>
      <c r="X54" s="264"/>
      <c r="Y54" s="258"/>
      <c r="Z54" s="258"/>
      <c r="AA54" s="258"/>
      <c r="AB54" s="258"/>
      <c r="AC54" s="258"/>
      <c r="AD54" s="258"/>
      <c r="AE54" s="258"/>
      <c r="AF54" s="269"/>
      <c r="AG54" s="258"/>
      <c r="AH54" s="270"/>
      <c r="AI54" s="258" t="s">
        <v>400</v>
      </c>
      <c r="AJ54" s="258"/>
      <c r="AK54" s="258"/>
      <c r="AL54" s="300">
        <f>PRODUCT(AM35)</f>
        <v>1.051948051948052</v>
      </c>
      <c r="AM54" s="300">
        <f>PRODUCT(AM73)</f>
        <v>1.2608695652173914</v>
      </c>
      <c r="AN54" s="300">
        <f>PRODUCT(AL54-AM54)</f>
        <v>-0.20892151326933939</v>
      </c>
      <c r="AO54" s="265"/>
      <c r="AP54" s="258"/>
      <c r="AQ54" s="267"/>
      <c r="AR54" s="25"/>
      <c r="AS54" s="25"/>
    </row>
    <row r="55" spans="1:45" ht="15" customHeight="1" x14ac:dyDescent="0.2">
      <c r="A55" s="2"/>
      <c r="B55" s="305">
        <v>5320</v>
      </c>
      <c r="C55" s="258" t="s">
        <v>412</v>
      </c>
      <c r="D55" s="258"/>
      <c r="E55" s="146"/>
      <c r="F55" s="146"/>
      <c r="G55" s="146"/>
      <c r="H55" s="259"/>
      <c r="I55" s="259"/>
      <c r="J55" s="259"/>
      <c r="K55" s="260"/>
      <c r="L55" s="39"/>
      <c r="M55" s="261"/>
      <c r="N55" s="146"/>
      <c r="O55" s="146"/>
      <c r="P55" s="146"/>
      <c r="Q55" s="146"/>
      <c r="R55" s="259"/>
      <c r="S55" s="259"/>
      <c r="T55" s="259"/>
      <c r="U55" s="260"/>
      <c r="V55" s="39"/>
      <c r="W55" s="268"/>
      <c r="X55" s="264"/>
      <c r="Y55" s="258"/>
      <c r="Z55" s="258"/>
      <c r="AA55" s="258"/>
      <c r="AB55" s="258"/>
      <c r="AC55" s="258"/>
      <c r="AD55" s="258"/>
      <c r="AE55" s="258"/>
      <c r="AF55" s="269"/>
      <c r="AG55" s="258"/>
      <c r="AH55" s="270"/>
      <c r="AI55" s="285" t="s">
        <v>401</v>
      </c>
      <c r="AJ55" s="258"/>
      <c r="AK55" s="258"/>
      <c r="AL55" s="300">
        <f>PRODUCT(AM38)</f>
        <v>0.33333333333333331</v>
      </c>
      <c r="AM55" s="300">
        <f>PRODUCT(AM76)</f>
        <v>0.40476190476190477</v>
      </c>
      <c r="AN55" s="300">
        <f t="shared" ref="AN55:AN59" si="4">PRODUCT(AL55-AM55)</f>
        <v>-7.1428571428571452E-2</v>
      </c>
      <c r="AO55" s="265"/>
      <c r="AP55" s="258"/>
      <c r="AQ55" s="267"/>
      <c r="AR55" s="25"/>
      <c r="AS55" s="25"/>
    </row>
    <row r="56" spans="1:45" ht="15" customHeight="1" x14ac:dyDescent="0.2">
      <c r="A56" s="2"/>
      <c r="B56" s="257"/>
      <c r="C56" s="146"/>
      <c r="D56" s="258"/>
      <c r="E56" s="146"/>
      <c r="F56" s="146"/>
      <c r="G56" s="146"/>
      <c r="H56" s="259"/>
      <c r="I56" s="259"/>
      <c r="J56" s="259"/>
      <c r="K56" s="260"/>
      <c r="L56" s="39"/>
      <c r="M56" s="261"/>
      <c r="N56" s="146"/>
      <c r="O56" s="146"/>
      <c r="P56" s="146"/>
      <c r="Q56" s="146"/>
      <c r="R56" s="259"/>
      <c r="S56" s="259"/>
      <c r="T56" s="259"/>
      <c r="U56" s="260"/>
      <c r="V56" s="39"/>
      <c r="W56" s="268"/>
      <c r="X56" s="264"/>
      <c r="Y56" s="258"/>
      <c r="Z56" s="258"/>
      <c r="AA56" s="258"/>
      <c r="AB56" s="258"/>
      <c r="AC56" s="258"/>
      <c r="AD56" s="258"/>
      <c r="AE56" s="258"/>
      <c r="AF56" s="269"/>
      <c r="AG56" s="258"/>
      <c r="AH56" s="270"/>
      <c r="AI56" s="285" t="s">
        <v>402</v>
      </c>
      <c r="AJ56" s="258"/>
      <c r="AK56" s="258"/>
      <c r="AL56" s="300">
        <f>PRODUCT(AM41)</f>
        <v>1.0961538461538463</v>
      </c>
      <c r="AM56" s="300">
        <f>PRODUCT(AM79)</f>
        <v>2.25</v>
      </c>
      <c r="AN56" s="300">
        <f t="shared" si="4"/>
        <v>-1.1538461538461537</v>
      </c>
      <c r="AO56" s="265"/>
      <c r="AP56" s="258"/>
      <c r="AQ56" s="267"/>
      <c r="AR56" s="25"/>
      <c r="AS56" s="25"/>
    </row>
    <row r="57" spans="1:45" ht="15" customHeight="1" x14ac:dyDescent="0.2">
      <c r="A57" s="2"/>
      <c r="B57" s="306" t="s">
        <v>408</v>
      </c>
      <c r="C57" s="82" t="s">
        <v>409</v>
      </c>
      <c r="D57" s="82"/>
      <c r="E57" s="252" t="s">
        <v>3</v>
      </c>
      <c r="F57" s="252"/>
      <c r="G57" s="252" t="s">
        <v>410</v>
      </c>
      <c r="H57" s="303"/>
      <c r="I57" s="309" t="s">
        <v>414</v>
      </c>
      <c r="J57" s="303"/>
      <c r="K57" s="304"/>
      <c r="L57" s="39"/>
      <c r="M57" s="261"/>
      <c r="N57" s="146"/>
      <c r="O57" s="146"/>
      <c r="P57" s="146"/>
      <c r="Q57" s="146"/>
      <c r="R57" s="259"/>
      <c r="S57" s="259"/>
      <c r="T57" s="259"/>
      <c r="U57" s="260"/>
      <c r="V57" s="39"/>
      <c r="W57" s="268"/>
      <c r="X57" s="264"/>
      <c r="Y57" s="258"/>
      <c r="Z57" s="258"/>
      <c r="AA57" s="258"/>
      <c r="AB57" s="258"/>
      <c r="AC57" s="258"/>
      <c r="AD57" s="258"/>
      <c r="AE57" s="258"/>
      <c r="AF57" s="269"/>
      <c r="AG57" s="258"/>
      <c r="AH57" s="270"/>
      <c r="AI57" s="285" t="s">
        <v>403</v>
      </c>
      <c r="AJ57" s="258"/>
      <c r="AK57" s="258"/>
      <c r="AL57" s="300">
        <f>PRODUCT(AM44)</f>
        <v>1.8627450980392157</v>
      </c>
      <c r="AM57" s="300">
        <f>PRODUCT(AM82)</f>
        <v>1.2</v>
      </c>
      <c r="AN57" s="300">
        <f t="shared" si="4"/>
        <v>0.66274509803921577</v>
      </c>
      <c r="AO57" s="265"/>
      <c r="AP57" s="258"/>
      <c r="AQ57" s="267"/>
      <c r="AR57" s="25"/>
      <c r="AS57" s="25"/>
    </row>
    <row r="58" spans="1:45" ht="15" customHeight="1" x14ac:dyDescent="0.2">
      <c r="A58" s="2"/>
      <c r="B58" s="307"/>
      <c r="C58" s="308" t="s">
        <v>413</v>
      </c>
      <c r="D58" s="146"/>
      <c r="E58" s="146">
        <v>468</v>
      </c>
      <c r="F58" s="146"/>
      <c r="G58" s="146">
        <v>1648.5149572649573</v>
      </c>
      <c r="H58" s="146"/>
      <c r="I58" s="259"/>
      <c r="J58" s="259"/>
      <c r="K58" s="260"/>
      <c r="L58" s="39"/>
      <c r="M58" s="261"/>
      <c r="N58" s="146"/>
      <c r="O58" s="146"/>
      <c r="P58" s="146"/>
      <c r="Q58" s="146"/>
      <c r="R58" s="259"/>
      <c r="S58" s="259"/>
      <c r="T58" s="259"/>
      <c r="U58" s="260"/>
      <c r="V58" s="39"/>
      <c r="W58" s="268"/>
      <c r="X58" s="264"/>
      <c r="Y58" s="258"/>
      <c r="Z58" s="258"/>
      <c r="AA58" s="258"/>
      <c r="AB58" s="258"/>
      <c r="AC58" s="258"/>
      <c r="AD58" s="258"/>
      <c r="AE58" s="258"/>
      <c r="AF58" s="269"/>
      <c r="AG58" s="258"/>
      <c r="AH58" s="270"/>
      <c r="AI58" s="285" t="s">
        <v>404</v>
      </c>
      <c r="AJ58" s="258"/>
      <c r="AK58" s="258"/>
      <c r="AL58" s="300">
        <f>PRODUCT(AM47)</f>
        <v>1.6923076923076923</v>
      </c>
      <c r="AM58" s="300">
        <f>PRODUCT(AM85)</f>
        <v>1.4444444444444444</v>
      </c>
      <c r="AN58" s="300">
        <f t="shared" si="4"/>
        <v>0.24786324786324787</v>
      </c>
      <c r="AO58" s="265"/>
      <c r="AP58" s="258"/>
      <c r="AQ58" s="267"/>
      <c r="AR58" s="25"/>
      <c r="AS58" s="25"/>
    </row>
    <row r="59" spans="1:45" ht="15" customHeight="1" x14ac:dyDescent="0.2">
      <c r="A59" s="2"/>
      <c r="B59" s="257"/>
      <c r="C59" s="146"/>
      <c r="D59" s="258"/>
      <c r="E59" s="146"/>
      <c r="F59" s="146"/>
      <c r="G59" s="146"/>
      <c r="H59" s="259"/>
      <c r="I59" s="259"/>
      <c r="J59" s="259"/>
      <c r="K59" s="260"/>
      <c r="L59" s="39"/>
      <c r="M59" s="261"/>
      <c r="N59" s="146"/>
      <c r="O59" s="146"/>
      <c r="P59" s="146"/>
      <c r="Q59" s="146"/>
      <c r="R59" s="259"/>
      <c r="S59" s="259"/>
      <c r="T59" s="259"/>
      <c r="U59" s="260"/>
      <c r="V59" s="39"/>
      <c r="W59" s="268"/>
      <c r="X59" s="264"/>
      <c r="Y59" s="258"/>
      <c r="Z59" s="258"/>
      <c r="AA59" s="258"/>
      <c r="AB59" s="258"/>
      <c r="AC59" s="258"/>
      <c r="AD59" s="258"/>
      <c r="AE59" s="258"/>
      <c r="AF59" s="269"/>
      <c r="AG59" s="258"/>
      <c r="AH59" s="270"/>
      <c r="AI59" s="285" t="s">
        <v>7</v>
      </c>
      <c r="AJ59" s="258"/>
      <c r="AK59" s="258"/>
      <c r="AL59" s="300">
        <f>PRODUCT(AM50)</f>
        <v>1.0181818181818181</v>
      </c>
      <c r="AM59" s="300">
        <f>PRODUCT(AM88)</f>
        <v>0.89156626506024095</v>
      </c>
      <c r="AN59" s="300">
        <f t="shared" si="4"/>
        <v>0.12661555312157713</v>
      </c>
      <c r="AO59" s="265"/>
      <c r="AP59" s="258"/>
      <c r="AQ59" s="267"/>
      <c r="AR59" s="25"/>
      <c r="AS59" s="25"/>
    </row>
    <row r="60" spans="1:45" ht="15" customHeight="1" x14ac:dyDescent="0.2">
      <c r="A60" s="2"/>
      <c r="B60" s="257"/>
      <c r="C60" s="146"/>
      <c r="D60" s="258"/>
      <c r="E60" s="146"/>
      <c r="F60" s="146"/>
      <c r="G60" s="146"/>
      <c r="H60" s="259"/>
      <c r="I60" s="259"/>
      <c r="J60" s="259"/>
      <c r="K60" s="260"/>
      <c r="L60" s="39"/>
      <c r="M60" s="261"/>
      <c r="N60" s="146"/>
      <c r="O60" s="146"/>
      <c r="P60" s="146"/>
      <c r="Q60" s="146"/>
      <c r="R60" s="259"/>
      <c r="S60" s="259"/>
      <c r="T60" s="259"/>
      <c r="U60" s="260"/>
      <c r="V60" s="39"/>
      <c r="W60" s="268"/>
      <c r="X60" s="264"/>
      <c r="Y60" s="258"/>
      <c r="Z60" s="258"/>
      <c r="AA60" s="258"/>
      <c r="AB60" s="258"/>
      <c r="AC60" s="258"/>
      <c r="AD60" s="258"/>
      <c r="AE60" s="258"/>
      <c r="AF60" s="269"/>
      <c r="AG60" s="258"/>
      <c r="AH60" s="270"/>
      <c r="AI60" s="285"/>
      <c r="AJ60" s="258"/>
      <c r="AK60" s="258"/>
      <c r="AL60" s="300"/>
      <c r="AM60" s="300"/>
      <c r="AN60" s="300"/>
      <c r="AO60" s="265"/>
      <c r="AP60" s="258"/>
      <c r="AQ60" s="267"/>
      <c r="AR60" s="25"/>
      <c r="AS60" s="25"/>
    </row>
    <row r="61" spans="1:45" ht="15" customHeight="1" x14ac:dyDescent="0.2">
      <c r="A61" s="2"/>
      <c r="B61" s="257"/>
      <c r="C61" s="146"/>
      <c r="D61" s="258"/>
      <c r="E61" s="146"/>
      <c r="F61" s="146"/>
      <c r="G61" s="146"/>
      <c r="H61" s="259"/>
      <c r="I61" s="259"/>
      <c r="J61" s="259"/>
      <c r="K61" s="260"/>
      <c r="L61" s="39"/>
      <c r="M61" s="261"/>
      <c r="N61" s="146"/>
      <c r="O61" s="146"/>
      <c r="P61" s="146"/>
      <c r="Q61" s="146"/>
      <c r="R61" s="259"/>
      <c r="S61" s="259"/>
      <c r="T61" s="259"/>
      <c r="U61" s="260"/>
      <c r="V61" s="39"/>
      <c r="W61" s="268"/>
      <c r="X61" s="264"/>
      <c r="Y61" s="258"/>
      <c r="Z61" s="258"/>
      <c r="AA61" s="258"/>
      <c r="AB61" s="258"/>
      <c r="AC61" s="258"/>
      <c r="AD61" s="258"/>
      <c r="AE61" s="258"/>
      <c r="AF61" s="269"/>
      <c r="AG61" s="258"/>
      <c r="AH61" s="270"/>
      <c r="AI61" s="302"/>
      <c r="AJ61" s="258"/>
      <c r="AK61" s="258"/>
      <c r="AL61" s="258"/>
      <c r="AM61" s="265"/>
      <c r="AN61" s="265"/>
      <c r="AO61" s="265"/>
      <c r="AP61" s="258"/>
      <c r="AQ61" s="267"/>
      <c r="AR61" s="25"/>
      <c r="AS61" s="25"/>
    </row>
    <row r="62" spans="1:45" ht="15" customHeight="1" x14ac:dyDescent="0.2">
      <c r="A62" s="2"/>
      <c r="B62" s="257"/>
      <c r="C62" s="146"/>
      <c r="D62" s="258"/>
      <c r="E62" s="146"/>
      <c r="F62" s="146"/>
      <c r="G62" s="146"/>
      <c r="H62" s="259"/>
      <c r="I62" s="259"/>
      <c r="J62" s="259"/>
      <c r="K62" s="260"/>
      <c r="L62" s="39"/>
      <c r="M62" s="261"/>
      <c r="N62" s="146"/>
      <c r="O62" s="146"/>
      <c r="P62" s="146"/>
      <c r="Q62" s="146"/>
      <c r="R62" s="259"/>
      <c r="S62" s="259"/>
      <c r="T62" s="259"/>
      <c r="U62" s="260"/>
      <c r="V62" s="39"/>
      <c r="W62" s="268"/>
      <c r="X62" s="264"/>
      <c r="Y62" s="258"/>
      <c r="Z62" s="258"/>
      <c r="AA62" s="258"/>
      <c r="AB62" s="258"/>
      <c r="AC62" s="258"/>
      <c r="AD62" s="258"/>
      <c r="AE62" s="258"/>
      <c r="AF62" s="269"/>
      <c r="AG62" s="258"/>
      <c r="AH62" s="270"/>
      <c r="AI62" s="301" t="s">
        <v>399</v>
      </c>
      <c r="AJ62" s="82"/>
      <c r="AK62" s="82"/>
      <c r="AL62" s="298" t="s">
        <v>396</v>
      </c>
      <c r="AM62" s="298" t="s">
        <v>397</v>
      </c>
      <c r="AN62" s="298" t="s">
        <v>398</v>
      </c>
      <c r="AO62" s="298"/>
      <c r="AP62" s="254"/>
      <c r="AQ62" s="83"/>
      <c r="AR62" s="25"/>
      <c r="AS62" s="25"/>
    </row>
    <row r="63" spans="1:45" ht="15" customHeight="1" x14ac:dyDescent="0.2">
      <c r="A63" s="2"/>
      <c r="B63" s="257"/>
      <c r="C63" s="146"/>
      <c r="D63" s="258"/>
      <c r="E63" s="146"/>
      <c r="F63" s="146"/>
      <c r="G63" s="146"/>
      <c r="H63" s="259"/>
      <c r="I63" s="259"/>
      <c r="J63" s="259"/>
      <c r="K63" s="260"/>
      <c r="L63" s="39"/>
      <c r="M63" s="261"/>
      <c r="N63" s="146"/>
      <c r="O63" s="146"/>
      <c r="P63" s="146"/>
      <c r="Q63" s="146"/>
      <c r="R63" s="259"/>
      <c r="S63" s="259"/>
      <c r="T63" s="259"/>
      <c r="U63" s="260"/>
      <c r="V63" s="39"/>
      <c r="W63" s="268"/>
      <c r="X63" s="264"/>
      <c r="Y63" s="258"/>
      <c r="Z63" s="258"/>
      <c r="AA63" s="258"/>
      <c r="AB63" s="258"/>
      <c r="AC63" s="258"/>
      <c r="AD63" s="258"/>
      <c r="AE63" s="258"/>
      <c r="AF63" s="269"/>
      <c r="AG63" s="258"/>
      <c r="AH63" s="270"/>
      <c r="AI63" s="258" t="s">
        <v>400</v>
      </c>
      <c r="AJ63" s="258"/>
      <c r="AK63" s="258"/>
      <c r="AL63" s="300">
        <f>PRODUCT(AN35)</f>
        <v>0.50649350649350644</v>
      </c>
      <c r="AM63" s="300">
        <f>PRODUCT(AN73)</f>
        <v>0.56521739130434778</v>
      </c>
      <c r="AN63" s="300">
        <f>PRODUCT(AL63-AM63)</f>
        <v>-5.8723884810841342E-2</v>
      </c>
      <c r="AO63" s="265"/>
      <c r="AP63" s="258"/>
      <c r="AQ63" s="267"/>
      <c r="AR63" s="25"/>
      <c r="AS63" s="25"/>
    </row>
    <row r="64" spans="1:45" ht="15" customHeight="1" x14ac:dyDescent="0.2">
      <c r="A64" s="2"/>
      <c r="B64" s="257"/>
      <c r="C64" s="146"/>
      <c r="D64" s="258"/>
      <c r="E64" s="146"/>
      <c r="F64" s="146"/>
      <c r="G64" s="146"/>
      <c r="H64" s="259"/>
      <c r="I64" s="259"/>
      <c r="J64" s="259"/>
      <c r="K64" s="260"/>
      <c r="L64" s="39"/>
      <c r="M64" s="261"/>
      <c r="N64" s="146"/>
      <c r="O64" s="146"/>
      <c r="P64" s="146"/>
      <c r="Q64" s="146"/>
      <c r="R64" s="259"/>
      <c r="S64" s="259"/>
      <c r="T64" s="259"/>
      <c r="U64" s="260"/>
      <c r="V64" s="39"/>
      <c r="W64" s="268"/>
      <c r="X64" s="264"/>
      <c r="Y64" s="258"/>
      <c r="Z64" s="258"/>
      <c r="AA64" s="258"/>
      <c r="AB64" s="258"/>
      <c r="AC64" s="258"/>
      <c r="AD64" s="258"/>
      <c r="AE64" s="258"/>
      <c r="AF64" s="269"/>
      <c r="AG64" s="258"/>
      <c r="AH64" s="270"/>
      <c r="AI64" s="285" t="s">
        <v>401</v>
      </c>
      <c r="AJ64" s="258"/>
      <c r="AK64" s="258"/>
      <c r="AL64" s="300">
        <f>PRODUCT(AN38)</f>
        <v>0.22549019607843138</v>
      </c>
      <c r="AM64" s="300">
        <f>PRODUCT(AN76)</f>
        <v>0.14285714285714285</v>
      </c>
      <c r="AN64" s="300">
        <f t="shared" ref="AN64:AN68" si="5">PRODUCT(AL64-AM64)</f>
        <v>8.2633053221288527E-2</v>
      </c>
      <c r="AO64" s="265"/>
      <c r="AP64" s="258"/>
      <c r="AQ64" s="267"/>
      <c r="AR64" s="25"/>
      <c r="AS64" s="25"/>
    </row>
    <row r="65" spans="1:45" ht="15" customHeight="1" x14ac:dyDescent="0.2">
      <c r="A65" s="2"/>
      <c r="B65" s="257"/>
      <c r="C65" s="146"/>
      <c r="D65" s="258"/>
      <c r="E65" s="146"/>
      <c r="F65" s="146"/>
      <c r="G65" s="146"/>
      <c r="H65" s="259"/>
      <c r="I65" s="259"/>
      <c r="J65" s="259"/>
      <c r="K65" s="260"/>
      <c r="L65" s="39"/>
      <c r="M65" s="261"/>
      <c r="N65" s="146"/>
      <c r="O65" s="146"/>
      <c r="P65" s="146"/>
      <c r="Q65" s="146"/>
      <c r="R65" s="259"/>
      <c r="S65" s="259"/>
      <c r="T65" s="259"/>
      <c r="U65" s="260"/>
      <c r="V65" s="39"/>
      <c r="W65" s="268"/>
      <c r="X65" s="264"/>
      <c r="Y65" s="258"/>
      <c r="Z65" s="258"/>
      <c r="AA65" s="258"/>
      <c r="AB65" s="258"/>
      <c r="AC65" s="258"/>
      <c r="AD65" s="258"/>
      <c r="AE65" s="258"/>
      <c r="AF65" s="269"/>
      <c r="AG65" s="258"/>
      <c r="AH65" s="270"/>
      <c r="AI65" s="285" t="s">
        <v>402</v>
      </c>
      <c r="AJ65" s="258"/>
      <c r="AK65" s="258"/>
      <c r="AL65" s="300">
        <f>PRODUCT(AN41)</f>
        <v>0.15384615384615385</v>
      </c>
      <c r="AM65" s="300">
        <f>PRODUCT(AN79)</f>
        <v>0.5</v>
      </c>
      <c r="AN65" s="300">
        <f t="shared" si="5"/>
        <v>-0.34615384615384615</v>
      </c>
      <c r="AO65" s="265"/>
      <c r="AP65" s="258"/>
      <c r="AQ65" s="267"/>
      <c r="AR65" s="25"/>
      <c r="AS65" s="25"/>
    </row>
    <row r="66" spans="1:45" ht="15" customHeight="1" x14ac:dyDescent="0.2">
      <c r="A66" s="2"/>
      <c r="B66" s="257"/>
      <c r="C66" s="146"/>
      <c r="D66" s="258"/>
      <c r="E66" s="146"/>
      <c r="F66" s="146"/>
      <c r="G66" s="146"/>
      <c r="H66" s="259"/>
      <c r="I66" s="259"/>
      <c r="J66" s="259"/>
      <c r="K66" s="260"/>
      <c r="L66" s="39"/>
      <c r="M66" s="261"/>
      <c r="N66" s="146"/>
      <c r="O66" s="146"/>
      <c r="P66" s="146"/>
      <c r="Q66" s="146"/>
      <c r="R66" s="259"/>
      <c r="S66" s="259"/>
      <c r="T66" s="259"/>
      <c r="U66" s="260"/>
      <c r="V66" s="39"/>
      <c r="W66" s="268"/>
      <c r="X66" s="264"/>
      <c r="Y66" s="258"/>
      <c r="Z66" s="258"/>
      <c r="AA66" s="258"/>
      <c r="AB66" s="258"/>
      <c r="AC66" s="258"/>
      <c r="AD66" s="258"/>
      <c r="AE66" s="258"/>
      <c r="AF66" s="269"/>
      <c r="AG66" s="258"/>
      <c r="AH66" s="270"/>
      <c r="AI66" s="285" t="s">
        <v>403</v>
      </c>
      <c r="AJ66" s="258"/>
      <c r="AK66" s="258"/>
      <c r="AL66" s="300">
        <f>PRODUCT(AN44)</f>
        <v>0.43137254901960786</v>
      </c>
      <c r="AM66" s="300">
        <f>PRODUCT(AN82)</f>
        <v>0.2</v>
      </c>
      <c r="AN66" s="300">
        <f t="shared" si="5"/>
        <v>0.23137254901960785</v>
      </c>
      <c r="AO66" s="265"/>
      <c r="AP66" s="258"/>
      <c r="AQ66" s="267"/>
      <c r="AR66" s="25"/>
      <c r="AS66" s="25"/>
    </row>
    <row r="67" spans="1:45" ht="15" customHeight="1" x14ac:dyDescent="0.2">
      <c r="A67" s="2"/>
      <c r="B67" s="257"/>
      <c r="C67" s="146"/>
      <c r="D67" s="258"/>
      <c r="E67" s="146"/>
      <c r="F67" s="146"/>
      <c r="G67" s="146"/>
      <c r="H67" s="259"/>
      <c r="I67" s="259"/>
      <c r="J67" s="259"/>
      <c r="K67" s="260"/>
      <c r="L67" s="39"/>
      <c r="M67" s="261"/>
      <c r="N67" s="146"/>
      <c r="O67" s="146"/>
      <c r="P67" s="146"/>
      <c r="Q67" s="146"/>
      <c r="R67" s="259"/>
      <c r="S67" s="259"/>
      <c r="T67" s="259"/>
      <c r="U67" s="260"/>
      <c r="V67" s="39"/>
      <c r="W67" s="268"/>
      <c r="X67" s="264"/>
      <c r="Y67" s="258"/>
      <c r="Z67" s="258"/>
      <c r="AA67" s="258"/>
      <c r="AB67" s="258"/>
      <c r="AC67" s="258"/>
      <c r="AD67" s="258"/>
      <c r="AE67" s="258"/>
      <c r="AF67" s="269"/>
      <c r="AG67" s="258"/>
      <c r="AH67" s="270"/>
      <c r="AI67" s="285" t="s">
        <v>404</v>
      </c>
      <c r="AJ67" s="258"/>
      <c r="AK67" s="258"/>
      <c r="AL67" s="300">
        <f>PRODUCT(AN47)</f>
        <v>0.61538461538461542</v>
      </c>
      <c r="AM67" s="300">
        <f>PRODUCT(AN85)</f>
        <v>0.1111111111111111</v>
      </c>
      <c r="AN67" s="300">
        <f t="shared" si="5"/>
        <v>0.50427350427350426</v>
      </c>
      <c r="AO67" s="265"/>
      <c r="AP67" s="258"/>
      <c r="AQ67" s="267"/>
      <c r="AR67" s="25"/>
      <c r="AS67" s="25"/>
    </row>
    <row r="68" spans="1:45" ht="15" customHeight="1" x14ac:dyDescent="0.2">
      <c r="A68" s="2"/>
      <c r="B68" s="257"/>
      <c r="C68" s="146"/>
      <c r="D68" s="258"/>
      <c r="E68" s="146"/>
      <c r="F68" s="146"/>
      <c r="G68" s="146"/>
      <c r="H68" s="259"/>
      <c r="I68" s="259"/>
      <c r="J68" s="259"/>
      <c r="K68" s="260"/>
      <c r="L68" s="39"/>
      <c r="M68" s="261"/>
      <c r="N68" s="146"/>
      <c r="O68" s="146"/>
      <c r="P68" s="146"/>
      <c r="Q68" s="146"/>
      <c r="R68" s="259"/>
      <c r="S68" s="259"/>
      <c r="T68" s="259"/>
      <c r="U68" s="260"/>
      <c r="V68" s="39"/>
      <c r="W68" s="268"/>
      <c r="X68" s="264"/>
      <c r="Y68" s="258"/>
      <c r="Z68" s="258"/>
      <c r="AA68" s="258"/>
      <c r="AB68" s="258"/>
      <c r="AC68" s="258"/>
      <c r="AD68" s="258"/>
      <c r="AE68" s="258"/>
      <c r="AF68" s="269"/>
      <c r="AG68" s="258"/>
      <c r="AH68" s="270"/>
      <c r="AI68" s="285" t="s">
        <v>7</v>
      </c>
      <c r="AJ68" s="258"/>
      <c r="AK68" s="258"/>
      <c r="AL68" s="300">
        <f>PRODUCT(AN50)</f>
        <v>0.38181818181818183</v>
      </c>
      <c r="AM68" s="300">
        <f>PRODUCT(AN88)</f>
        <v>0.27710843373493976</v>
      </c>
      <c r="AN68" s="300">
        <f t="shared" si="5"/>
        <v>0.10470974808324207</v>
      </c>
      <c r="AO68" s="265"/>
      <c r="AP68" s="258"/>
      <c r="AQ68" s="267"/>
      <c r="AR68" s="25"/>
      <c r="AS68" s="25"/>
    </row>
    <row r="69" spans="1:45" s="10" customFormat="1" ht="15" customHeight="1" x14ac:dyDescent="0.25">
      <c r="A69" s="24"/>
      <c r="B69" s="271"/>
      <c r="C69" s="272"/>
      <c r="D69" s="272"/>
      <c r="E69" s="272"/>
      <c r="F69" s="272"/>
      <c r="G69" s="272"/>
      <c r="H69" s="273"/>
      <c r="I69" s="273"/>
      <c r="J69" s="273"/>
      <c r="K69" s="274"/>
      <c r="L69" s="39"/>
      <c r="M69" s="271"/>
      <c r="N69" s="272"/>
      <c r="O69" s="272"/>
      <c r="P69" s="272"/>
      <c r="Q69" s="272"/>
      <c r="R69" s="272"/>
      <c r="S69" s="272"/>
      <c r="T69" s="272"/>
      <c r="U69" s="274"/>
      <c r="V69" s="39"/>
      <c r="W69" s="271"/>
      <c r="X69" s="272"/>
      <c r="Y69" s="272"/>
      <c r="Z69" s="272"/>
      <c r="AA69" s="272"/>
      <c r="AB69" s="272"/>
      <c r="AC69" s="272"/>
      <c r="AD69" s="272"/>
      <c r="AE69" s="272"/>
      <c r="AF69" s="273"/>
      <c r="AG69" s="273"/>
      <c r="AH69" s="274"/>
      <c r="AI69" s="272"/>
      <c r="AJ69" s="272"/>
      <c r="AK69" s="272"/>
      <c r="AL69" s="272"/>
      <c r="AM69" s="272"/>
      <c r="AN69" s="272"/>
      <c r="AO69" s="272"/>
      <c r="AP69" s="272"/>
      <c r="AQ69" s="275"/>
      <c r="AR69" s="37"/>
      <c r="AS69" s="40"/>
    </row>
    <row r="70" spans="1:45" s="10" customFormat="1" ht="15" customHeight="1" x14ac:dyDescent="0.25">
      <c r="A70" s="24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276"/>
      <c r="AG70" s="277"/>
      <c r="AH70" s="27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40"/>
    </row>
    <row r="71" spans="1:45" ht="15" customHeight="1" x14ac:dyDescent="0.2">
      <c r="A71" s="2"/>
      <c r="B71" s="251" t="s">
        <v>237</v>
      </c>
      <c r="C71" s="252"/>
      <c r="D71" s="252"/>
      <c r="E71" s="252"/>
      <c r="F71" s="252" t="s">
        <v>217</v>
      </c>
      <c r="G71" s="252" t="s">
        <v>3</v>
      </c>
      <c r="H71" s="252" t="s">
        <v>5</v>
      </c>
      <c r="I71" s="252" t="s">
        <v>6</v>
      </c>
      <c r="J71" s="252" t="s">
        <v>218</v>
      </c>
      <c r="K71" s="149" t="s">
        <v>17</v>
      </c>
      <c r="L71" s="37"/>
      <c r="M71" s="253" t="s">
        <v>219</v>
      </c>
      <c r="N71" s="254"/>
      <c r="O71" s="254"/>
      <c r="P71" s="252" t="s">
        <v>3</v>
      </c>
      <c r="Q71" s="252" t="s">
        <v>5</v>
      </c>
      <c r="R71" s="252" t="s">
        <v>6</v>
      </c>
      <c r="S71" s="252" t="s">
        <v>218</v>
      </c>
      <c r="T71" s="254"/>
      <c r="U71" s="149" t="s">
        <v>17</v>
      </c>
      <c r="V71" s="37"/>
      <c r="W71" s="253" t="s">
        <v>320</v>
      </c>
      <c r="X71" s="254"/>
      <c r="Y71" s="254"/>
      <c r="Z71" s="254"/>
      <c r="AA71" s="254"/>
      <c r="AB71" s="254"/>
      <c r="AC71" s="254"/>
      <c r="AD71" s="254"/>
      <c r="AE71" s="254"/>
      <c r="AF71" s="278"/>
      <c r="AG71" s="278"/>
      <c r="AH71" s="279"/>
      <c r="AI71" s="256" t="s">
        <v>392</v>
      </c>
      <c r="AJ71" s="82"/>
      <c r="AK71" s="82"/>
      <c r="AL71" s="298" t="s">
        <v>3</v>
      </c>
      <c r="AM71" s="298" t="s">
        <v>5</v>
      </c>
      <c r="AN71" s="298" t="s">
        <v>6</v>
      </c>
      <c r="AO71" s="254"/>
      <c r="AP71" s="252" t="s">
        <v>393</v>
      </c>
      <c r="AQ71" s="83"/>
      <c r="AR71" s="25"/>
      <c r="AS71" s="25"/>
    </row>
    <row r="72" spans="1:45" ht="15" customHeight="1" x14ac:dyDescent="0.2">
      <c r="A72" s="2"/>
      <c r="B72" s="257">
        <v>2000</v>
      </c>
      <c r="C72" s="146" t="s">
        <v>36</v>
      </c>
      <c r="D72" s="258" t="s">
        <v>105</v>
      </c>
      <c r="E72" s="146"/>
      <c r="F72" s="146">
        <v>21</v>
      </c>
      <c r="G72" s="146">
        <v>12</v>
      </c>
      <c r="H72" s="259">
        <f t="shared" ref="H72:H83" si="6">PRODUCT((V6+W6)/U6)</f>
        <v>0.41666666666666669</v>
      </c>
      <c r="I72" s="259">
        <f t="shared" ref="I72:I83" si="7">PRODUCT(X6/U6)</f>
        <v>0</v>
      </c>
      <c r="J72" s="259">
        <f t="shared" ref="J72:J83" si="8">PRODUCT(V6+W6+X6)/U6</f>
        <v>0.41666666666666669</v>
      </c>
      <c r="K72" s="260">
        <f t="shared" ref="K72:K83" si="9">PRODUCT(Y6/U6)</f>
        <v>3.75</v>
      </c>
      <c r="L72" s="39"/>
      <c r="M72" s="261" t="s">
        <v>238</v>
      </c>
      <c r="N72" s="146"/>
      <c r="O72" s="146"/>
      <c r="P72" s="146" t="s">
        <v>272</v>
      </c>
      <c r="Q72" s="146" t="s">
        <v>279</v>
      </c>
      <c r="R72" s="146"/>
      <c r="S72" s="146" t="s">
        <v>297</v>
      </c>
      <c r="T72" s="259"/>
      <c r="U72" s="263" t="s">
        <v>306</v>
      </c>
      <c r="V72" s="39"/>
      <c r="W72" s="268"/>
      <c r="X72" s="264"/>
      <c r="Y72" s="264"/>
      <c r="Z72" s="258"/>
      <c r="AA72" s="258"/>
      <c r="AB72" s="258"/>
      <c r="AC72" s="264"/>
      <c r="AD72" s="258"/>
      <c r="AE72" s="258"/>
      <c r="AF72" s="258"/>
      <c r="AG72" s="264"/>
      <c r="AH72" s="267"/>
      <c r="AI72" s="258" t="s">
        <v>400</v>
      </c>
      <c r="AJ72" s="258"/>
      <c r="AK72" s="258"/>
      <c r="AL72" s="265">
        <v>23</v>
      </c>
      <c r="AM72" s="265">
        <v>29</v>
      </c>
      <c r="AN72" s="265">
        <v>13</v>
      </c>
      <c r="AO72" s="258"/>
      <c r="AP72" s="299">
        <f>PRODUCT(AL72/AL87)</f>
        <v>0.27710843373493976</v>
      </c>
      <c r="AQ72" s="267"/>
      <c r="AR72" s="25"/>
      <c r="AS72" s="25"/>
    </row>
    <row r="73" spans="1:45" ht="15" customHeight="1" x14ac:dyDescent="0.2">
      <c r="A73" s="2"/>
      <c r="B73" s="257">
        <v>2001</v>
      </c>
      <c r="C73" s="146" t="s">
        <v>106</v>
      </c>
      <c r="D73" s="258" t="s">
        <v>105</v>
      </c>
      <c r="E73" s="146"/>
      <c r="F73" s="146">
        <v>22</v>
      </c>
      <c r="G73" s="146">
        <v>9</v>
      </c>
      <c r="H73" s="259">
        <f t="shared" si="6"/>
        <v>0.1111111111111111</v>
      </c>
      <c r="I73" s="259">
        <f t="shared" si="7"/>
        <v>0.1111111111111111</v>
      </c>
      <c r="J73" s="259">
        <f t="shared" si="8"/>
        <v>0.22222222222222221</v>
      </c>
      <c r="K73" s="260">
        <f t="shared" si="9"/>
        <v>0.44444444444444442</v>
      </c>
      <c r="L73" s="39"/>
      <c r="M73" s="261" t="s">
        <v>239</v>
      </c>
      <c r="N73" s="146"/>
      <c r="O73" s="146"/>
      <c r="P73" s="146" t="s">
        <v>273</v>
      </c>
      <c r="Q73" s="146" t="s">
        <v>261</v>
      </c>
      <c r="R73" s="146" t="s">
        <v>283</v>
      </c>
      <c r="S73" s="146" t="s">
        <v>298</v>
      </c>
      <c r="T73" s="259"/>
      <c r="U73" s="263" t="s">
        <v>306</v>
      </c>
      <c r="V73" s="39"/>
      <c r="W73" s="268"/>
      <c r="X73" s="264"/>
      <c r="Y73" s="264"/>
      <c r="Z73" s="258"/>
      <c r="AA73" s="258"/>
      <c r="AB73" s="258"/>
      <c r="AC73" s="264"/>
      <c r="AD73" s="258"/>
      <c r="AE73" s="258"/>
      <c r="AF73" s="258"/>
      <c r="AG73" s="258"/>
      <c r="AH73" s="260"/>
      <c r="AI73" s="258" t="s">
        <v>394</v>
      </c>
      <c r="AJ73" s="258"/>
      <c r="AK73" s="258"/>
      <c r="AL73" s="265"/>
      <c r="AM73" s="300">
        <f>PRODUCT(AM72/AL72)</f>
        <v>1.2608695652173914</v>
      </c>
      <c r="AN73" s="300">
        <f>PRODUCT(AN72/AL72)</f>
        <v>0.56521739130434778</v>
      </c>
      <c r="AO73" s="258"/>
      <c r="AP73" s="258"/>
      <c r="AQ73" s="267"/>
      <c r="AR73" s="25"/>
      <c r="AS73" s="25"/>
    </row>
    <row r="74" spans="1:45" ht="15" customHeight="1" x14ac:dyDescent="0.2">
      <c r="A74" s="2"/>
      <c r="B74" s="257">
        <v>2002</v>
      </c>
      <c r="C74" s="146" t="s">
        <v>106</v>
      </c>
      <c r="D74" s="258" t="s">
        <v>105</v>
      </c>
      <c r="E74" s="146"/>
      <c r="F74" s="146">
        <v>23</v>
      </c>
      <c r="G74" s="146">
        <v>10</v>
      </c>
      <c r="H74" s="259">
        <f t="shared" si="6"/>
        <v>0.8</v>
      </c>
      <c r="I74" s="259">
        <f t="shared" si="7"/>
        <v>0.4</v>
      </c>
      <c r="J74" s="259">
        <f t="shared" si="8"/>
        <v>1.2</v>
      </c>
      <c r="K74" s="260">
        <f t="shared" si="9"/>
        <v>2.1</v>
      </c>
      <c r="L74" s="39"/>
      <c r="M74" s="261" t="s">
        <v>240</v>
      </c>
      <c r="N74" s="146"/>
      <c r="O74" s="146"/>
      <c r="P74" s="146" t="s">
        <v>244</v>
      </c>
      <c r="Q74" s="146" t="s">
        <v>250</v>
      </c>
      <c r="R74" s="146" t="s">
        <v>284</v>
      </c>
      <c r="S74" s="146" t="s">
        <v>245</v>
      </c>
      <c r="T74" s="259"/>
      <c r="U74" s="263" t="s">
        <v>307</v>
      </c>
      <c r="V74" s="39"/>
      <c r="W74" s="257"/>
      <c r="X74" s="264"/>
      <c r="Y74" s="258"/>
      <c r="Z74" s="258"/>
      <c r="AA74" s="258"/>
      <c r="AB74" s="258"/>
      <c r="AC74" s="258"/>
      <c r="AD74" s="258"/>
      <c r="AE74" s="264"/>
      <c r="AF74" s="280"/>
      <c r="AG74" s="262"/>
      <c r="AH74" s="270"/>
      <c r="AI74" s="258"/>
      <c r="AJ74" s="258"/>
      <c r="AK74" s="258"/>
      <c r="AL74" s="265"/>
      <c r="AM74" s="265"/>
      <c r="AN74" s="265"/>
      <c r="AO74" s="258"/>
      <c r="AP74" s="258"/>
      <c r="AQ74" s="267"/>
      <c r="AR74" s="25"/>
      <c r="AS74" s="25"/>
    </row>
    <row r="75" spans="1:45" ht="15" customHeight="1" x14ac:dyDescent="0.2">
      <c r="A75" s="2"/>
      <c r="B75" s="257">
        <v>2003</v>
      </c>
      <c r="C75" s="146" t="s">
        <v>106</v>
      </c>
      <c r="D75" s="258" t="s">
        <v>105</v>
      </c>
      <c r="E75" s="146"/>
      <c r="F75" s="146">
        <v>24</v>
      </c>
      <c r="G75" s="146">
        <v>11</v>
      </c>
      <c r="H75" s="259">
        <f t="shared" si="6"/>
        <v>0.27272727272727271</v>
      </c>
      <c r="I75" s="259">
        <f t="shared" si="7"/>
        <v>9.0909090909090912E-2</v>
      </c>
      <c r="J75" s="259">
        <f t="shared" si="8"/>
        <v>0.36363636363636365</v>
      </c>
      <c r="K75" s="260">
        <f t="shared" si="9"/>
        <v>1.8181818181818181</v>
      </c>
      <c r="L75" s="39"/>
      <c r="M75" s="261" t="s">
        <v>241</v>
      </c>
      <c r="N75" s="146"/>
      <c r="O75" s="146"/>
      <c r="P75" s="146" t="s">
        <v>274</v>
      </c>
      <c r="Q75" s="259" t="s">
        <v>254</v>
      </c>
      <c r="R75" s="146" t="s">
        <v>285</v>
      </c>
      <c r="S75" s="146" t="s">
        <v>299</v>
      </c>
      <c r="T75" s="259"/>
      <c r="U75" s="263" t="s">
        <v>308</v>
      </c>
      <c r="V75" s="39"/>
      <c r="W75" s="257"/>
      <c r="X75" s="264"/>
      <c r="Y75" s="258"/>
      <c r="Z75" s="258"/>
      <c r="AA75" s="258"/>
      <c r="AB75" s="258"/>
      <c r="AC75" s="258"/>
      <c r="AD75" s="258"/>
      <c r="AE75" s="264"/>
      <c r="AF75" s="280"/>
      <c r="AG75" s="262"/>
      <c r="AH75" s="270"/>
      <c r="AI75" s="285" t="s">
        <v>401</v>
      </c>
      <c r="AJ75" s="258"/>
      <c r="AK75" s="258"/>
      <c r="AL75" s="265">
        <v>42</v>
      </c>
      <c r="AM75" s="265">
        <v>17</v>
      </c>
      <c r="AN75" s="265">
        <v>6</v>
      </c>
      <c r="AO75" s="258"/>
      <c r="AP75" s="299">
        <f>PRODUCT(AL75/AL87)</f>
        <v>0.50602409638554213</v>
      </c>
      <c r="AQ75" s="267"/>
      <c r="AR75" s="25"/>
      <c r="AS75" s="25"/>
    </row>
    <row r="76" spans="1:45" ht="15" customHeight="1" x14ac:dyDescent="0.2">
      <c r="A76" s="2"/>
      <c r="B76" s="257">
        <v>2004</v>
      </c>
      <c r="C76" s="146" t="s">
        <v>99</v>
      </c>
      <c r="D76" s="258" t="s">
        <v>104</v>
      </c>
      <c r="E76" s="146"/>
      <c r="F76" s="146">
        <v>25</v>
      </c>
      <c r="G76" s="146"/>
      <c r="H76" s="259"/>
      <c r="I76" s="259"/>
      <c r="J76" s="259"/>
      <c r="K76" s="260"/>
      <c r="L76" s="39"/>
      <c r="M76" s="261" t="s">
        <v>242</v>
      </c>
      <c r="N76" s="146"/>
      <c r="O76" s="146"/>
      <c r="P76" s="146" t="s">
        <v>206</v>
      </c>
      <c r="Q76" s="259" t="s">
        <v>280</v>
      </c>
      <c r="R76" s="146" t="s">
        <v>286</v>
      </c>
      <c r="S76" s="146" t="s">
        <v>300</v>
      </c>
      <c r="T76" s="259"/>
      <c r="U76" s="263" t="s">
        <v>309</v>
      </c>
      <c r="V76" s="39"/>
      <c r="W76" s="257"/>
      <c r="X76" s="264"/>
      <c r="Y76" s="258"/>
      <c r="Z76" s="258"/>
      <c r="AA76" s="258"/>
      <c r="AB76" s="258"/>
      <c r="AC76" s="258"/>
      <c r="AD76" s="258"/>
      <c r="AE76" s="264"/>
      <c r="AF76" s="280"/>
      <c r="AG76" s="262"/>
      <c r="AH76" s="270"/>
      <c r="AI76" s="258" t="s">
        <v>394</v>
      </c>
      <c r="AJ76" s="258"/>
      <c r="AK76" s="258"/>
      <c r="AL76" s="265"/>
      <c r="AM76" s="300">
        <f>PRODUCT(AM75/AL75)</f>
        <v>0.40476190476190477</v>
      </c>
      <c r="AN76" s="300">
        <f>PRODUCT(AN75/AL75)</f>
        <v>0.14285714285714285</v>
      </c>
      <c r="AO76" s="258"/>
      <c r="AP76" s="258"/>
      <c r="AQ76" s="267"/>
      <c r="AR76" s="25"/>
      <c r="AS76" s="25"/>
    </row>
    <row r="77" spans="1:45" ht="15" customHeight="1" x14ac:dyDescent="0.2">
      <c r="A77" s="2"/>
      <c r="B77" s="257">
        <v>2005</v>
      </c>
      <c r="C77" s="146" t="s">
        <v>38</v>
      </c>
      <c r="D77" s="258" t="s">
        <v>104</v>
      </c>
      <c r="E77" s="146"/>
      <c r="F77" s="146">
        <v>26</v>
      </c>
      <c r="G77" s="146">
        <v>7</v>
      </c>
      <c r="H77" s="259">
        <f t="shared" si="6"/>
        <v>1.2857142857142858</v>
      </c>
      <c r="I77" s="259">
        <f t="shared" si="7"/>
        <v>0.2857142857142857</v>
      </c>
      <c r="J77" s="259">
        <f t="shared" si="8"/>
        <v>1.5714285714285714</v>
      </c>
      <c r="K77" s="260">
        <f t="shared" si="9"/>
        <v>4</v>
      </c>
      <c r="L77" s="39"/>
      <c r="M77" s="261" t="s">
        <v>243</v>
      </c>
      <c r="N77" s="146"/>
      <c r="O77" s="146"/>
      <c r="P77" s="146" t="s">
        <v>253</v>
      </c>
      <c r="Q77" s="259" t="s">
        <v>278</v>
      </c>
      <c r="R77" s="146" t="s">
        <v>287</v>
      </c>
      <c r="S77" s="146" t="s">
        <v>290</v>
      </c>
      <c r="T77" s="259"/>
      <c r="U77" s="263" t="s">
        <v>293</v>
      </c>
      <c r="V77" s="39"/>
      <c r="W77" s="257"/>
      <c r="X77" s="264"/>
      <c r="Y77" s="258"/>
      <c r="Z77" s="258"/>
      <c r="AA77" s="258"/>
      <c r="AB77" s="258"/>
      <c r="AC77" s="258"/>
      <c r="AD77" s="258"/>
      <c r="AE77" s="264"/>
      <c r="AF77" s="280"/>
      <c r="AG77" s="262"/>
      <c r="AH77" s="270"/>
      <c r="AI77" s="258"/>
      <c r="AJ77" s="258"/>
      <c r="AK77" s="258"/>
      <c r="AL77" s="265"/>
      <c r="AM77" s="265"/>
      <c r="AN77" s="265"/>
      <c r="AO77" s="258"/>
      <c r="AP77" s="258"/>
      <c r="AQ77" s="267"/>
      <c r="AR77" s="25"/>
      <c r="AS77" s="25"/>
    </row>
    <row r="78" spans="1:45" ht="15" customHeight="1" x14ac:dyDescent="0.2">
      <c r="A78" s="2"/>
      <c r="B78" s="257">
        <v>2006</v>
      </c>
      <c r="C78" s="146" t="s">
        <v>56</v>
      </c>
      <c r="D78" s="258" t="s">
        <v>104</v>
      </c>
      <c r="E78" s="146"/>
      <c r="F78" s="146">
        <v>27</v>
      </c>
      <c r="G78" s="146"/>
      <c r="H78" s="259"/>
      <c r="I78" s="259"/>
      <c r="J78" s="259"/>
      <c r="K78" s="260"/>
      <c r="L78" s="39"/>
      <c r="M78" s="261" t="s">
        <v>246</v>
      </c>
      <c r="N78" s="146"/>
      <c r="O78" s="146"/>
      <c r="P78" s="146" t="s">
        <v>275</v>
      </c>
      <c r="Q78" s="259" t="s">
        <v>281</v>
      </c>
      <c r="R78" s="146" t="s">
        <v>288</v>
      </c>
      <c r="S78" s="146" t="s">
        <v>301</v>
      </c>
      <c r="T78" s="259"/>
      <c r="U78" s="263" t="s">
        <v>295</v>
      </c>
      <c r="V78" s="39"/>
      <c r="W78" s="257"/>
      <c r="X78" s="264"/>
      <c r="Y78" s="258"/>
      <c r="Z78" s="258"/>
      <c r="AA78" s="258"/>
      <c r="AB78" s="258"/>
      <c r="AC78" s="258"/>
      <c r="AD78" s="258"/>
      <c r="AE78" s="264"/>
      <c r="AF78" s="280"/>
      <c r="AG78" s="262"/>
      <c r="AH78" s="270"/>
      <c r="AI78" s="285" t="s">
        <v>402</v>
      </c>
      <c r="AJ78" s="258"/>
      <c r="AK78" s="258"/>
      <c r="AL78" s="265">
        <v>4</v>
      </c>
      <c r="AM78" s="265">
        <v>9</v>
      </c>
      <c r="AN78" s="265">
        <v>2</v>
      </c>
      <c r="AO78" s="258"/>
      <c r="AP78" s="299">
        <f>PRODUCT(AL78/AL87)</f>
        <v>4.8192771084337352E-2</v>
      </c>
      <c r="AQ78" s="267"/>
      <c r="AR78" s="25"/>
      <c r="AS78" s="25"/>
    </row>
    <row r="79" spans="1:45" ht="15" customHeight="1" x14ac:dyDescent="0.2">
      <c r="A79" s="2"/>
      <c r="B79" s="257">
        <v>2007</v>
      </c>
      <c r="C79" s="146" t="s">
        <v>34</v>
      </c>
      <c r="D79" s="258" t="s">
        <v>104</v>
      </c>
      <c r="E79" s="146"/>
      <c r="F79" s="146">
        <v>28</v>
      </c>
      <c r="G79" s="146">
        <v>9</v>
      </c>
      <c r="H79" s="259">
        <f t="shared" si="6"/>
        <v>0.77777777777777779</v>
      </c>
      <c r="I79" s="259">
        <f t="shared" si="7"/>
        <v>0.55555555555555558</v>
      </c>
      <c r="J79" s="259">
        <f t="shared" si="8"/>
        <v>1.3333333333333333</v>
      </c>
      <c r="K79" s="295">
        <f t="shared" si="9"/>
        <v>4.7777777777777777</v>
      </c>
      <c r="L79" s="39"/>
      <c r="M79" s="261" t="s">
        <v>248</v>
      </c>
      <c r="N79" s="146"/>
      <c r="O79" s="146"/>
      <c r="P79" s="146" t="s">
        <v>276</v>
      </c>
      <c r="Q79" s="259" t="s">
        <v>264</v>
      </c>
      <c r="R79" s="146" t="s">
        <v>289</v>
      </c>
      <c r="S79" s="146" t="s">
        <v>302</v>
      </c>
      <c r="T79" s="259"/>
      <c r="U79" s="263" t="s">
        <v>310</v>
      </c>
      <c r="V79" s="39"/>
      <c r="W79" s="257"/>
      <c r="X79" s="264"/>
      <c r="Y79" s="258"/>
      <c r="Z79" s="258"/>
      <c r="AA79" s="258"/>
      <c r="AB79" s="258"/>
      <c r="AC79" s="258"/>
      <c r="AD79" s="258"/>
      <c r="AE79" s="264"/>
      <c r="AF79" s="280"/>
      <c r="AG79" s="262"/>
      <c r="AH79" s="270"/>
      <c r="AI79" s="258" t="s">
        <v>394</v>
      </c>
      <c r="AJ79" s="258"/>
      <c r="AK79" s="258"/>
      <c r="AL79" s="265"/>
      <c r="AM79" s="300">
        <f>PRODUCT(AM78/AL78)</f>
        <v>2.25</v>
      </c>
      <c r="AN79" s="300">
        <f>PRODUCT(AN78/AL78)</f>
        <v>0.5</v>
      </c>
      <c r="AO79" s="258"/>
      <c r="AP79" s="258"/>
      <c r="AQ79" s="267"/>
      <c r="AR79" s="25"/>
      <c r="AS79" s="25"/>
    </row>
    <row r="80" spans="1:45" ht="15" customHeight="1" x14ac:dyDescent="0.2">
      <c r="A80" s="2"/>
      <c r="B80" s="257">
        <v>2008</v>
      </c>
      <c r="C80" s="146" t="s">
        <v>37</v>
      </c>
      <c r="D80" s="258" t="s">
        <v>104</v>
      </c>
      <c r="E80" s="146"/>
      <c r="F80" s="146">
        <v>29</v>
      </c>
      <c r="G80" s="146">
        <v>7</v>
      </c>
      <c r="H80" s="259">
        <f t="shared" si="6"/>
        <v>1.8571428571428572</v>
      </c>
      <c r="I80" s="294">
        <f t="shared" si="7"/>
        <v>0.8571428571428571</v>
      </c>
      <c r="J80" s="259">
        <f t="shared" si="8"/>
        <v>2.7142857142857144</v>
      </c>
      <c r="K80" s="260">
        <f t="shared" si="9"/>
        <v>4.2857142857142856</v>
      </c>
      <c r="L80" s="39"/>
      <c r="M80" s="261" t="s">
        <v>252</v>
      </c>
      <c r="N80" s="146"/>
      <c r="O80" s="146"/>
      <c r="P80" s="146" t="s">
        <v>277</v>
      </c>
      <c r="Q80" s="259" t="s">
        <v>282</v>
      </c>
      <c r="R80" s="146" t="s">
        <v>290</v>
      </c>
      <c r="S80" s="146" t="s">
        <v>303</v>
      </c>
      <c r="T80" s="259"/>
      <c r="U80" s="263" t="s">
        <v>311</v>
      </c>
      <c r="V80" s="39"/>
      <c r="W80" s="257"/>
      <c r="X80" s="264"/>
      <c r="Y80" s="258"/>
      <c r="Z80" s="258"/>
      <c r="AA80" s="258"/>
      <c r="AB80" s="258"/>
      <c r="AC80" s="258"/>
      <c r="AD80" s="258"/>
      <c r="AE80" s="264"/>
      <c r="AF80" s="280"/>
      <c r="AG80" s="262"/>
      <c r="AH80" s="270"/>
      <c r="AI80" s="258"/>
      <c r="AJ80" s="258"/>
      <c r="AK80" s="258"/>
      <c r="AL80" s="258"/>
      <c r="AM80" s="258"/>
      <c r="AN80" s="258"/>
      <c r="AO80" s="258"/>
      <c r="AP80" s="258"/>
      <c r="AQ80" s="267"/>
      <c r="AR80" s="25"/>
      <c r="AS80" s="25"/>
    </row>
    <row r="81" spans="1:45" ht="15" customHeight="1" x14ac:dyDescent="0.2">
      <c r="A81" s="2"/>
      <c r="B81" s="257">
        <v>2009</v>
      </c>
      <c r="C81" s="146" t="s">
        <v>56</v>
      </c>
      <c r="D81" s="258" t="s">
        <v>104</v>
      </c>
      <c r="E81" s="146"/>
      <c r="F81" s="146">
        <v>30</v>
      </c>
      <c r="G81" s="146"/>
      <c r="H81" s="259"/>
      <c r="I81" s="259"/>
      <c r="J81" s="259"/>
      <c r="K81" s="260"/>
      <c r="L81" s="39"/>
      <c r="M81" s="261" t="s">
        <v>255</v>
      </c>
      <c r="N81" s="146"/>
      <c r="O81" s="146"/>
      <c r="P81" s="146" t="s">
        <v>278</v>
      </c>
      <c r="Q81" s="259" t="s">
        <v>282</v>
      </c>
      <c r="R81" s="146" t="s">
        <v>291</v>
      </c>
      <c r="S81" s="146" t="s">
        <v>303</v>
      </c>
      <c r="T81" s="259"/>
      <c r="U81" s="263" t="s">
        <v>312</v>
      </c>
      <c r="V81" s="39"/>
      <c r="W81" s="257"/>
      <c r="X81" s="264"/>
      <c r="Y81" s="258"/>
      <c r="Z81" s="258"/>
      <c r="AA81" s="258"/>
      <c r="AB81" s="258"/>
      <c r="AC81" s="258"/>
      <c r="AD81" s="258"/>
      <c r="AE81" s="264"/>
      <c r="AF81" s="280"/>
      <c r="AG81" s="262"/>
      <c r="AH81" s="270"/>
      <c r="AI81" s="285" t="s">
        <v>403</v>
      </c>
      <c r="AJ81" s="258"/>
      <c r="AK81" s="258"/>
      <c r="AL81" s="265">
        <v>5</v>
      </c>
      <c r="AM81" s="265">
        <v>6</v>
      </c>
      <c r="AN81" s="265">
        <v>1</v>
      </c>
      <c r="AO81" s="258"/>
      <c r="AP81" s="299">
        <f>PRODUCT(AL81/AL87)</f>
        <v>6.0240963855421686E-2</v>
      </c>
      <c r="AQ81" s="267"/>
      <c r="AR81" s="25"/>
      <c r="AS81" s="25"/>
    </row>
    <row r="82" spans="1:45" ht="15" customHeight="1" x14ac:dyDescent="0.2">
      <c r="A82" s="2"/>
      <c r="B82" s="257">
        <v>2010</v>
      </c>
      <c r="C82" s="146" t="s">
        <v>35</v>
      </c>
      <c r="D82" s="258" t="s">
        <v>73</v>
      </c>
      <c r="E82" s="146"/>
      <c r="F82" s="146">
        <v>31</v>
      </c>
      <c r="G82" s="146">
        <v>9</v>
      </c>
      <c r="H82" s="259">
        <f t="shared" si="6"/>
        <v>1.4444444444444444</v>
      </c>
      <c r="I82" s="259">
        <f t="shared" si="7"/>
        <v>0.1111111111111111</v>
      </c>
      <c r="J82" s="259">
        <f t="shared" si="8"/>
        <v>1.5555555555555556</v>
      </c>
      <c r="K82" s="260">
        <f t="shared" si="9"/>
        <v>3.6666666666666665</v>
      </c>
      <c r="L82" s="39"/>
      <c r="M82" s="261" t="s">
        <v>256</v>
      </c>
      <c r="N82" s="146"/>
      <c r="O82" s="146"/>
      <c r="P82" s="146" t="s">
        <v>251</v>
      </c>
      <c r="Q82" s="259" t="s">
        <v>214</v>
      </c>
      <c r="R82" s="146" t="s">
        <v>292</v>
      </c>
      <c r="S82" s="146" t="s">
        <v>266</v>
      </c>
      <c r="T82" s="259"/>
      <c r="U82" s="263" t="s">
        <v>313</v>
      </c>
      <c r="V82" s="39"/>
      <c r="W82" s="257"/>
      <c r="X82" s="258"/>
      <c r="Y82" s="258"/>
      <c r="Z82" s="258"/>
      <c r="AA82" s="258"/>
      <c r="AB82" s="258"/>
      <c r="AC82" s="258"/>
      <c r="AD82" s="258"/>
      <c r="AE82" s="264"/>
      <c r="AF82" s="280"/>
      <c r="AG82" s="262"/>
      <c r="AH82" s="270"/>
      <c r="AI82" s="258" t="s">
        <v>394</v>
      </c>
      <c r="AJ82" s="258"/>
      <c r="AK82" s="258"/>
      <c r="AL82" s="265"/>
      <c r="AM82" s="300">
        <f>PRODUCT(AM81/AL81)</f>
        <v>1.2</v>
      </c>
      <c r="AN82" s="300">
        <f>PRODUCT(AN81/AL81)</f>
        <v>0.2</v>
      </c>
      <c r="AO82" s="258"/>
      <c r="AP82" s="258"/>
      <c r="AQ82" s="267"/>
      <c r="AR82" s="25"/>
      <c r="AS82" s="25"/>
    </row>
    <row r="83" spans="1:45" ht="15" customHeight="1" x14ac:dyDescent="0.2">
      <c r="A83" s="2"/>
      <c r="B83" s="257">
        <v>2011</v>
      </c>
      <c r="C83" s="146" t="s">
        <v>39</v>
      </c>
      <c r="D83" s="258" t="s">
        <v>107</v>
      </c>
      <c r="E83" s="146"/>
      <c r="F83" s="146">
        <v>32</v>
      </c>
      <c r="G83" s="146">
        <v>5</v>
      </c>
      <c r="H83" s="259">
        <f t="shared" si="6"/>
        <v>1.2</v>
      </c>
      <c r="I83" s="259">
        <f t="shared" si="7"/>
        <v>0.2</v>
      </c>
      <c r="J83" s="259">
        <f t="shared" si="8"/>
        <v>1.4</v>
      </c>
      <c r="K83" s="260">
        <f t="shared" si="9"/>
        <v>3.4</v>
      </c>
      <c r="L83" s="39"/>
      <c r="M83" s="261" t="s">
        <v>257</v>
      </c>
      <c r="N83" s="146"/>
      <c r="O83" s="146"/>
      <c r="P83" s="146" t="s">
        <v>205</v>
      </c>
      <c r="Q83" s="259" t="s">
        <v>265</v>
      </c>
      <c r="R83" s="146" t="s">
        <v>293</v>
      </c>
      <c r="S83" s="146" t="s">
        <v>249</v>
      </c>
      <c r="T83" s="259"/>
      <c r="U83" s="263" t="s">
        <v>314</v>
      </c>
      <c r="V83" s="39"/>
      <c r="W83" s="257"/>
      <c r="X83" s="258"/>
      <c r="Y83" s="258"/>
      <c r="Z83" s="258"/>
      <c r="AA83" s="258"/>
      <c r="AB83" s="258"/>
      <c r="AC83" s="258"/>
      <c r="AD83" s="258"/>
      <c r="AE83" s="264"/>
      <c r="AF83" s="280"/>
      <c r="AG83" s="262"/>
      <c r="AH83" s="270"/>
      <c r="AI83" s="258"/>
      <c r="AJ83" s="258"/>
      <c r="AK83" s="258"/>
      <c r="AL83" s="258"/>
      <c r="AM83" s="258"/>
      <c r="AN83" s="258"/>
      <c r="AO83" s="258"/>
      <c r="AP83" s="258"/>
      <c r="AQ83" s="267"/>
      <c r="AR83" s="25"/>
      <c r="AS83" s="25"/>
    </row>
    <row r="84" spans="1:45" ht="15" customHeight="1" x14ac:dyDescent="0.2">
      <c r="A84" s="2"/>
      <c r="B84" s="257">
        <v>2012</v>
      </c>
      <c r="C84" s="146" t="s">
        <v>56</v>
      </c>
      <c r="D84" s="258" t="s">
        <v>107</v>
      </c>
      <c r="E84" s="146"/>
      <c r="F84" s="146">
        <v>33</v>
      </c>
      <c r="G84" s="146"/>
      <c r="H84" s="259"/>
      <c r="I84" s="259"/>
      <c r="J84" s="259"/>
      <c r="K84" s="260"/>
      <c r="L84" s="39"/>
      <c r="M84" s="261" t="s">
        <v>258</v>
      </c>
      <c r="N84" s="146"/>
      <c r="O84" s="146"/>
      <c r="P84" s="146" t="s">
        <v>262</v>
      </c>
      <c r="Q84" s="259" t="s">
        <v>259</v>
      </c>
      <c r="R84" s="146" t="s">
        <v>294</v>
      </c>
      <c r="S84" s="146" t="s">
        <v>304</v>
      </c>
      <c r="T84" s="259"/>
      <c r="U84" s="263" t="s">
        <v>315</v>
      </c>
      <c r="V84" s="39"/>
      <c r="W84" s="257"/>
      <c r="X84" s="258"/>
      <c r="Y84" s="258"/>
      <c r="Z84" s="258"/>
      <c r="AA84" s="258"/>
      <c r="AB84" s="258"/>
      <c r="AC84" s="258"/>
      <c r="AD84" s="258"/>
      <c r="AE84" s="264"/>
      <c r="AF84" s="280"/>
      <c r="AG84" s="262"/>
      <c r="AH84" s="270"/>
      <c r="AI84" s="285" t="s">
        <v>404</v>
      </c>
      <c r="AJ84" s="258"/>
      <c r="AK84" s="258"/>
      <c r="AL84" s="265">
        <v>9</v>
      </c>
      <c r="AM84" s="265">
        <v>13</v>
      </c>
      <c r="AN84" s="265">
        <v>1</v>
      </c>
      <c r="AO84" s="258"/>
      <c r="AP84" s="299">
        <f>PRODUCT(AL84/AL87)</f>
        <v>0.10843373493975904</v>
      </c>
      <c r="AQ84" s="267"/>
      <c r="AR84" s="25"/>
      <c r="AS84" s="25"/>
    </row>
    <row r="85" spans="1:45" ht="15" customHeight="1" x14ac:dyDescent="0.2">
      <c r="A85" s="2"/>
      <c r="B85" s="257">
        <v>2013</v>
      </c>
      <c r="C85" s="146" t="s">
        <v>38</v>
      </c>
      <c r="D85" s="258" t="s">
        <v>108</v>
      </c>
      <c r="E85" s="146"/>
      <c r="F85" s="146">
        <v>34</v>
      </c>
      <c r="G85" s="146"/>
      <c r="H85" s="259"/>
      <c r="I85" s="259"/>
      <c r="J85" s="259"/>
      <c r="K85" s="260"/>
      <c r="L85" s="39"/>
      <c r="M85" s="261" t="s">
        <v>260</v>
      </c>
      <c r="N85" s="146"/>
      <c r="O85" s="146"/>
      <c r="P85" s="146" t="s">
        <v>264</v>
      </c>
      <c r="Q85" s="259" t="s">
        <v>214</v>
      </c>
      <c r="R85" s="146" t="s">
        <v>295</v>
      </c>
      <c r="S85" s="146" t="s">
        <v>262</v>
      </c>
      <c r="T85" s="259"/>
      <c r="U85" s="263" t="s">
        <v>247</v>
      </c>
      <c r="V85" s="39"/>
      <c r="W85" s="268"/>
      <c r="X85" s="258"/>
      <c r="Y85" s="258"/>
      <c r="Z85" s="258"/>
      <c r="AA85" s="258"/>
      <c r="AB85" s="258"/>
      <c r="AC85" s="258"/>
      <c r="AD85" s="258"/>
      <c r="AE85" s="264"/>
      <c r="AF85" s="280"/>
      <c r="AG85" s="262"/>
      <c r="AH85" s="270"/>
      <c r="AI85" s="258" t="s">
        <v>394</v>
      </c>
      <c r="AJ85" s="258"/>
      <c r="AK85" s="258"/>
      <c r="AL85" s="265"/>
      <c r="AM85" s="300">
        <f>PRODUCT(AM84/AL84)</f>
        <v>1.4444444444444444</v>
      </c>
      <c r="AN85" s="300">
        <f>PRODUCT(AN84/AL84)</f>
        <v>0.1111111111111111</v>
      </c>
      <c r="AO85" s="258"/>
      <c r="AP85" s="258"/>
      <c r="AQ85" s="267"/>
      <c r="AR85" s="25"/>
      <c r="AS85" s="25"/>
    </row>
    <row r="86" spans="1:45" ht="15" customHeight="1" x14ac:dyDescent="0.2">
      <c r="A86" s="2"/>
      <c r="B86" s="257">
        <v>2014</v>
      </c>
      <c r="C86" s="146" t="s">
        <v>37</v>
      </c>
      <c r="D86" s="258" t="s">
        <v>108</v>
      </c>
      <c r="E86" s="146"/>
      <c r="F86" s="146">
        <v>35</v>
      </c>
      <c r="G86" s="146">
        <v>4</v>
      </c>
      <c r="H86" s="294">
        <f>PRODUCT((V20+W20)/U20)</f>
        <v>2.25</v>
      </c>
      <c r="I86" s="259">
        <f>PRODUCT(X20/U20)</f>
        <v>0.5</v>
      </c>
      <c r="J86" s="294">
        <f>PRODUCT(V20+W20+X20)/U20</f>
        <v>2.75</v>
      </c>
      <c r="K86" s="260">
        <f>PRODUCT(Y20/U20)</f>
        <v>3.25</v>
      </c>
      <c r="L86" s="39"/>
      <c r="M86" s="261" t="s">
        <v>263</v>
      </c>
      <c r="N86" s="146"/>
      <c r="O86" s="146"/>
      <c r="P86" s="129" t="s">
        <v>205</v>
      </c>
      <c r="Q86" s="294" t="s">
        <v>265</v>
      </c>
      <c r="R86" s="129" t="s">
        <v>296</v>
      </c>
      <c r="S86" s="129" t="s">
        <v>305</v>
      </c>
      <c r="T86" s="294"/>
      <c r="U86" s="297" t="s">
        <v>303</v>
      </c>
      <c r="V86" s="39"/>
      <c r="W86" s="268"/>
      <c r="X86" s="258"/>
      <c r="Y86" s="258"/>
      <c r="Z86" s="258"/>
      <c r="AA86" s="258"/>
      <c r="AB86" s="258"/>
      <c r="AC86" s="258"/>
      <c r="AD86" s="258"/>
      <c r="AE86" s="264"/>
      <c r="AF86" s="269"/>
      <c r="AG86" s="262"/>
      <c r="AH86" s="270"/>
      <c r="AI86" s="258"/>
      <c r="AJ86" s="258"/>
      <c r="AK86" s="258"/>
      <c r="AL86" s="258"/>
      <c r="AM86" s="258"/>
      <c r="AN86" s="258"/>
      <c r="AO86" s="258"/>
      <c r="AP86" s="258"/>
      <c r="AQ86" s="267"/>
      <c r="AR86" s="25"/>
      <c r="AS86" s="25"/>
    </row>
    <row r="87" spans="1:45" ht="15" customHeight="1" x14ac:dyDescent="0.2">
      <c r="A87" s="2"/>
      <c r="B87" s="257"/>
      <c r="C87" s="146"/>
      <c r="D87" s="258"/>
      <c r="E87" s="146"/>
      <c r="F87" s="146"/>
      <c r="G87" s="146"/>
      <c r="H87" s="146"/>
      <c r="I87" s="146"/>
      <c r="J87" s="146"/>
      <c r="K87" s="260"/>
      <c r="L87" s="39"/>
      <c r="M87" s="261"/>
      <c r="N87" s="146"/>
      <c r="O87" s="146"/>
      <c r="P87" s="146"/>
      <c r="Q87" s="146"/>
      <c r="R87" s="146"/>
      <c r="S87" s="146"/>
      <c r="T87" s="146"/>
      <c r="U87" s="260"/>
      <c r="V87" s="39"/>
      <c r="W87" s="268"/>
      <c r="X87" s="258"/>
      <c r="Y87" s="258"/>
      <c r="Z87" s="258"/>
      <c r="AA87" s="258"/>
      <c r="AB87" s="258"/>
      <c r="AC87" s="258"/>
      <c r="AD87" s="258"/>
      <c r="AE87" s="264"/>
      <c r="AF87" s="269"/>
      <c r="AG87" s="262"/>
      <c r="AH87" s="270"/>
      <c r="AI87" s="258" t="s">
        <v>7</v>
      </c>
      <c r="AJ87" s="258"/>
      <c r="AK87" s="258"/>
      <c r="AL87" s="258">
        <f>PRODUCT(AL72+AL75+AL78+AL81+AL84)</f>
        <v>83</v>
      </c>
      <c r="AM87" s="258">
        <f>PRODUCT(AM72+AM75+AM78+AM81+AM84)</f>
        <v>74</v>
      </c>
      <c r="AN87" s="258">
        <f>PRODUCT(AN72+AN75+AN78+AN81+AN84)</f>
        <v>23</v>
      </c>
      <c r="AO87" s="258"/>
      <c r="AP87" s="258"/>
      <c r="AQ87" s="267"/>
      <c r="AR87" s="25"/>
      <c r="AS87" s="25"/>
    </row>
    <row r="88" spans="1:45" ht="15" customHeight="1" x14ac:dyDescent="0.2">
      <c r="A88" s="2"/>
      <c r="B88" s="257"/>
      <c r="C88" s="146"/>
      <c r="D88" s="258"/>
      <c r="E88" s="146"/>
      <c r="F88" s="146"/>
      <c r="G88" s="146"/>
      <c r="H88" s="146"/>
      <c r="I88" s="146"/>
      <c r="J88" s="146"/>
      <c r="K88" s="260"/>
      <c r="L88" s="39"/>
      <c r="M88" s="261"/>
      <c r="N88" s="146"/>
      <c r="O88" s="146"/>
      <c r="P88" s="146"/>
      <c r="Q88" s="146"/>
      <c r="R88" s="146"/>
      <c r="S88" s="146"/>
      <c r="T88" s="146"/>
      <c r="U88" s="260"/>
      <c r="V88" s="39"/>
      <c r="W88" s="268"/>
      <c r="X88" s="258"/>
      <c r="Y88" s="258"/>
      <c r="Z88" s="258"/>
      <c r="AA88" s="258"/>
      <c r="AB88" s="258"/>
      <c r="AC88" s="258"/>
      <c r="AD88" s="258"/>
      <c r="AE88" s="264"/>
      <c r="AF88" s="269"/>
      <c r="AG88" s="262"/>
      <c r="AH88" s="270"/>
      <c r="AI88" s="258"/>
      <c r="AJ88" s="258"/>
      <c r="AK88" s="258"/>
      <c r="AL88" s="258"/>
      <c r="AM88" s="300">
        <f>PRODUCT(AM87/AL87)</f>
        <v>0.89156626506024095</v>
      </c>
      <c r="AN88" s="300">
        <f>PRODUCT(AN87/AL87)</f>
        <v>0.27710843373493976</v>
      </c>
      <c r="AO88" s="258"/>
      <c r="AP88" s="258"/>
      <c r="AQ88" s="267"/>
      <c r="AR88" s="25"/>
      <c r="AS88" s="25"/>
    </row>
    <row r="89" spans="1:45" s="10" customFormat="1" ht="15" customHeight="1" x14ac:dyDescent="0.25">
      <c r="A89" s="24"/>
      <c r="B89" s="271"/>
      <c r="C89" s="272"/>
      <c r="D89" s="272"/>
      <c r="E89" s="272"/>
      <c r="F89" s="272"/>
      <c r="G89" s="272"/>
      <c r="H89" s="273"/>
      <c r="I89" s="273"/>
      <c r="J89" s="273"/>
      <c r="K89" s="274"/>
      <c r="L89" s="39"/>
      <c r="M89" s="271"/>
      <c r="N89" s="272"/>
      <c r="O89" s="272"/>
      <c r="P89" s="272"/>
      <c r="Q89" s="272"/>
      <c r="R89" s="272"/>
      <c r="S89" s="272"/>
      <c r="T89" s="272"/>
      <c r="U89" s="274"/>
      <c r="V89" s="39"/>
      <c r="W89" s="271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5"/>
      <c r="AI89" s="272"/>
      <c r="AJ89" s="272"/>
      <c r="AK89" s="272"/>
      <c r="AL89" s="272"/>
      <c r="AM89" s="272"/>
      <c r="AN89" s="272"/>
      <c r="AO89" s="272"/>
      <c r="AP89" s="272"/>
      <c r="AQ89" s="275"/>
      <c r="AR89" s="37"/>
      <c r="AS89" s="40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25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40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25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40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25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40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25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40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25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40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25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40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25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40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25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40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25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40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25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40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25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40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25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40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25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40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25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40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25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40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25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40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25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40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25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40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25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40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25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40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25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40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25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40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25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40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25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40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25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40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25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40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25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40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0"/>
      <c r="AS117" s="40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0"/>
      <c r="AS118" s="40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0"/>
      <c r="AS119" s="40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0"/>
      <c r="AS120" s="40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0"/>
      <c r="AS121" s="40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0"/>
      <c r="AS122" s="40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0"/>
      <c r="AS123" s="40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0"/>
      <c r="AS124" s="40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0"/>
      <c r="AS125" s="40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0"/>
      <c r="AS126" s="40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0"/>
      <c r="AS127" s="40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0"/>
      <c r="AS128" s="40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0"/>
      <c r="AS129" s="40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0"/>
      <c r="AS130" s="40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0"/>
      <c r="AS131" s="40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0"/>
      <c r="AS132" s="40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0"/>
      <c r="AS133" s="40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0"/>
      <c r="AS134" s="40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0"/>
      <c r="AS135" s="40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0"/>
      <c r="AS136" s="40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0"/>
      <c r="AS137" s="40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0"/>
      <c r="AS138" s="40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0"/>
      <c r="AS139" s="40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0"/>
      <c r="AS140" s="40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0"/>
      <c r="AS141" s="40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0"/>
      <c r="AS142" s="40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0"/>
      <c r="AS143" s="40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0"/>
      <c r="AS144" s="40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0"/>
      <c r="AS145" s="40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0"/>
      <c r="AS146" s="40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0"/>
      <c r="AS147" s="40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0"/>
      <c r="AS148" s="40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0"/>
      <c r="AS149" s="40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0"/>
      <c r="AS150" s="40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0"/>
      <c r="AS151" s="40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0"/>
      <c r="AS152" s="40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0"/>
      <c r="AS153" s="40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0"/>
      <c r="AS154" s="40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0"/>
      <c r="AS155" s="40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0"/>
      <c r="AS156" s="40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0"/>
      <c r="AS157" s="40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9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0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9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0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9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0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9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0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9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0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9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0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9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0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5"/>
      <c r="P165" s="25"/>
      <c r="Q165" s="25"/>
      <c r="R165" s="25"/>
      <c r="S165" s="25"/>
      <c r="T165" s="25"/>
      <c r="U165" s="37"/>
      <c r="V165" s="39"/>
      <c r="W165" s="37"/>
      <c r="X165" s="37"/>
      <c r="Y165" s="25"/>
      <c r="Z165" s="25"/>
      <c r="AA165" s="25"/>
      <c r="AB165" s="25"/>
      <c r="AC165" s="25"/>
      <c r="AD165" s="25"/>
      <c r="AE165" s="25"/>
      <c r="AF165" s="25"/>
      <c r="AG165" s="25"/>
      <c r="AH165" s="58"/>
      <c r="AI165" s="37"/>
      <c r="AJ165" s="37"/>
      <c r="AK165" s="25"/>
      <c r="AL165" s="25"/>
      <c r="AM165" s="25"/>
      <c r="AN165" s="25"/>
      <c r="AO165" s="25"/>
      <c r="AP165" s="25"/>
      <c r="AQ165" s="25"/>
      <c r="AR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5"/>
      <c r="P166" s="25"/>
      <c r="Q166" s="25"/>
      <c r="R166" s="25"/>
      <c r="S166" s="25"/>
      <c r="T166" s="25"/>
      <c r="U166" s="37"/>
      <c r="V166" s="39"/>
      <c r="W166" s="37"/>
      <c r="X166" s="37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7"/>
      <c r="AJ166" s="37"/>
      <c r="AK166" s="25"/>
      <c r="AL166" s="25"/>
      <c r="AM166" s="25"/>
      <c r="AN166" s="25"/>
      <c r="AO166" s="25"/>
      <c r="AP166" s="25"/>
      <c r="AQ166" s="25"/>
      <c r="AR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5"/>
      <c r="P167" s="25"/>
      <c r="Q167" s="25"/>
      <c r="R167" s="25"/>
      <c r="S167" s="25"/>
      <c r="T167" s="25"/>
      <c r="U167" s="37"/>
      <c r="V167" s="39"/>
      <c r="W167" s="37"/>
      <c r="X167" s="37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7"/>
      <c r="AJ167" s="37"/>
      <c r="AK167" s="25"/>
      <c r="AL167" s="25"/>
      <c r="AM167" s="25"/>
      <c r="AN167" s="25"/>
      <c r="AO167" s="25"/>
      <c r="AP167" s="25"/>
      <c r="AQ167" s="25"/>
      <c r="AR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5"/>
      <c r="P168" s="25"/>
      <c r="Q168" s="25"/>
      <c r="R168" s="25"/>
      <c r="S168" s="25"/>
      <c r="T168" s="25"/>
      <c r="U168" s="37"/>
      <c r="V168" s="39"/>
      <c r="W168" s="37"/>
      <c r="X168" s="37"/>
      <c r="Y168" s="25"/>
      <c r="Z168" s="25"/>
      <c r="AA168" s="25"/>
      <c r="AB168" s="25"/>
      <c r="AC168" s="25"/>
      <c r="AD168" s="25"/>
      <c r="AE168" s="25"/>
      <c r="AF168" s="25"/>
      <c r="AG168" s="25"/>
      <c r="AH168" s="58"/>
      <c r="AI168" s="37"/>
      <c r="AJ168" s="37"/>
      <c r="AK168" s="25"/>
      <c r="AL168" s="25"/>
      <c r="AM168" s="25"/>
      <c r="AN168" s="25"/>
      <c r="AO168" s="25"/>
      <c r="AP168" s="25"/>
      <c r="AQ168" s="25"/>
      <c r="AR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5"/>
      <c r="P169" s="25"/>
      <c r="Q169" s="25"/>
      <c r="R169" s="25"/>
      <c r="S169" s="25"/>
      <c r="T169" s="25"/>
      <c r="U169" s="37"/>
      <c r="V169" s="39"/>
      <c r="W169" s="37"/>
      <c r="X169" s="37"/>
      <c r="Y169" s="25"/>
      <c r="Z169" s="25"/>
      <c r="AA169" s="25"/>
      <c r="AB169" s="25"/>
      <c r="AC169" s="25"/>
      <c r="AD169" s="25"/>
      <c r="AE169" s="25"/>
      <c r="AF169" s="25"/>
      <c r="AG169" s="25"/>
      <c r="AH169" s="58"/>
      <c r="AI169" s="37"/>
      <c r="AJ169" s="37"/>
      <c r="AK169" s="25"/>
      <c r="AL169" s="25"/>
      <c r="AM169" s="25"/>
      <c r="AN169" s="25"/>
      <c r="AO169" s="25"/>
      <c r="AP169" s="25"/>
      <c r="AQ169" s="25"/>
      <c r="AR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5"/>
      <c r="P170" s="25"/>
      <c r="Q170" s="25"/>
      <c r="R170" s="25"/>
      <c r="S170" s="25"/>
      <c r="T170" s="25"/>
      <c r="U170" s="37"/>
      <c r="V170" s="39"/>
      <c r="W170" s="37"/>
      <c r="X170" s="37"/>
      <c r="Y170" s="25"/>
      <c r="Z170" s="25"/>
      <c r="AA170" s="25"/>
      <c r="AB170" s="25"/>
      <c r="AC170" s="25"/>
      <c r="AD170" s="25"/>
      <c r="AE170" s="25"/>
      <c r="AF170" s="25"/>
      <c r="AG170" s="25"/>
      <c r="AH170" s="58"/>
      <c r="AI170" s="37"/>
      <c r="AJ170" s="37"/>
      <c r="AK170" s="25"/>
      <c r="AL170" s="25"/>
      <c r="AM170" s="25"/>
      <c r="AN170" s="25"/>
      <c r="AO170" s="25"/>
      <c r="AP170" s="25"/>
      <c r="AQ170" s="25"/>
      <c r="AR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5"/>
      <c r="P171" s="25"/>
      <c r="Q171" s="25"/>
      <c r="R171" s="25"/>
      <c r="S171" s="25"/>
      <c r="T171" s="25"/>
      <c r="U171" s="37"/>
      <c r="V171" s="39"/>
      <c r="W171" s="37"/>
      <c r="X171" s="37"/>
      <c r="Y171" s="25"/>
      <c r="Z171" s="25"/>
      <c r="AA171" s="25"/>
      <c r="AB171" s="25"/>
      <c r="AC171" s="25"/>
      <c r="AD171" s="25"/>
      <c r="AE171" s="25"/>
      <c r="AF171" s="25"/>
      <c r="AG171" s="25"/>
      <c r="AH171" s="58"/>
      <c r="AI171" s="37"/>
      <c r="AJ171" s="37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5"/>
      <c r="P172" s="25"/>
      <c r="Q172" s="25"/>
      <c r="R172" s="25"/>
      <c r="S172" s="25"/>
      <c r="T172" s="25"/>
      <c r="U172" s="37"/>
      <c r="V172" s="39"/>
      <c r="W172" s="37"/>
      <c r="X172" s="37"/>
      <c r="Y172" s="25"/>
      <c r="Z172" s="25"/>
      <c r="AA172" s="25"/>
      <c r="AB172" s="25"/>
      <c r="AC172" s="25"/>
      <c r="AD172" s="25"/>
      <c r="AE172" s="25"/>
      <c r="AF172" s="25"/>
      <c r="AG172" s="25"/>
      <c r="AH172" s="58"/>
      <c r="AI172" s="37"/>
      <c r="AJ172" s="37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5"/>
      <c r="P173" s="25"/>
      <c r="Q173" s="25"/>
      <c r="R173" s="25"/>
      <c r="S173" s="25"/>
      <c r="T173" s="25"/>
      <c r="U173" s="37"/>
      <c r="V173" s="39"/>
      <c r="W173" s="37"/>
      <c r="X173" s="37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7"/>
      <c r="AJ173" s="37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25"/>
      <c r="Q174" s="25"/>
      <c r="R174" s="25"/>
      <c r="S174" s="25"/>
      <c r="T174" s="25"/>
      <c r="U174" s="37"/>
      <c r="V174" s="39"/>
      <c r="W174" s="37"/>
      <c r="X174" s="37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7"/>
      <c r="AJ174" s="37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25"/>
      <c r="Q175" s="25"/>
      <c r="R175" s="25"/>
      <c r="S175" s="25"/>
      <c r="T175" s="25"/>
      <c r="U175" s="37"/>
      <c r="V175" s="39"/>
      <c r="W175" s="37"/>
      <c r="X175" s="37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7"/>
      <c r="AJ175" s="37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25"/>
      <c r="Q176" s="25"/>
      <c r="R176" s="25"/>
      <c r="S176" s="25"/>
      <c r="T176" s="25"/>
      <c r="U176" s="37"/>
      <c r="V176" s="39"/>
      <c r="W176" s="37"/>
      <c r="X176" s="37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7"/>
      <c r="AJ176" s="37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25"/>
      <c r="Q177" s="25"/>
      <c r="R177" s="25"/>
      <c r="S177" s="25"/>
      <c r="T177" s="25"/>
      <c r="U177" s="37"/>
      <c r="V177" s="39"/>
      <c r="W177" s="37"/>
      <c r="X177" s="37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7"/>
      <c r="AJ177" s="37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25"/>
      <c r="Q178" s="25"/>
      <c r="R178" s="25"/>
      <c r="S178" s="25"/>
      <c r="T178" s="25"/>
      <c r="U178" s="37"/>
      <c r="V178" s="39"/>
      <c r="W178" s="37"/>
      <c r="X178" s="37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7"/>
      <c r="AJ178" s="37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25"/>
      <c r="Q179" s="25"/>
      <c r="R179" s="25"/>
      <c r="S179" s="25"/>
      <c r="T179" s="25"/>
      <c r="U179" s="37"/>
      <c r="V179" s="39"/>
      <c r="W179" s="37"/>
      <c r="X179" s="37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7"/>
      <c r="AJ179" s="37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25"/>
      <c r="Q180" s="25"/>
      <c r="R180" s="25"/>
      <c r="S180" s="25"/>
      <c r="T180" s="25"/>
      <c r="U180" s="37"/>
      <c r="V180" s="39"/>
      <c r="W180" s="37"/>
      <c r="X180" s="37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7"/>
      <c r="AJ180" s="37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25"/>
      <c r="Q181" s="25"/>
      <c r="R181" s="25"/>
      <c r="S181" s="25"/>
      <c r="T181" s="25"/>
      <c r="U181" s="37"/>
      <c r="V181" s="39"/>
      <c r="W181" s="37"/>
      <c r="X181" s="37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7"/>
      <c r="AJ181" s="37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5"/>
      <c r="P182" s="25"/>
      <c r="Q182" s="25"/>
      <c r="R182" s="25"/>
      <c r="S182" s="25"/>
      <c r="T182" s="25"/>
      <c r="U182" s="37"/>
      <c r="V182" s="39"/>
      <c r="W182" s="37"/>
      <c r="X182" s="37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7"/>
      <c r="AJ182" s="37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5"/>
      <c r="P183" s="25"/>
      <c r="Q183" s="25"/>
      <c r="R183" s="25"/>
      <c r="S183" s="25"/>
      <c r="T183" s="25"/>
      <c r="U183" s="37"/>
      <c r="V183" s="39"/>
      <c r="W183" s="37"/>
      <c r="X183" s="37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7"/>
      <c r="AJ183" s="37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5"/>
      <c r="P184" s="25"/>
      <c r="Q184" s="25"/>
      <c r="R184" s="25"/>
      <c r="S184" s="25"/>
      <c r="T184" s="25"/>
      <c r="U184" s="37"/>
      <c r="V184" s="39"/>
      <c r="W184" s="37"/>
      <c r="X184" s="37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7"/>
      <c r="AJ184" s="37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5"/>
      <c r="P185" s="25"/>
      <c r="Q185" s="25"/>
      <c r="R185" s="25"/>
      <c r="S185" s="25"/>
      <c r="T185" s="25"/>
      <c r="U185" s="37"/>
      <c r="V185" s="39"/>
      <c r="W185" s="37"/>
      <c r="X185" s="37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7"/>
      <c r="AJ185" s="37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5"/>
      <c r="P186" s="25"/>
      <c r="Q186" s="25"/>
      <c r="R186" s="25"/>
      <c r="S186" s="25"/>
      <c r="T186" s="25"/>
      <c r="U186" s="37"/>
      <c r="V186" s="39"/>
      <c r="W186" s="37"/>
      <c r="X186" s="37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7"/>
      <c r="AJ186" s="37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5"/>
      <c r="P187" s="25"/>
      <c r="Q187" s="25"/>
      <c r="R187" s="25"/>
      <c r="S187" s="25"/>
      <c r="T187" s="25"/>
      <c r="U187" s="37"/>
      <c r="V187" s="39"/>
      <c r="W187" s="37"/>
      <c r="X187" s="37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7"/>
      <c r="AJ187" s="37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25"/>
      <c r="Q188" s="25"/>
      <c r="R188" s="25"/>
      <c r="S188" s="25"/>
      <c r="T188" s="25"/>
      <c r="U188" s="37"/>
      <c r="V188" s="39"/>
      <c r="W188" s="37"/>
      <c r="X188" s="37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7"/>
      <c r="AJ188" s="37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25"/>
      <c r="Q189" s="25"/>
      <c r="R189" s="25"/>
      <c r="S189" s="25"/>
      <c r="T189" s="25"/>
      <c r="U189" s="37"/>
      <c r="V189" s="39"/>
      <c r="W189" s="37"/>
      <c r="X189" s="37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7"/>
      <c r="AJ189" s="37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25"/>
      <c r="Q190" s="25"/>
      <c r="R190" s="25"/>
      <c r="S190" s="25"/>
      <c r="T190" s="25"/>
      <c r="U190" s="37"/>
      <c r="V190" s="39"/>
      <c r="W190" s="37"/>
      <c r="X190" s="37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7"/>
      <c r="AJ190" s="37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25"/>
      <c r="Q191" s="25"/>
      <c r="R191" s="25"/>
      <c r="S191" s="25"/>
      <c r="T191" s="25"/>
      <c r="U191" s="37"/>
      <c r="V191" s="39"/>
      <c r="W191" s="37"/>
      <c r="X191" s="37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7"/>
      <c r="AJ191" s="37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25"/>
      <c r="Q192" s="25"/>
      <c r="R192" s="25"/>
      <c r="S192" s="25"/>
      <c r="T192" s="25"/>
      <c r="U192" s="37"/>
      <c r="V192" s="39"/>
      <c r="W192" s="37"/>
      <c r="X192" s="37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7"/>
      <c r="AJ192" s="37"/>
      <c r="AK192" s="25"/>
      <c r="AL192" s="25"/>
      <c r="AM192" s="25"/>
      <c r="AN192" s="25"/>
      <c r="AO192" s="25"/>
      <c r="AP192" s="25"/>
      <c r="AQ192" s="25"/>
      <c r="AR192" s="3"/>
    </row>
    <row r="193" spans="1:5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25"/>
      <c r="Q193" s="25"/>
      <c r="R193" s="25"/>
      <c r="S193" s="25"/>
      <c r="T193" s="25"/>
      <c r="U193" s="37"/>
      <c r="V193" s="39"/>
      <c r="W193" s="37"/>
      <c r="X193" s="37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7"/>
      <c r="AJ193" s="37"/>
      <c r="AK193" s="25"/>
      <c r="AL193" s="25"/>
      <c r="AM193" s="25"/>
      <c r="AN193" s="25"/>
      <c r="AO193" s="25"/>
      <c r="AP193" s="25"/>
      <c r="AQ193" s="25"/>
      <c r="AR193" s="3"/>
    </row>
    <row r="194" spans="1:5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25"/>
      <c r="Q194" s="25"/>
      <c r="R194" s="25"/>
      <c r="S194" s="25"/>
      <c r="T194" s="25"/>
      <c r="U194" s="37"/>
      <c r="V194" s="39"/>
      <c r="W194" s="37"/>
      <c r="X194" s="37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7"/>
      <c r="AJ194" s="37"/>
      <c r="AK194" s="25"/>
      <c r="AL194" s="25"/>
      <c r="AM194" s="25"/>
      <c r="AN194" s="25"/>
      <c r="AO194" s="25"/>
      <c r="AP194" s="25"/>
      <c r="AQ194" s="25"/>
      <c r="AR194" s="3"/>
    </row>
    <row r="195" spans="1:5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25"/>
      <c r="Q195" s="25"/>
      <c r="R195" s="25"/>
      <c r="S195" s="25"/>
      <c r="T195" s="25"/>
      <c r="U195" s="37"/>
      <c r="V195" s="39"/>
      <c r="W195" s="37"/>
      <c r="X195" s="37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7"/>
      <c r="AJ195" s="37"/>
      <c r="AK195" s="25"/>
      <c r="AL195" s="25"/>
      <c r="AM195" s="25"/>
      <c r="AN195" s="25"/>
      <c r="AO195" s="25"/>
      <c r="AP195" s="25"/>
      <c r="AQ195" s="25"/>
      <c r="AR195" s="3"/>
    </row>
    <row r="196" spans="1:5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25"/>
      <c r="Q196" s="25"/>
      <c r="R196" s="25"/>
      <c r="S196" s="25"/>
      <c r="T196" s="25"/>
      <c r="U196" s="37"/>
      <c r="V196" s="39"/>
      <c r="W196" s="37"/>
      <c r="X196" s="37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7"/>
      <c r="AJ196" s="37"/>
      <c r="AK196" s="25"/>
      <c r="AL196" s="25"/>
      <c r="AM196" s="25"/>
      <c r="AN196" s="25"/>
      <c r="AO196" s="25"/>
      <c r="AP196" s="25"/>
      <c r="AQ196" s="25"/>
      <c r="AR196" s="3"/>
    </row>
    <row r="197" spans="1:5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5"/>
      <c r="P197" s="25"/>
      <c r="Q197" s="25"/>
      <c r="R197" s="25"/>
      <c r="S197" s="25"/>
      <c r="T197" s="25"/>
      <c r="U197" s="37"/>
      <c r="V197" s="39"/>
      <c r="W197" s="37"/>
      <c r="X197" s="37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7"/>
      <c r="AJ197" s="37"/>
      <c r="AK197" s="25"/>
      <c r="AL197" s="25"/>
      <c r="AM197" s="25"/>
      <c r="AN197" s="25"/>
      <c r="AO197" s="25"/>
      <c r="AP197" s="25"/>
      <c r="AQ197" s="25"/>
      <c r="AR197" s="3"/>
    </row>
    <row r="198" spans="1:5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5"/>
      <c r="P198" s="25"/>
      <c r="Q198" s="25"/>
      <c r="R198" s="25"/>
      <c r="S198" s="25"/>
      <c r="T198" s="25"/>
      <c r="U198" s="37"/>
      <c r="V198" s="39"/>
      <c r="W198" s="37"/>
      <c r="X198" s="37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7"/>
      <c r="AJ198" s="37"/>
      <c r="AK198" s="25"/>
      <c r="AL198" s="25"/>
      <c r="AM198" s="25"/>
      <c r="AN198" s="25"/>
      <c r="AO198" s="25"/>
      <c r="AP198" s="25"/>
      <c r="AQ198" s="25"/>
      <c r="AR198" s="3"/>
    </row>
    <row r="199" spans="1:55" ht="15" customHeight="1" x14ac:dyDescent="0.25">
      <c r="Z199" s="25"/>
      <c r="AA199" s="25"/>
      <c r="AB199" s="25"/>
      <c r="AC199" s="25"/>
      <c r="AD199" s="25"/>
      <c r="AE199" s="25"/>
      <c r="AF199" s="25"/>
      <c r="AG199" s="25"/>
      <c r="AH199" s="58"/>
      <c r="AI199" s="37"/>
      <c r="AJ199" s="37"/>
      <c r="AK199" s="25"/>
      <c r="AL199" s="25"/>
      <c r="AM199" s="25"/>
      <c r="AN199" s="25"/>
      <c r="AO199" s="25"/>
      <c r="AP199" s="25"/>
      <c r="AQ199" s="25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</row>
    <row r="200" spans="1:55" ht="15" customHeight="1" x14ac:dyDescent="0.25">
      <c r="Z200" s="25"/>
      <c r="AA200" s="25"/>
      <c r="AB200" s="25"/>
      <c r="AC200" s="25"/>
      <c r="AD200" s="25"/>
      <c r="AE200" s="25"/>
      <c r="AF200" s="25"/>
      <c r="AG200" s="25"/>
      <c r="AH200" s="58"/>
      <c r="AI200" s="37"/>
      <c r="AJ200" s="37"/>
      <c r="AK200" s="25"/>
      <c r="AL200" s="25"/>
      <c r="AM200" s="25"/>
      <c r="AN200" s="25"/>
      <c r="AO200" s="25"/>
      <c r="AP200" s="25"/>
      <c r="AQ200" s="25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</row>
    <row r="201" spans="1:55" ht="15" customHeight="1" x14ac:dyDescent="0.25">
      <c r="Z201" s="25"/>
      <c r="AA201" s="25"/>
      <c r="AB201" s="25"/>
      <c r="AC201" s="25"/>
      <c r="AD201" s="25"/>
      <c r="AE201" s="25"/>
      <c r="AF201" s="25"/>
      <c r="AG201" s="25"/>
      <c r="AH201" s="58"/>
      <c r="AI201" s="37"/>
      <c r="AJ201" s="37"/>
      <c r="AK201" s="25"/>
      <c r="AL201" s="25"/>
      <c r="AM201" s="25"/>
      <c r="AN201" s="25"/>
      <c r="AO201" s="25"/>
      <c r="AP201" s="25"/>
      <c r="AQ201" s="25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</row>
    <row r="202" spans="1:55" ht="15" customHeight="1" x14ac:dyDescent="0.25">
      <c r="AG202" s="25"/>
      <c r="AH202" s="58"/>
      <c r="AI202" s="37"/>
      <c r="AJ202" s="37"/>
    </row>
    <row r="203" spans="1:55" ht="15" customHeight="1" x14ac:dyDescent="0.25">
      <c r="AG203" s="25"/>
      <c r="AH203" s="58"/>
      <c r="AI203" s="37"/>
      <c r="AJ203" s="37"/>
    </row>
    <row r="204" spans="1:55" ht="15" customHeight="1" x14ac:dyDescent="0.25">
      <c r="AG204" s="25"/>
      <c r="AH204" s="58"/>
      <c r="AI204" s="37"/>
      <c r="AJ204" s="37"/>
    </row>
    <row r="205" spans="1:55" ht="15" customHeight="1" x14ac:dyDescent="0.25">
      <c r="AG205" s="25"/>
      <c r="AH205" s="58"/>
      <c r="AI205" s="37"/>
      <c r="AJ205" s="37"/>
    </row>
    <row r="206" spans="1:55" ht="15" customHeight="1" x14ac:dyDescent="0.25">
      <c r="AG206" s="25"/>
      <c r="AH206" s="58"/>
      <c r="AI206" s="37"/>
      <c r="AJ206" s="37"/>
    </row>
    <row r="207" spans="1:55" ht="15" customHeight="1" x14ac:dyDescent="0.25">
      <c r="AG207" s="25"/>
      <c r="AH207" s="58"/>
      <c r="AI207" s="37"/>
      <c r="AJ207" s="37"/>
    </row>
    <row r="208" spans="1:55" ht="15" customHeight="1" x14ac:dyDescent="0.25">
      <c r="AG208" s="25"/>
      <c r="AH208" s="58"/>
      <c r="AI208" s="37"/>
      <c r="AJ208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8" t="s">
        <v>102</v>
      </c>
      <c r="C1" s="6"/>
      <c r="D1" s="7"/>
      <c r="E1" s="103" t="s">
        <v>103</v>
      </c>
      <c r="F1" s="223"/>
      <c r="G1" s="61"/>
      <c r="H1" s="61"/>
      <c r="I1" s="8"/>
      <c r="J1" s="6"/>
      <c r="K1" s="224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23"/>
      <c r="AB1" s="223"/>
      <c r="AC1" s="61"/>
      <c r="AD1" s="61"/>
      <c r="AE1" s="8"/>
      <c r="AF1" s="6"/>
      <c r="AG1" s="224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225" t="s">
        <v>75</v>
      </c>
      <c r="C2" s="69"/>
      <c r="D2" s="226"/>
      <c r="E2" s="14" t="s">
        <v>13</v>
      </c>
      <c r="F2" s="15"/>
      <c r="G2" s="15"/>
      <c r="H2" s="15"/>
      <c r="I2" s="21"/>
      <c r="J2" s="16"/>
      <c r="K2" s="227"/>
      <c r="L2" s="23" t="s">
        <v>196</v>
      </c>
      <c r="M2" s="15"/>
      <c r="N2" s="15"/>
      <c r="O2" s="22"/>
      <c r="P2" s="20"/>
      <c r="Q2" s="23" t="s">
        <v>197</v>
      </c>
      <c r="R2" s="15"/>
      <c r="S2" s="15"/>
      <c r="T2" s="15"/>
      <c r="U2" s="21"/>
      <c r="V2" s="22"/>
      <c r="W2" s="20"/>
      <c r="X2" s="228" t="s">
        <v>198</v>
      </c>
      <c r="Y2" s="229"/>
      <c r="Z2" s="230"/>
      <c r="AA2" s="14" t="s">
        <v>13</v>
      </c>
      <c r="AB2" s="15"/>
      <c r="AC2" s="15"/>
      <c r="AD2" s="15"/>
      <c r="AE2" s="21"/>
      <c r="AF2" s="16"/>
      <c r="AG2" s="227"/>
      <c r="AH2" s="23" t="s">
        <v>199</v>
      </c>
      <c r="AI2" s="15"/>
      <c r="AJ2" s="15"/>
      <c r="AK2" s="22"/>
      <c r="AL2" s="20"/>
      <c r="AM2" s="23" t="s">
        <v>197</v>
      </c>
      <c r="AN2" s="15"/>
      <c r="AO2" s="15"/>
      <c r="AP2" s="15"/>
      <c r="AQ2" s="21"/>
      <c r="AR2" s="22"/>
      <c r="AS2" s="23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231"/>
      <c r="L3" s="19" t="s">
        <v>5</v>
      </c>
      <c r="M3" s="19" t="s">
        <v>6</v>
      </c>
      <c r="N3" s="19" t="s">
        <v>55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23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231"/>
      <c r="AH3" s="19" t="s">
        <v>5</v>
      </c>
      <c r="AI3" s="19" t="s">
        <v>6</v>
      </c>
      <c r="AJ3" s="19" t="s">
        <v>55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23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>
        <v>1998</v>
      </c>
      <c r="C4" s="30" t="s">
        <v>38</v>
      </c>
      <c r="D4" s="33" t="s">
        <v>104</v>
      </c>
      <c r="E4" s="26">
        <v>14</v>
      </c>
      <c r="F4" s="26">
        <v>0</v>
      </c>
      <c r="G4" s="26">
        <v>4</v>
      </c>
      <c r="H4" s="27">
        <v>1</v>
      </c>
      <c r="I4" s="26">
        <v>26</v>
      </c>
      <c r="J4" s="31"/>
      <c r="K4" s="29"/>
      <c r="L4" s="75"/>
      <c r="M4" s="19"/>
      <c r="N4" s="19"/>
      <c r="O4" s="19"/>
      <c r="P4" s="25"/>
      <c r="Q4" s="26"/>
      <c r="R4" s="26"/>
      <c r="S4" s="27"/>
      <c r="T4" s="26"/>
      <c r="U4" s="26"/>
      <c r="V4" s="232"/>
      <c r="W4" s="29"/>
      <c r="X4" s="26"/>
      <c r="Y4" s="30"/>
      <c r="Z4" s="33"/>
      <c r="AA4" s="26"/>
      <c r="AB4" s="26"/>
      <c r="AC4" s="26"/>
      <c r="AD4" s="27"/>
      <c r="AE4" s="26"/>
      <c r="AF4" s="31"/>
      <c r="AG4" s="29"/>
      <c r="AH4" s="75"/>
      <c r="AI4" s="19"/>
      <c r="AJ4" s="19"/>
      <c r="AK4" s="19"/>
      <c r="AL4" s="25"/>
      <c r="AM4" s="26"/>
      <c r="AN4" s="26"/>
      <c r="AO4" s="27"/>
      <c r="AP4" s="26"/>
      <c r="AQ4" s="26"/>
      <c r="AR4" s="27"/>
      <c r="AS4" s="29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>
        <v>1999</v>
      </c>
      <c r="C5" s="30" t="s">
        <v>38</v>
      </c>
      <c r="D5" s="33" t="s">
        <v>104</v>
      </c>
      <c r="E5" s="26"/>
      <c r="F5" s="26"/>
      <c r="G5" s="26"/>
      <c r="H5" s="27"/>
      <c r="I5" s="26"/>
      <c r="J5" s="31"/>
      <c r="K5" s="29"/>
      <c r="L5" s="75"/>
      <c r="M5" s="19"/>
      <c r="N5" s="19"/>
      <c r="O5" s="19"/>
      <c r="P5" s="25"/>
      <c r="Q5" s="26">
        <v>13</v>
      </c>
      <c r="R5" s="26">
        <v>0</v>
      </c>
      <c r="S5" s="27">
        <v>2</v>
      </c>
      <c r="T5" s="26">
        <v>7</v>
      </c>
      <c r="U5" s="26">
        <v>34</v>
      </c>
      <c r="V5" s="27"/>
      <c r="W5" s="29"/>
      <c r="X5" s="26"/>
      <c r="Y5" s="30"/>
      <c r="Z5" s="33"/>
      <c r="AA5" s="26"/>
      <c r="AB5" s="26"/>
      <c r="AC5" s="26"/>
      <c r="AD5" s="27"/>
      <c r="AE5" s="26"/>
      <c r="AF5" s="31"/>
      <c r="AG5" s="29"/>
      <c r="AH5" s="75"/>
      <c r="AI5" s="19"/>
      <c r="AJ5" s="19"/>
      <c r="AK5" s="19"/>
      <c r="AL5" s="25"/>
      <c r="AM5" s="26"/>
      <c r="AN5" s="26"/>
      <c r="AO5" s="27"/>
      <c r="AP5" s="26"/>
      <c r="AQ5" s="26"/>
      <c r="AR5" s="27"/>
      <c r="AS5" s="29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ht="14.25" x14ac:dyDescent="0.2">
      <c r="A6" s="37"/>
      <c r="B6" s="64" t="s">
        <v>200</v>
      </c>
      <c r="C6" s="65"/>
      <c r="D6" s="63"/>
      <c r="E6" s="66">
        <f>SUM(E4:E5)</f>
        <v>14</v>
      </c>
      <c r="F6" s="66">
        <f>SUM(F4:F5)</f>
        <v>0</v>
      </c>
      <c r="G6" s="66">
        <f>SUM(G4:G5)</f>
        <v>4</v>
      </c>
      <c r="H6" s="66">
        <f>SUM(H4:H5)</f>
        <v>1</v>
      </c>
      <c r="I6" s="66">
        <f>SUM(I4:I5)</f>
        <v>26</v>
      </c>
      <c r="J6" s="233"/>
      <c r="K6" s="227">
        <f>SUM(K4:K5)</f>
        <v>0</v>
      </c>
      <c r="L6" s="23"/>
      <c r="M6" s="21"/>
      <c r="N6" s="89"/>
      <c r="O6" s="90"/>
      <c r="P6" s="25"/>
      <c r="Q6" s="66">
        <f>SUM(Q4:Q5)</f>
        <v>13</v>
      </c>
      <c r="R6" s="66">
        <f>SUM(R4:R5)</f>
        <v>0</v>
      </c>
      <c r="S6" s="66">
        <f>SUM(S4:S5)</f>
        <v>2</v>
      </c>
      <c r="T6" s="66">
        <f>SUM(T4:T5)</f>
        <v>7</v>
      </c>
      <c r="U6" s="66">
        <f>SUM(U4:U5)</f>
        <v>34</v>
      </c>
      <c r="V6" s="35"/>
      <c r="W6" s="227">
        <f>SUM(W4:W5)</f>
        <v>0</v>
      </c>
      <c r="X6" s="17" t="s">
        <v>200</v>
      </c>
      <c r="Y6" s="18"/>
      <c r="Z6" s="16"/>
      <c r="AA6" s="66">
        <f>SUM(AA4:AA5)</f>
        <v>0</v>
      </c>
      <c r="AB6" s="66">
        <f>SUM(AB4:AB5)</f>
        <v>0</v>
      </c>
      <c r="AC6" s="66">
        <f>SUM(AC4:AC5)</f>
        <v>0</v>
      </c>
      <c r="AD6" s="66">
        <f>SUM(AD4:AD5)</f>
        <v>0</v>
      </c>
      <c r="AE6" s="66">
        <f>SUM(AE4:AE5)</f>
        <v>0</v>
      </c>
      <c r="AF6" s="233">
        <v>0</v>
      </c>
      <c r="AG6" s="227">
        <f>SUM(AG4:AG5)</f>
        <v>0</v>
      </c>
      <c r="AH6" s="23"/>
      <c r="AI6" s="21"/>
      <c r="AJ6" s="89"/>
      <c r="AK6" s="90"/>
      <c r="AL6" s="25"/>
      <c r="AM6" s="66">
        <f>SUM(AM4:AM5)</f>
        <v>0</v>
      </c>
      <c r="AN6" s="66">
        <f>SUM(AN4:AN5)</f>
        <v>0</v>
      </c>
      <c r="AO6" s="66">
        <f>SUM(AO4:AO5)</f>
        <v>0</v>
      </c>
      <c r="AP6" s="66">
        <f>SUM(AP4:AP5)</f>
        <v>0</v>
      </c>
      <c r="AQ6" s="66">
        <f>SUM(AQ4:AQ5)</f>
        <v>0</v>
      </c>
      <c r="AR6" s="35">
        <v>0</v>
      </c>
      <c r="AS6" s="231">
        <f>SUM(AS4:AS5)</f>
        <v>0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7"/>
      <c r="C7" s="37"/>
      <c r="D7" s="37"/>
      <c r="E7" s="37"/>
      <c r="F7" s="37"/>
      <c r="G7" s="37"/>
      <c r="H7" s="37"/>
      <c r="I7" s="37"/>
      <c r="J7" s="38"/>
      <c r="K7" s="29"/>
      <c r="L7" s="25"/>
      <c r="M7" s="25"/>
      <c r="N7" s="25"/>
      <c r="O7" s="25"/>
      <c r="P7" s="37"/>
      <c r="Q7" s="37"/>
      <c r="R7" s="39"/>
      <c r="S7" s="37"/>
      <c r="T7" s="37"/>
      <c r="U7" s="25"/>
      <c r="V7" s="25"/>
      <c r="W7" s="29"/>
      <c r="X7" s="37"/>
      <c r="Y7" s="37"/>
      <c r="Z7" s="37"/>
      <c r="AA7" s="37"/>
      <c r="AB7" s="37"/>
      <c r="AC7" s="37"/>
      <c r="AD7" s="37"/>
      <c r="AE7" s="37"/>
      <c r="AF7" s="38"/>
      <c r="AG7" s="29"/>
      <c r="AH7" s="25"/>
      <c r="AI7" s="25"/>
      <c r="AJ7" s="25"/>
      <c r="AK7" s="25"/>
      <c r="AL7" s="37"/>
      <c r="AM7" s="37"/>
      <c r="AN7" s="39"/>
      <c r="AO7" s="37"/>
      <c r="AP7" s="37"/>
      <c r="AQ7" s="25"/>
      <c r="AR7" s="25"/>
      <c r="AS7" s="29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34" t="s">
        <v>201</v>
      </c>
      <c r="C8" s="235"/>
      <c r="D8" s="236"/>
      <c r="E8" s="16" t="s">
        <v>3</v>
      </c>
      <c r="F8" s="19" t="s">
        <v>8</v>
      </c>
      <c r="G8" s="16" t="s">
        <v>5</v>
      </c>
      <c r="H8" s="19" t="s">
        <v>6</v>
      </c>
      <c r="I8" s="19" t="s">
        <v>17</v>
      </c>
      <c r="J8" s="19" t="s">
        <v>22</v>
      </c>
      <c r="K8" s="25"/>
      <c r="L8" s="19" t="s">
        <v>27</v>
      </c>
      <c r="M8" s="19" t="s">
        <v>28</v>
      </c>
      <c r="N8" s="19" t="s">
        <v>202</v>
      </c>
      <c r="O8" s="19" t="s">
        <v>203</v>
      </c>
      <c r="Q8" s="39"/>
      <c r="R8" s="39" t="s">
        <v>40</v>
      </c>
      <c r="S8" s="39"/>
      <c r="T8" s="37" t="s">
        <v>110</v>
      </c>
      <c r="U8" s="25"/>
      <c r="V8" s="29"/>
      <c r="W8" s="29"/>
      <c r="X8" s="237"/>
      <c r="Y8" s="237"/>
      <c r="Z8" s="237"/>
      <c r="AA8" s="237"/>
      <c r="AB8" s="237"/>
      <c r="AC8" s="37"/>
      <c r="AD8" s="37"/>
      <c r="AE8" s="37"/>
      <c r="AF8" s="37"/>
      <c r="AG8" s="37"/>
      <c r="AH8" s="37"/>
      <c r="AI8" s="37"/>
      <c r="AJ8" s="37"/>
      <c r="AK8" s="37"/>
      <c r="AM8" s="29"/>
      <c r="AN8" s="237"/>
      <c r="AO8" s="237"/>
      <c r="AP8" s="237"/>
      <c r="AQ8" s="237"/>
      <c r="AR8" s="237"/>
      <c r="AS8" s="2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42" t="s">
        <v>12</v>
      </c>
      <c r="C9" s="13"/>
      <c r="D9" s="44"/>
      <c r="E9" s="238">
        <v>485</v>
      </c>
      <c r="F9" s="238">
        <v>25</v>
      </c>
      <c r="G9" s="238">
        <v>467</v>
      </c>
      <c r="H9" s="238">
        <v>175</v>
      </c>
      <c r="I9" s="238">
        <v>1523</v>
      </c>
      <c r="J9" s="239">
        <v>0.49299999999999999</v>
      </c>
      <c r="K9" s="37">
        <f>PRODUCT(I9/J9)</f>
        <v>3089.2494929006084</v>
      </c>
      <c r="L9" s="240">
        <f>PRODUCT((F9+G9)/E9)</f>
        <v>1.0144329896907216</v>
      </c>
      <c r="M9" s="240">
        <f>PRODUCT(H9/E9)</f>
        <v>0.36082474226804123</v>
      </c>
      <c r="N9" s="240">
        <f>PRODUCT((F9+G9+H9)/E9)</f>
        <v>1.3752577319587629</v>
      </c>
      <c r="O9" s="240">
        <f>PRODUCT(I9/E9)</f>
        <v>3.1402061855670103</v>
      </c>
      <c r="Q9" s="39"/>
      <c r="R9" s="39"/>
      <c r="S9" s="39"/>
      <c r="T9" s="37" t="s">
        <v>112</v>
      </c>
      <c r="U9" s="37"/>
      <c r="V9" s="37"/>
      <c r="W9" s="37"/>
      <c r="X9" s="39"/>
      <c r="Y9" s="39"/>
      <c r="Z9" s="39"/>
      <c r="AA9" s="39"/>
      <c r="AB9" s="39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9"/>
      <c r="AO9" s="39"/>
      <c r="AP9" s="39"/>
      <c r="AQ9" s="39"/>
      <c r="AR9" s="39"/>
      <c r="AS9" s="39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41" t="s">
        <v>75</v>
      </c>
      <c r="C10" s="242"/>
      <c r="D10" s="243"/>
      <c r="E10" s="238">
        <f>PRODUCT(E6+Q6)</f>
        <v>27</v>
      </c>
      <c r="F10" s="238">
        <f>PRODUCT(F6+R6)</f>
        <v>0</v>
      </c>
      <c r="G10" s="238">
        <f>PRODUCT(G6+S6)</f>
        <v>6</v>
      </c>
      <c r="H10" s="238">
        <f>PRODUCT(H6+T6)</f>
        <v>8</v>
      </c>
      <c r="I10" s="238">
        <f>PRODUCT(I6+U6)</f>
        <v>60</v>
      </c>
      <c r="J10" s="239"/>
      <c r="K10" s="37">
        <f>PRODUCT(K6+W6)</f>
        <v>0</v>
      </c>
      <c r="L10" s="240">
        <f>PRODUCT((F10+G10)/E10)</f>
        <v>0.22222222222222221</v>
      </c>
      <c r="M10" s="240">
        <f>PRODUCT(H10/E10)</f>
        <v>0.29629629629629628</v>
      </c>
      <c r="N10" s="240">
        <f>PRODUCT((F10+G10+H10)/E10)</f>
        <v>0.51851851851851849</v>
      </c>
      <c r="O10" s="240">
        <f>PRODUCT(I10/E10)</f>
        <v>2.2222222222222223</v>
      </c>
      <c r="Q10" s="39"/>
      <c r="R10" s="39"/>
      <c r="S10" s="39"/>
      <c r="T10" s="37" t="s">
        <v>111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44" t="s">
        <v>198</v>
      </c>
      <c r="C11" s="245"/>
      <c r="D11" s="246"/>
      <c r="E11" s="238">
        <f>PRODUCT(AA6+AM6)</f>
        <v>0</v>
      </c>
      <c r="F11" s="238">
        <f>PRODUCT(AB6+AN6)</f>
        <v>0</v>
      </c>
      <c r="G11" s="238">
        <f>PRODUCT(AC6+AO6)</f>
        <v>0</v>
      </c>
      <c r="H11" s="238">
        <f>PRODUCT(AD6+AP6)</f>
        <v>0</v>
      </c>
      <c r="I11" s="238">
        <f>PRODUCT(AE6+AQ6)</f>
        <v>0</v>
      </c>
      <c r="J11" s="239"/>
      <c r="K11" s="25">
        <f>PRODUCT(AG6+AS6)</f>
        <v>0</v>
      </c>
      <c r="L11" s="240">
        <v>0</v>
      </c>
      <c r="M11" s="240">
        <v>0</v>
      </c>
      <c r="N11" s="240">
        <v>0</v>
      </c>
      <c r="O11" s="240">
        <v>0</v>
      </c>
      <c r="Q11" s="39"/>
      <c r="R11" s="39"/>
      <c r="S11" s="37"/>
      <c r="T11" s="37" t="s">
        <v>74</v>
      </c>
      <c r="U11" s="25"/>
      <c r="V11" s="25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25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47" t="s">
        <v>200</v>
      </c>
      <c r="C12" s="78"/>
      <c r="D12" s="248"/>
      <c r="E12" s="238">
        <f>SUM(E9:E11)</f>
        <v>512</v>
      </c>
      <c r="F12" s="238">
        <f t="shared" ref="F12:I12" si="0">SUM(F9:F11)</f>
        <v>25</v>
      </c>
      <c r="G12" s="238">
        <f t="shared" si="0"/>
        <v>473</v>
      </c>
      <c r="H12" s="238">
        <f t="shared" si="0"/>
        <v>183</v>
      </c>
      <c r="I12" s="238">
        <f t="shared" si="0"/>
        <v>1583</v>
      </c>
      <c r="J12" s="239"/>
      <c r="K12" s="37">
        <f>SUM(K9:K11)</f>
        <v>3089.2494929006084</v>
      </c>
      <c r="L12" s="240">
        <f>PRODUCT((F12+G12)/E12)</f>
        <v>0.97265625</v>
      </c>
      <c r="M12" s="240">
        <f>PRODUCT(H12/E12)</f>
        <v>0.357421875</v>
      </c>
      <c r="N12" s="240">
        <f>PRODUCT((F12+G12+H12)/E12)</f>
        <v>1.330078125</v>
      </c>
      <c r="O12" s="240">
        <f>PRODUCT(I12/E12)</f>
        <v>3.091796875</v>
      </c>
      <c r="Q12" s="25"/>
      <c r="R12" s="25"/>
      <c r="S12" s="25"/>
      <c r="T12" s="37" t="s">
        <v>113</v>
      </c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25"/>
      <c r="F13" s="25"/>
      <c r="G13" s="25"/>
      <c r="H13" s="25"/>
      <c r="I13" s="25"/>
      <c r="J13" s="37"/>
      <c r="K13" s="37"/>
      <c r="L13" s="25"/>
      <c r="M13" s="25"/>
      <c r="N13" s="25"/>
      <c r="O13" s="25"/>
      <c r="P13" s="37"/>
      <c r="Q13" s="37"/>
      <c r="R13" s="37"/>
      <c r="S13" s="37"/>
      <c r="T13" s="37" t="s">
        <v>114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5"/>
      <c r="R85" s="25"/>
      <c r="S85" s="2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5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5"/>
      <c r="R86" s="25"/>
      <c r="S86" s="2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5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5"/>
      <c r="R87" s="25"/>
      <c r="S87" s="2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5"/>
      <c r="R88" s="25"/>
      <c r="S88" s="2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25"/>
      <c r="U159" s="25"/>
      <c r="V159" s="25"/>
      <c r="AC159" s="37"/>
      <c r="AD159" s="37"/>
      <c r="AH159" s="37"/>
      <c r="AI159" s="37"/>
      <c r="AJ159" s="37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25"/>
      <c r="U160" s="25"/>
      <c r="V160" s="25"/>
      <c r="AC160" s="37"/>
      <c r="AD160" s="37"/>
      <c r="AH160" s="37"/>
      <c r="AI160" s="37"/>
      <c r="AJ160" s="37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25"/>
      <c r="U161" s="25"/>
      <c r="V161" s="25"/>
      <c r="AC161" s="37"/>
      <c r="AD161" s="37"/>
      <c r="AH161" s="37"/>
      <c r="AI161" s="37"/>
      <c r="AJ161" s="37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25"/>
      <c r="U162" s="25"/>
      <c r="V162" s="25"/>
      <c r="AC162" s="37"/>
      <c r="AD162" s="37"/>
      <c r="AH162" s="37"/>
      <c r="AI162" s="37"/>
      <c r="AJ162" s="37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25"/>
      <c r="U163" s="25"/>
      <c r="V163" s="25"/>
      <c r="AC163" s="37"/>
      <c r="AD163" s="37"/>
      <c r="AH163" s="37"/>
      <c r="AI163" s="37"/>
      <c r="AJ163" s="37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25"/>
      <c r="U164" s="25"/>
      <c r="V164" s="25"/>
      <c r="AC164" s="37"/>
      <c r="AD164" s="37"/>
      <c r="AH164" s="37"/>
      <c r="AI164" s="37"/>
      <c r="AJ164" s="37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37"/>
      <c r="AD165" s="37"/>
      <c r="AH165" s="37"/>
      <c r="AI165" s="37"/>
      <c r="AJ165" s="37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37"/>
      <c r="AD166" s="37"/>
      <c r="AH166" s="37"/>
      <c r="AI166" s="37"/>
      <c r="AJ166" s="37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37"/>
      <c r="AD167" s="37"/>
      <c r="AH167" s="37"/>
      <c r="AI167" s="37"/>
      <c r="AJ167" s="37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37"/>
      <c r="AD168" s="37"/>
      <c r="AH168" s="37"/>
      <c r="AI168" s="37"/>
      <c r="AJ168" s="37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37"/>
      <c r="AD169" s="37"/>
      <c r="AH169" s="37"/>
      <c r="AI169" s="37"/>
      <c r="AJ169" s="37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25"/>
      <c r="U170" s="25"/>
      <c r="V170" s="25"/>
      <c r="AH170" s="37"/>
      <c r="AI170" s="37"/>
      <c r="AJ170" s="37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25"/>
      <c r="U171" s="25"/>
      <c r="V171" s="25"/>
      <c r="AH171" s="37"/>
      <c r="AI171" s="37"/>
      <c r="AJ171" s="37"/>
      <c r="AK171" s="37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AH172" s="37"/>
      <c r="AI172" s="37"/>
      <c r="AJ172" s="37"/>
      <c r="AK172" s="37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AH173" s="37"/>
      <c r="AI173" s="37"/>
      <c r="AJ173" s="37"/>
      <c r="AK173" s="37"/>
      <c r="AL173" s="25"/>
    </row>
    <row r="174" spans="1:57" ht="14.25" x14ac:dyDescent="0.2">
      <c r="L174" s="25"/>
      <c r="M174" s="25"/>
      <c r="N174" s="25"/>
      <c r="O174" s="25"/>
      <c r="P174" s="25"/>
      <c r="AH174" s="37"/>
      <c r="AI174" s="37"/>
      <c r="AJ174" s="37"/>
      <c r="AK174" s="37"/>
      <c r="AL174" s="25"/>
    </row>
    <row r="175" spans="1:57" ht="14.25" x14ac:dyDescent="0.2">
      <c r="L175" s="25"/>
      <c r="M175" s="25"/>
      <c r="N175" s="25"/>
      <c r="O175" s="25"/>
      <c r="P175" s="25"/>
      <c r="AH175" s="37"/>
      <c r="AI175" s="37"/>
      <c r="AJ175" s="37"/>
      <c r="AK175" s="37"/>
      <c r="AL175" s="25"/>
    </row>
    <row r="176" spans="1:57" ht="14.25" x14ac:dyDescent="0.2">
      <c r="L176" s="25"/>
      <c r="M176" s="25"/>
      <c r="N176" s="25"/>
      <c r="O176" s="25"/>
      <c r="P176" s="25"/>
      <c r="AH176" s="37"/>
      <c r="AI176" s="37"/>
      <c r="AJ176" s="37"/>
      <c r="AK176" s="37"/>
      <c r="AL176" s="25"/>
    </row>
    <row r="177" spans="12:38" ht="14.25" x14ac:dyDescent="0.2">
      <c r="L177" s="25"/>
      <c r="M177" s="25"/>
      <c r="N177" s="25"/>
      <c r="O177" s="25"/>
      <c r="P177" s="25"/>
      <c r="AH177" s="25"/>
      <c r="AI177" s="25"/>
      <c r="AJ177" s="25"/>
      <c r="AK177" s="25"/>
      <c r="AL17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" style="60" customWidth="1"/>
    <col min="3" max="3" width="24.140625" style="59" customWidth="1"/>
    <col min="4" max="4" width="10.5703125" style="80" customWidth="1"/>
    <col min="5" max="5" width="8" style="80" customWidth="1"/>
    <col min="6" max="6" width="0.7109375" style="29" customWidth="1"/>
    <col min="7" max="16" width="5.28515625" style="59" customWidth="1"/>
    <col min="17" max="21" width="6.7109375" style="142" customWidth="1"/>
    <col min="22" max="22" width="11.140625" style="59" customWidth="1"/>
    <col min="23" max="23" width="22.140625" style="80" customWidth="1"/>
    <col min="24" max="24" width="9.7109375" style="59" customWidth="1"/>
    <col min="25" max="30" width="9.140625" style="3"/>
    <col min="257" max="257" width="1.28515625" customWidth="1"/>
    <col min="258" max="258" width="24.855468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4.855468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4.855468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4.855468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4.855468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4.855468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4.855468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4.855468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4.855468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4.855468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4.855468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4.855468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4.855468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4.855468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4.855468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4.855468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4.855468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4.855468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4.855468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4.855468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4.855468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4.855468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4.855468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4.855468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4.855468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4.855468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4.855468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4.855468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4.855468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4.855468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4.855468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4.855468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4.855468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4.855468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4.855468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4.855468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4.855468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4.855468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4.855468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4.855468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4.855468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4.855468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4.855468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4.855468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4.855468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4.855468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4.855468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4.855468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4.855468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4.855468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4.855468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4.855468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4.855468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4.855468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4.855468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4.855468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4.855468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4.855468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4.855468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4.855468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4.855468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4.855468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4.855468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9"/>
      <c r="B1" s="84" t="s">
        <v>60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34"/>
      <c r="R1" s="134"/>
      <c r="S1" s="134"/>
      <c r="T1" s="134"/>
      <c r="U1" s="134"/>
      <c r="V1" s="69"/>
      <c r="W1" s="70"/>
      <c r="X1" s="34"/>
      <c r="Y1" s="71"/>
      <c r="Z1" s="71"/>
      <c r="AA1" s="71"/>
      <c r="AB1" s="71"/>
      <c r="AC1" s="71"/>
      <c r="AD1" s="71"/>
    </row>
    <row r="2" spans="1:30" x14ac:dyDescent="0.25">
      <c r="A2" s="9"/>
      <c r="B2" s="11" t="s">
        <v>102</v>
      </c>
      <c r="C2" s="103" t="s">
        <v>103</v>
      </c>
      <c r="D2" s="12"/>
      <c r="E2" s="12"/>
      <c r="F2" s="62"/>
      <c r="G2" s="61"/>
      <c r="H2" s="12"/>
      <c r="I2" s="12"/>
      <c r="J2" s="12"/>
      <c r="K2" s="12"/>
      <c r="L2" s="12"/>
      <c r="M2" s="12"/>
      <c r="N2" s="12"/>
      <c r="O2" s="12"/>
      <c r="P2" s="12"/>
      <c r="Q2" s="135"/>
      <c r="R2" s="135"/>
      <c r="S2" s="135"/>
      <c r="T2" s="135"/>
      <c r="U2" s="135"/>
      <c r="V2" s="12"/>
      <c r="W2" s="61"/>
      <c r="X2" s="27"/>
      <c r="Y2" s="71"/>
      <c r="Z2" s="71"/>
      <c r="AA2" s="71"/>
      <c r="AB2" s="71"/>
      <c r="AC2" s="71"/>
      <c r="AD2" s="71"/>
    </row>
    <row r="3" spans="1:30" x14ac:dyDescent="0.25">
      <c r="A3" s="9"/>
      <c r="B3" s="68" t="s">
        <v>41</v>
      </c>
      <c r="C3" s="23" t="s">
        <v>42</v>
      </c>
      <c r="D3" s="64" t="s">
        <v>43</v>
      </c>
      <c r="E3" s="67" t="s">
        <v>1</v>
      </c>
      <c r="F3" s="25"/>
      <c r="G3" s="66" t="s">
        <v>44</v>
      </c>
      <c r="H3" s="63" t="s">
        <v>45</v>
      </c>
      <c r="I3" s="63" t="s">
        <v>32</v>
      </c>
      <c r="J3" s="18" t="s">
        <v>46</v>
      </c>
      <c r="K3" s="65" t="s">
        <v>47</v>
      </c>
      <c r="L3" s="65" t="s">
        <v>48</v>
      </c>
      <c r="M3" s="66" t="s">
        <v>49</v>
      </c>
      <c r="N3" s="66" t="s">
        <v>31</v>
      </c>
      <c r="O3" s="63" t="s">
        <v>50</v>
      </c>
      <c r="P3" s="66" t="s">
        <v>45</v>
      </c>
      <c r="Q3" s="136" t="s">
        <v>17</v>
      </c>
      <c r="R3" s="136">
        <v>1</v>
      </c>
      <c r="S3" s="136">
        <v>2</v>
      </c>
      <c r="T3" s="136">
        <v>3</v>
      </c>
      <c r="U3" s="136" t="s">
        <v>51</v>
      </c>
      <c r="V3" s="18" t="s">
        <v>22</v>
      </c>
      <c r="W3" s="17" t="s">
        <v>52</v>
      </c>
      <c r="X3" s="17" t="s">
        <v>53</v>
      </c>
      <c r="Y3" s="71"/>
      <c r="Z3" s="71"/>
      <c r="AA3" s="71"/>
      <c r="AB3" s="71"/>
      <c r="AC3" s="71"/>
      <c r="AD3" s="71"/>
    </row>
    <row r="4" spans="1:30" x14ac:dyDescent="0.25">
      <c r="A4" s="9"/>
      <c r="B4" s="118" t="s">
        <v>150</v>
      </c>
      <c r="C4" s="119" t="s">
        <v>151</v>
      </c>
      <c r="D4" s="120" t="s">
        <v>90</v>
      </c>
      <c r="E4" s="121" t="s">
        <v>105</v>
      </c>
      <c r="F4" s="25"/>
      <c r="G4" s="122">
        <v>1</v>
      </c>
      <c r="H4" s="122"/>
      <c r="I4" s="123"/>
      <c r="J4" s="124" t="s">
        <v>152</v>
      </c>
      <c r="K4" s="124">
        <v>7</v>
      </c>
      <c r="L4" s="124"/>
      <c r="M4" s="124">
        <v>1</v>
      </c>
      <c r="N4" s="124"/>
      <c r="O4" s="122"/>
      <c r="P4" s="123"/>
      <c r="Q4" s="126" t="s">
        <v>163</v>
      </c>
      <c r="R4" s="137" t="s">
        <v>96</v>
      </c>
      <c r="S4" s="137" t="s">
        <v>83</v>
      </c>
      <c r="T4" s="137"/>
      <c r="U4" s="137"/>
      <c r="V4" s="125">
        <v>0.25</v>
      </c>
      <c r="W4" s="119" t="s">
        <v>93</v>
      </c>
      <c r="X4" s="126" t="s">
        <v>153</v>
      </c>
      <c r="Y4" s="71"/>
      <c r="Z4" s="71"/>
      <c r="AA4" s="71"/>
      <c r="AB4" s="71"/>
      <c r="AC4" s="71"/>
      <c r="AD4" s="71"/>
    </row>
    <row r="5" spans="1:30" x14ac:dyDescent="0.25">
      <c r="A5" s="24"/>
      <c r="B5" s="118" t="s">
        <v>85</v>
      </c>
      <c r="C5" s="119" t="s">
        <v>86</v>
      </c>
      <c r="D5" s="120" t="s">
        <v>90</v>
      </c>
      <c r="E5" s="121" t="s">
        <v>104</v>
      </c>
      <c r="F5" s="25"/>
      <c r="G5" s="122">
        <v>1</v>
      </c>
      <c r="H5" s="123"/>
      <c r="I5" s="122"/>
      <c r="J5" s="124" t="s">
        <v>152</v>
      </c>
      <c r="K5" s="124">
        <v>9</v>
      </c>
      <c r="L5" s="124"/>
      <c r="M5" s="122">
        <v>1</v>
      </c>
      <c r="N5" s="122"/>
      <c r="O5" s="122"/>
      <c r="P5" s="122"/>
      <c r="Q5" s="137" t="s">
        <v>98</v>
      </c>
      <c r="R5" s="137"/>
      <c r="S5" s="137"/>
      <c r="T5" s="137"/>
      <c r="U5" s="137" t="s">
        <v>98</v>
      </c>
      <c r="V5" s="125">
        <v>0</v>
      </c>
      <c r="W5" s="119" t="s">
        <v>154</v>
      </c>
      <c r="X5" s="126" t="s">
        <v>87</v>
      </c>
      <c r="Y5" s="71"/>
      <c r="Z5" s="71"/>
      <c r="AA5" s="71"/>
      <c r="AB5" s="71"/>
      <c r="AC5" s="71"/>
      <c r="AD5" s="71"/>
    </row>
    <row r="6" spans="1:30" x14ac:dyDescent="0.25">
      <c r="A6" s="24"/>
      <c r="B6" s="118" t="s">
        <v>88</v>
      </c>
      <c r="C6" s="119" t="s">
        <v>89</v>
      </c>
      <c r="D6" s="120" t="s">
        <v>90</v>
      </c>
      <c r="E6" s="121" t="s">
        <v>104</v>
      </c>
      <c r="F6" s="25"/>
      <c r="G6" s="122">
        <v>1</v>
      </c>
      <c r="H6" s="123"/>
      <c r="I6" s="122"/>
      <c r="J6" s="124" t="s">
        <v>152</v>
      </c>
      <c r="K6" s="124">
        <v>5</v>
      </c>
      <c r="L6" s="124"/>
      <c r="M6" s="122">
        <v>1</v>
      </c>
      <c r="N6" s="122"/>
      <c r="O6" s="122"/>
      <c r="P6" s="122">
        <v>1</v>
      </c>
      <c r="Q6" s="137" t="s">
        <v>164</v>
      </c>
      <c r="R6" s="137"/>
      <c r="S6" s="137" t="s">
        <v>98</v>
      </c>
      <c r="T6" s="137" t="s">
        <v>83</v>
      </c>
      <c r="U6" s="137" t="s">
        <v>83</v>
      </c>
      <c r="V6" s="125">
        <v>0</v>
      </c>
      <c r="W6" s="119" t="s">
        <v>91</v>
      </c>
      <c r="X6" s="126" t="s">
        <v>92</v>
      </c>
      <c r="Y6" s="71"/>
      <c r="Z6" s="71"/>
      <c r="AA6" s="71"/>
      <c r="AB6" s="71"/>
      <c r="AC6" s="71"/>
      <c r="AD6" s="71"/>
    </row>
    <row r="7" spans="1:30" x14ac:dyDescent="0.25">
      <c r="A7" s="24"/>
      <c r="B7" s="94" t="s">
        <v>155</v>
      </c>
      <c r="C7" s="95" t="s">
        <v>156</v>
      </c>
      <c r="D7" s="72" t="s">
        <v>71</v>
      </c>
      <c r="E7" s="219" t="s">
        <v>107</v>
      </c>
      <c r="F7" s="25"/>
      <c r="G7" s="73">
        <v>1</v>
      </c>
      <c r="H7" s="96"/>
      <c r="I7" s="73"/>
      <c r="J7" s="97" t="s">
        <v>76</v>
      </c>
      <c r="K7" s="97">
        <v>7</v>
      </c>
      <c r="L7" s="97"/>
      <c r="M7" s="73">
        <v>1</v>
      </c>
      <c r="N7" s="73"/>
      <c r="O7" s="73"/>
      <c r="P7" s="73"/>
      <c r="Q7" s="99" t="s">
        <v>97</v>
      </c>
      <c r="R7" s="99"/>
      <c r="S7" s="99" t="s">
        <v>97</v>
      </c>
      <c r="T7" s="99"/>
      <c r="U7" s="99"/>
      <c r="V7" s="98">
        <v>1</v>
      </c>
      <c r="W7" s="95" t="s">
        <v>165</v>
      </c>
      <c r="X7" s="109" t="s">
        <v>166</v>
      </c>
      <c r="Y7" s="71"/>
      <c r="Z7" s="71"/>
      <c r="AA7" s="71"/>
      <c r="AB7" s="71"/>
      <c r="AC7" s="71"/>
      <c r="AD7" s="71"/>
    </row>
    <row r="8" spans="1:30" x14ac:dyDescent="0.25">
      <c r="A8" s="24"/>
      <c r="B8" s="23" t="s">
        <v>7</v>
      </c>
      <c r="C8" s="18"/>
      <c r="D8" s="17"/>
      <c r="E8" s="127"/>
      <c r="F8" s="74"/>
      <c r="G8" s="19">
        <f>SUM(G4:G7)</f>
        <v>4</v>
      </c>
      <c r="H8" s="19"/>
      <c r="I8" s="19"/>
      <c r="J8" s="18"/>
      <c r="K8" s="18"/>
      <c r="L8" s="18"/>
      <c r="M8" s="19">
        <f t="shared" ref="M8:P8" si="0">SUM(M4:M7)</f>
        <v>4</v>
      </c>
      <c r="N8" s="19"/>
      <c r="O8" s="19"/>
      <c r="P8" s="19">
        <f t="shared" si="0"/>
        <v>1</v>
      </c>
      <c r="Q8" s="75" t="s">
        <v>167</v>
      </c>
      <c r="R8" s="75" t="s">
        <v>96</v>
      </c>
      <c r="S8" s="75" t="s">
        <v>101</v>
      </c>
      <c r="T8" s="75" t="s">
        <v>83</v>
      </c>
      <c r="U8" s="75" t="s">
        <v>168</v>
      </c>
      <c r="V8" s="35">
        <v>0.25</v>
      </c>
      <c r="W8" s="128"/>
      <c r="X8" s="75"/>
      <c r="Y8" s="71"/>
      <c r="Z8" s="71"/>
      <c r="AA8" s="71"/>
      <c r="AB8" s="71"/>
      <c r="AC8" s="71"/>
      <c r="AD8" s="71"/>
    </row>
    <row r="9" spans="1:30" x14ac:dyDescent="0.25">
      <c r="A9" s="110"/>
      <c r="B9" s="111" t="s">
        <v>54</v>
      </c>
      <c r="C9" s="112" t="s">
        <v>157</v>
      </c>
      <c r="D9" s="113"/>
      <c r="E9" s="82"/>
      <c r="F9" s="114"/>
      <c r="G9" s="220"/>
      <c r="H9" s="129"/>
      <c r="I9" s="113"/>
      <c r="J9" s="129"/>
      <c r="K9" s="130"/>
      <c r="L9" s="129"/>
      <c r="M9" s="130"/>
      <c r="N9" s="130"/>
      <c r="O9" s="112"/>
      <c r="P9" s="130"/>
      <c r="Q9" s="138"/>
      <c r="R9" s="138"/>
      <c r="S9" s="138"/>
      <c r="T9" s="138"/>
      <c r="U9" s="138"/>
      <c r="V9" s="81"/>
      <c r="W9" s="130"/>
      <c r="X9" s="83"/>
      <c r="Y9" s="71"/>
      <c r="Z9" s="76"/>
      <c r="AA9" s="76"/>
      <c r="AB9" s="76"/>
      <c r="AC9" s="71"/>
      <c r="AD9" s="71"/>
    </row>
    <row r="10" spans="1:30" x14ac:dyDescent="0.25">
      <c r="A10" s="110"/>
      <c r="B10" s="115"/>
      <c r="C10" s="77"/>
      <c r="D10" s="116"/>
      <c r="E10" s="78"/>
      <c r="F10" s="78"/>
      <c r="G10" s="221"/>
      <c r="H10" s="131"/>
      <c r="I10" s="77"/>
      <c r="J10" s="131"/>
      <c r="K10" s="131"/>
      <c r="L10" s="131"/>
      <c r="M10" s="131"/>
      <c r="N10" s="131"/>
      <c r="O10" s="131"/>
      <c r="P10" s="131"/>
      <c r="Q10" s="139"/>
      <c r="R10" s="139"/>
      <c r="S10" s="139"/>
      <c r="T10" s="139"/>
      <c r="U10" s="139"/>
      <c r="V10" s="131"/>
      <c r="W10" s="131"/>
      <c r="X10" s="132"/>
      <c r="Y10" s="39"/>
      <c r="Z10" s="37"/>
      <c r="AA10" s="25"/>
      <c r="AB10" s="25"/>
      <c r="AC10" s="71"/>
      <c r="AD10" s="71"/>
    </row>
    <row r="11" spans="1:30" x14ac:dyDescent="0.25">
      <c r="A11" s="9"/>
      <c r="B11" s="23" t="s">
        <v>94</v>
      </c>
      <c r="C11" s="23" t="s">
        <v>42</v>
      </c>
      <c r="D11" s="17" t="s">
        <v>43</v>
      </c>
      <c r="E11" s="22" t="s">
        <v>1</v>
      </c>
      <c r="F11" s="133"/>
      <c r="G11" s="19" t="s">
        <v>44</v>
      </c>
      <c r="H11" s="16" t="s">
        <v>45</v>
      </c>
      <c r="I11" s="16" t="s">
        <v>32</v>
      </c>
      <c r="J11" s="18" t="s">
        <v>46</v>
      </c>
      <c r="K11" s="18" t="s">
        <v>47</v>
      </c>
      <c r="L11" s="18" t="s">
        <v>48</v>
      </c>
      <c r="M11" s="19" t="s">
        <v>49</v>
      </c>
      <c r="N11" s="19" t="s">
        <v>31</v>
      </c>
      <c r="O11" s="16" t="s">
        <v>50</v>
      </c>
      <c r="P11" s="19" t="s">
        <v>45</v>
      </c>
      <c r="Q11" s="75" t="s">
        <v>17</v>
      </c>
      <c r="R11" s="75">
        <v>1</v>
      </c>
      <c r="S11" s="75">
        <v>2</v>
      </c>
      <c r="T11" s="75">
        <v>3</v>
      </c>
      <c r="U11" s="75" t="s">
        <v>51</v>
      </c>
      <c r="V11" s="18" t="s">
        <v>22</v>
      </c>
      <c r="W11" s="17" t="s">
        <v>52</v>
      </c>
      <c r="X11" s="17" t="s">
        <v>53</v>
      </c>
      <c r="Y11" s="71"/>
      <c r="Z11" s="71"/>
      <c r="AA11" s="71"/>
      <c r="AB11" s="71"/>
      <c r="AC11" s="71"/>
      <c r="AD11" s="71"/>
    </row>
    <row r="12" spans="1:30" x14ac:dyDescent="0.25">
      <c r="A12" s="9"/>
      <c r="B12" s="118" t="s">
        <v>158</v>
      </c>
      <c r="C12" s="119" t="s">
        <v>159</v>
      </c>
      <c r="D12" s="120" t="s">
        <v>90</v>
      </c>
      <c r="E12" s="121" t="s">
        <v>104</v>
      </c>
      <c r="F12" s="74"/>
      <c r="G12" s="122">
        <v>1</v>
      </c>
      <c r="H12" s="123"/>
      <c r="I12" s="123"/>
      <c r="J12" s="122" t="s">
        <v>160</v>
      </c>
      <c r="K12" s="124">
        <v>4</v>
      </c>
      <c r="L12" s="124"/>
      <c r="M12" s="124">
        <v>1</v>
      </c>
      <c r="N12" s="122"/>
      <c r="O12" s="123">
        <v>1</v>
      </c>
      <c r="P12" s="123"/>
      <c r="Q12" s="137" t="s">
        <v>169</v>
      </c>
      <c r="R12" s="137"/>
      <c r="S12" s="137" t="s">
        <v>95</v>
      </c>
      <c r="T12" s="137" t="s">
        <v>95</v>
      </c>
      <c r="U12" s="137" t="s">
        <v>65</v>
      </c>
      <c r="V12" s="125">
        <v>0.75</v>
      </c>
      <c r="W12" s="222" t="s">
        <v>161</v>
      </c>
      <c r="X12" s="126" t="s">
        <v>162</v>
      </c>
      <c r="Y12" s="71"/>
      <c r="Z12" s="71"/>
      <c r="AA12" s="71"/>
      <c r="AB12" s="71"/>
      <c r="AC12" s="71"/>
      <c r="AD12" s="71"/>
    </row>
    <row r="13" spans="1:30" x14ac:dyDescent="0.25">
      <c r="A13" s="110"/>
      <c r="B13" s="115"/>
      <c r="C13" s="77"/>
      <c r="D13" s="116"/>
      <c r="E13" s="78"/>
      <c r="F13" s="78"/>
      <c r="G13" s="221"/>
      <c r="H13" s="131"/>
      <c r="I13" s="77"/>
      <c r="J13" s="131"/>
      <c r="K13" s="131"/>
      <c r="L13" s="131"/>
      <c r="M13" s="131"/>
      <c r="N13" s="131"/>
      <c r="O13" s="131"/>
      <c r="P13" s="131"/>
      <c r="Q13" s="139"/>
      <c r="R13" s="139"/>
      <c r="S13" s="139"/>
      <c r="T13" s="139"/>
      <c r="U13" s="139"/>
      <c r="V13" s="131"/>
      <c r="W13" s="131"/>
      <c r="X13" s="132"/>
      <c r="Y13" s="39"/>
      <c r="Z13" s="37"/>
      <c r="AA13" s="25"/>
      <c r="AB13" s="25"/>
      <c r="AC13" s="71"/>
      <c r="AD13" s="71"/>
    </row>
    <row r="14" spans="1:30" x14ac:dyDescent="0.25">
      <c r="A14" s="24"/>
      <c r="B14" s="76"/>
      <c r="C14" s="37"/>
      <c r="D14" s="76"/>
      <c r="E14" s="79"/>
      <c r="G14" s="37"/>
      <c r="H14" s="39"/>
      <c r="I14" s="37"/>
      <c r="J14" s="25"/>
      <c r="K14" s="25"/>
      <c r="L14" s="25"/>
      <c r="M14" s="37"/>
      <c r="N14" s="37"/>
      <c r="O14" s="37"/>
      <c r="P14" s="37"/>
      <c r="Q14" s="140"/>
      <c r="R14" s="140"/>
      <c r="S14" s="140"/>
      <c r="T14" s="140"/>
      <c r="U14" s="140"/>
      <c r="V14" s="37"/>
      <c r="W14" s="76"/>
      <c r="X14" s="37"/>
      <c r="Y14" s="71"/>
      <c r="Z14" s="71"/>
      <c r="AA14" s="71"/>
      <c r="AB14" s="71"/>
      <c r="AC14" s="71"/>
      <c r="AD14" s="71"/>
    </row>
    <row r="15" spans="1:30" x14ac:dyDescent="0.25">
      <c r="A15" s="24"/>
      <c r="B15" s="76"/>
      <c r="C15" s="37"/>
      <c r="D15" s="76"/>
      <c r="E15" s="79"/>
      <c r="G15" s="37"/>
      <c r="H15" s="39"/>
      <c r="I15" s="37"/>
      <c r="J15" s="25"/>
      <c r="K15" s="25"/>
      <c r="L15" s="25"/>
      <c r="M15" s="37"/>
      <c r="N15" s="37"/>
      <c r="O15" s="37"/>
      <c r="P15" s="37"/>
      <c r="Q15" s="140"/>
      <c r="R15" s="140"/>
      <c r="S15" s="140"/>
      <c r="T15" s="140"/>
      <c r="U15" s="140"/>
      <c r="V15" s="37"/>
      <c r="W15" s="76"/>
      <c r="X15" s="37"/>
      <c r="Y15" s="71"/>
      <c r="Z15" s="71"/>
      <c r="AA15" s="71"/>
      <c r="AB15" s="71"/>
      <c r="AC15" s="71"/>
      <c r="AD15" s="71"/>
    </row>
    <row r="16" spans="1:30" x14ac:dyDescent="0.25">
      <c r="A16" s="24"/>
      <c r="B16" s="76"/>
      <c r="C16" s="37"/>
      <c r="D16" s="76"/>
      <c r="E16" s="79"/>
      <c r="G16" s="37"/>
      <c r="H16" s="39"/>
      <c r="I16" s="37"/>
      <c r="J16" s="25"/>
      <c r="K16" s="25"/>
      <c r="L16" s="25"/>
      <c r="M16" s="37"/>
      <c r="N16" s="37"/>
      <c r="O16" s="37"/>
      <c r="P16" s="37"/>
      <c r="Q16" s="140"/>
      <c r="R16" s="140"/>
      <c r="S16" s="140"/>
      <c r="T16" s="140"/>
      <c r="U16" s="140"/>
      <c r="V16" s="37"/>
      <c r="W16" s="76"/>
      <c r="X16" s="37"/>
      <c r="Y16" s="71"/>
      <c r="Z16" s="71"/>
      <c r="AA16" s="71"/>
      <c r="AB16" s="71"/>
      <c r="AC16" s="71"/>
      <c r="AD16" s="71"/>
    </row>
    <row r="17" spans="1:30" x14ac:dyDescent="0.25">
      <c r="A17" s="24"/>
      <c r="B17" s="76"/>
      <c r="C17" s="37"/>
      <c r="D17" s="76"/>
      <c r="E17" s="79"/>
      <c r="G17" s="37"/>
      <c r="H17" s="39"/>
      <c r="I17" s="37"/>
      <c r="J17" s="25"/>
      <c r="K17" s="25"/>
      <c r="L17" s="25"/>
      <c r="M17" s="37"/>
      <c r="N17" s="37"/>
      <c r="O17" s="37"/>
      <c r="P17" s="37"/>
      <c r="Q17" s="140"/>
      <c r="R17" s="140"/>
      <c r="S17" s="140"/>
      <c r="T17" s="140"/>
      <c r="U17" s="140"/>
      <c r="V17" s="37"/>
      <c r="W17" s="76"/>
      <c r="X17" s="37"/>
      <c r="Y17" s="71"/>
      <c r="Z17" s="71"/>
      <c r="AA17" s="71"/>
      <c r="AB17" s="71"/>
      <c r="AC17" s="71"/>
      <c r="AD17" s="71"/>
    </row>
    <row r="18" spans="1:30" x14ac:dyDescent="0.25">
      <c r="A18" s="24"/>
      <c r="B18" s="76"/>
      <c r="C18" s="37"/>
      <c r="D18" s="76"/>
      <c r="E18" s="79"/>
      <c r="G18" s="37"/>
      <c r="H18" s="39"/>
      <c r="I18" s="37"/>
      <c r="J18" s="25"/>
      <c r="K18" s="25"/>
      <c r="L18" s="25"/>
      <c r="M18" s="37"/>
      <c r="N18" s="37"/>
      <c r="O18" s="37"/>
      <c r="P18" s="37"/>
      <c r="Q18" s="140"/>
      <c r="R18" s="140"/>
      <c r="S18" s="140"/>
      <c r="T18" s="140"/>
      <c r="U18" s="140"/>
      <c r="V18" s="37"/>
      <c r="W18" s="76"/>
      <c r="X18" s="37"/>
      <c r="Y18" s="71"/>
      <c r="Z18" s="71"/>
      <c r="AA18" s="71"/>
      <c r="AB18" s="71"/>
      <c r="AC18" s="71"/>
      <c r="AD18" s="71"/>
    </row>
    <row r="19" spans="1:30" x14ac:dyDescent="0.25">
      <c r="A19" s="24"/>
      <c r="B19" s="76"/>
      <c r="C19" s="37"/>
      <c r="D19" s="76"/>
      <c r="E19" s="79"/>
      <c r="G19" s="37"/>
      <c r="H19" s="39"/>
      <c r="I19" s="37"/>
      <c r="J19" s="25"/>
      <c r="K19" s="25"/>
      <c r="L19" s="25"/>
      <c r="M19" s="37"/>
      <c r="N19" s="37"/>
      <c r="O19" s="37"/>
      <c r="P19" s="37"/>
      <c r="Q19" s="140"/>
      <c r="R19" s="140"/>
      <c r="S19" s="140"/>
      <c r="T19" s="140"/>
      <c r="U19" s="140"/>
      <c r="V19" s="37"/>
      <c r="W19" s="76"/>
      <c r="X19" s="37"/>
      <c r="Y19" s="71"/>
      <c r="Z19" s="71"/>
      <c r="AA19" s="71"/>
      <c r="AB19" s="71"/>
      <c r="AC19" s="71"/>
      <c r="AD19" s="71"/>
    </row>
    <row r="20" spans="1:30" x14ac:dyDescent="0.25">
      <c r="A20" s="24"/>
      <c r="B20" s="76"/>
      <c r="C20" s="37"/>
      <c r="D20" s="76"/>
      <c r="E20" s="79"/>
      <c r="G20" s="37"/>
      <c r="H20" s="39"/>
      <c r="I20" s="37"/>
      <c r="J20" s="25"/>
      <c r="K20" s="25"/>
      <c r="L20" s="25"/>
      <c r="M20" s="37"/>
      <c r="N20" s="37"/>
      <c r="O20" s="37"/>
      <c r="P20" s="37"/>
      <c r="Q20" s="140"/>
      <c r="R20" s="140"/>
      <c r="S20" s="140"/>
      <c r="T20" s="140"/>
      <c r="U20" s="140"/>
      <c r="V20" s="37"/>
      <c r="W20" s="76"/>
      <c r="X20" s="37"/>
      <c r="Y20" s="71"/>
      <c r="Z20" s="71"/>
      <c r="AA20" s="71"/>
      <c r="AB20" s="71"/>
      <c r="AC20" s="71"/>
      <c r="AD20" s="71"/>
    </row>
    <row r="21" spans="1:30" x14ac:dyDescent="0.25">
      <c r="A21" s="24"/>
      <c r="B21" s="76"/>
      <c r="C21" s="37"/>
      <c r="D21" s="76"/>
      <c r="E21" s="79"/>
      <c r="G21" s="37"/>
      <c r="H21" s="39"/>
      <c r="I21" s="37"/>
      <c r="J21" s="25"/>
      <c r="K21" s="25"/>
      <c r="L21" s="25"/>
      <c r="M21" s="37"/>
      <c r="N21" s="37"/>
      <c r="O21" s="37"/>
      <c r="P21" s="37"/>
      <c r="Q21" s="140"/>
      <c r="R21" s="140"/>
      <c r="S21" s="140"/>
      <c r="T21" s="140"/>
      <c r="U21" s="140"/>
      <c r="V21" s="37"/>
      <c r="W21" s="76"/>
      <c r="X21" s="37"/>
      <c r="Y21" s="71"/>
      <c r="Z21" s="71"/>
      <c r="AA21" s="71"/>
      <c r="AB21" s="71"/>
      <c r="AC21" s="71"/>
      <c r="AD21" s="71"/>
    </row>
    <row r="22" spans="1:30" x14ac:dyDescent="0.25">
      <c r="A22" s="24"/>
      <c r="B22" s="76"/>
      <c r="C22" s="37"/>
      <c r="D22" s="76"/>
      <c r="E22" s="79"/>
      <c r="G22" s="37"/>
      <c r="H22" s="39"/>
      <c r="I22" s="37"/>
      <c r="J22" s="25"/>
      <c r="K22" s="25"/>
      <c r="L22" s="25"/>
      <c r="M22" s="37"/>
      <c r="N22" s="37"/>
      <c r="O22" s="37"/>
      <c r="P22" s="37"/>
      <c r="Q22" s="140"/>
      <c r="R22" s="140"/>
      <c r="S22" s="140"/>
      <c r="T22" s="140"/>
      <c r="U22" s="140"/>
      <c r="V22" s="37"/>
      <c r="W22" s="76"/>
      <c r="X22" s="37"/>
      <c r="Y22" s="71"/>
      <c r="Z22" s="71"/>
      <c r="AA22" s="71"/>
      <c r="AB22" s="71"/>
      <c r="AC22" s="71"/>
      <c r="AD22" s="71"/>
    </row>
    <row r="23" spans="1:30" x14ac:dyDescent="0.25">
      <c r="A23" s="24"/>
      <c r="B23" s="76"/>
      <c r="C23" s="37"/>
      <c r="D23" s="76"/>
      <c r="E23" s="79"/>
      <c r="G23" s="37"/>
      <c r="H23" s="39"/>
      <c r="I23" s="37"/>
      <c r="J23" s="25"/>
      <c r="K23" s="25"/>
      <c r="L23" s="25"/>
      <c r="M23" s="37"/>
      <c r="N23" s="37"/>
      <c r="O23" s="37"/>
      <c r="P23" s="37"/>
      <c r="Q23" s="140"/>
      <c r="R23" s="140"/>
      <c r="S23" s="140"/>
      <c r="T23" s="140"/>
      <c r="U23" s="140"/>
      <c r="V23" s="37"/>
      <c r="W23" s="76"/>
      <c r="X23" s="37"/>
      <c r="Y23" s="71"/>
      <c r="Z23" s="71"/>
      <c r="AA23" s="71"/>
      <c r="AB23" s="71"/>
      <c r="AC23" s="71"/>
      <c r="AD23" s="71"/>
    </row>
    <row r="24" spans="1:30" x14ac:dyDescent="0.25">
      <c r="A24" s="24"/>
      <c r="B24" s="76"/>
      <c r="C24" s="37"/>
      <c r="D24" s="76"/>
      <c r="E24" s="79"/>
      <c r="G24" s="37"/>
      <c r="H24" s="39"/>
      <c r="I24" s="37"/>
      <c r="J24" s="25"/>
      <c r="K24" s="25"/>
      <c r="L24" s="25"/>
      <c r="M24" s="37"/>
      <c r="N24" s="37"/>
      <c r="O24" s="37"/>
      <c r="P24" s="37"/>
      <c r="Q24" s="140"/>
      <c r="R24" s="140"/>
      <c r="S24" s="140"/>
      <c r="T24" s="140"/>
      <c r="U24" s="140"/>
      <c r="V24" s="37"/>
      <c r="W24" s="76"/>
      <c r="X24" s="37"/>
      <c r="Y24" s="71"/>
      <c r="Z24" s="71"/>
      <c r="AA24" s="71"/>
      <c r="AB24" s="71"/>
      <c r="AC24" s="71"/>
      <c r="AD24" s="71"/>
    </row>
    <row r="25" spans="1:30" x14ac:dyDescent="0.25">
      <c r="A25" s="24"/>
      <c r="B25" s="76"/>
      <c r="C25" s="37"/>
      <c r="D25" s="76"/>
      <c r="E25" s="79"/>
      <c r="G25" s="37"/>
      <c r="H25" s="39"/>
      <c r="I25" s="37"/>
      <c r="J25" s="25"/>
      <c r="K25" s="25"/>
      <c r="L25" s="25"/>
      <c r="M25" s="37"/>
      <c r="N25" s="37"/>
      <c r="O25" s="37"/>
      <c r="P25" s="37"/>
      <c r="Q25" s="140"/>
      <c r="R25" s="140"/>
      <c r="S25" s="140"/>
      <c r="T25" s="140"/>
      <c r="U25" s="140"/>
      <c r="V25" s="37"/>
      <c r="W25" s="76"/>
      <c r="X25" s="37"/>
      <c r="Y25" s="71"/>
      <c r="Z25" s="71"/>
      <c r="AA25" s="71"/>
      <c r="AB25" s="71"/>
      <c r="AC25" s="71"/>
      <c r="AD25" s="71"/>
    </row>
    <row r="26" spans="1:30" x14ac:dyDescent="0.25">
      <c r="A26" s="24"/>
      <c r="B26" s="76"/>
      <c r="C26" s="37"/>
      <c r="D26" s="76"/>
      <c r="E26" s="79"/>
      <c r="G26" s="37"/>
      <c r="H26" s="39"/>
      <c r="I26" s="37"/>
      <c r="J26" s="25"/>
      <c r="K26" s="25"/>
      <c r="L26" s="25"/>
      <c r="M26" s="37"/>
      <c r="N26" s="37"/>
      <c r="O26" s="37"/>
      <c r="P26" s="37"/>
      <c r="Q26" s="140"/>
      <c r="R26" s="140"/>
      <c r="S26" s="140"/>
      <c r="T26" s="140"/>
      <c r="U26" s="140"/>
      <c r="V26" s="37"/>
      <c r="W26" s="76"/>
      <c r="X26" s="37"/>
      <c r="Y26" s="71"/>
      <c r="Z26" s="71"/>
      <c r="AA26" s="71"/>
      <c r="AB26" s="71"/>
      <c r="AC26" s="71"/>
      <c r="AD26" s="71"/>
    </row>
    <row r="27" spans="1:30" x14ac:dyDescent="0.25">
      <c r="A27" s="24"/>
      <c r="B27" s="76"/>
      <c r="C27" s="37"/>
      <c r="D27" s="76"/>
      <c r="E27" s="79"/>
      <c r="G27" s="37"/>
      <c r="H27" s="39"/>
      <c r="I27" s="37"/>
      <c r="J27" s="25"/>
      <c r="K27" s="25"/>
      <c r="L27" s="25"/>
      <c r="M27" s="37"/>
      <c r="N27" s="37"/>
      <c r="O27" s="37"/>
      <c r="P27" s="37"/>
      <c r="Q27" s="140"/>
      <c r="R27" s="140"/>
      <c r="S27" s="140"/>
      <c r="T27" s="140"/>
      <c r="U27" s="140"/>
      <c r="V27" s="37"/>
      <c r="W27" s="76"/>
      <c r="X27" s="37"/>
      <c r="Y27" s="71"/>
      <c r="Z27" s="71"/>
      <c r="AA27" s="71"/>
      <c r="AB27" s="71"/>
      <c r="AC27" s="71"/>
      <c r="AD27" s="71"/>
    </row>
    <row r="28" spans="1:30" x14ac:dyDescent="0.25">
      <c r="A28" s="24"/>
      <c r="B28" s="76"/>
      <c r="C28" s="37"/>
      <c r="D28" s="76"/>
      <c r="E28" s="79"/>
      <c r="G28" s="37"/>
      <c r="H28" s="39"/>
      <c r="I28" s="37"/>
      <c r="J28" s="25"/>
      <c r="K28" s="25"/>
      <c r="L28" s="25"/>
      <c r="M28" s="37"/>
      <c r="N28" s="37"/>
      <c r="O28" s="37"/>
      <c r="P28" s="37"/>
      <c r="Q28" s="140"/>
      <c r="R28" s="140"/>
      <c r="S28" s="140"/>
      <c r="T28" s="140"/>
      <c r="U28" s="140"/>
      <c r="V28" s="37"/>
      <c r="W28" s="76"/>
      <c r="X28" s="37"/>
      <c r="Y28" s="71"/>
      <c r="Z28" s="71"/>
      <c r="AA28" s="71"/>
      <c r="AB28" s="71"/>
      <c r="AC28" s="71"/>
      <c r="AD28" s="71"/>
    </row>
    <row r="29" spans="1:30" x14ac:dyDescent="0.25">
      <c r="A29" s="24"/>
      <c r="B29" s="76"/>
      <c r="C29" s="37"/>
      <c r="D29" s="76"/>
      <c r="E29" s="79"/>
      <c r="G29" s="37"/>
      <c r="H29" s="39"/>
      <c r="I29" s="37"/>
      <c r="J29" s="25"/>
      <c r="K29" s="25"/>
      <c r="L29" s="25"/>
      <c r="M29" s="37"/>
      <c r="N29" s="37"/>
      <c r="O29" s="37"/>
      <c r="P29" s="37"/>
      <c r="Q29" s="140"/>
      <c r="R29" s="140"/>
      <c r="S29" s="140"/>
      <c r="T29" s="140"/>
      <c r="U29" s="140"/>
      <c r="V29" s="37"/>
      <c r="W29" s="76"/>
      <c r="X29" s="37"/>
      <c r="Y29" s="71"/>
      <c r="Z29" s="71"/>
      <c r="AA29" s="71"/>
      <c r="AB29" s="71"/>
      <c r="AC29" s="71"/>
      <c r="AD29" s="71"/>
    </row>
    <row r="30" spans="1:30" x14ac:dyDescent="0.25">
      <c r="A30" s="24"/>
      <c r="B30" s="76"/>
      <c r="C30" s="37"/>
      <c r="D30" s="76"/>
      <c r="E30" s="79"/>
      <c r="G30" s="37"/>
      <c r="H30" s="39"/>
      <c r="I30" s="37"/>
      <c r="J30" s="25"/>
      <c r="K30" s="25"/>
      <c r="L30" s="25"/>
      <c r="M30" s="37"/>
      <c r="N30" s="37"/>
      <c r="O30" s="37"/>
      <c r="P30" s="37"/>
      <c r="Q30" s="140"/>
      <c r="R30" s="140"/>
      <c r="S30" s="140"/>
      <c r="T30" s="140"/>
      <c r="U30" s="140"/>
      <c r="V30" s="37"/>
      <c r="W30" s="76"/>
      <c r="X30" s="37"/>
      <c r="Y30" s="71"/>
      <c r="Z30" s="71"/>
      <c r="AA30" s="71"/>
      <c r="AB30" s="71"/>
      <c r="AC30" s="71"/>
      <c r="AD30" s="71"/>
    </row>
    <row r="31" spans="1:30" x14ac:dyDescent="0.25">
      <c r="A31" s="24"/>
      <c r="B31" s="76"/>
      <c r="C31" s="37"/>
      <c r="D31" s="76"/>
      <c r="E31" s="79"/>
      <c r="G31" s="37"/>
      <c r="H31" s="39"/>
      <c r="I31" s="37"/>
      <c r="J31" s="25"/>
      <c r="K31" s="25"/>
      <c r="L31" s="25"/>
      <c r="M31" s="37"/>
      <c r="N31" s="37"/>
      <c r="O31" s="37"/>
      <c r="P31" s="37"/>
      <c r="Q31" s="140"/>
      <c r="R31" s="140"/>
      <c r="S31" s="140"/>
      <c r="T31" s="140"/>
      <c r="U31" s="140"/>
      <c r="V31" s="37"/>
      <c r="W31" s="76"/>
      <c r="X31" s="37"/>
      <c r="Y31" s="71"/>
      <c r="Z31" s="71"/>
      <c r="AA31" s="71"/>
      <c r="AB31" s="71"/>
      <c r="AC31" s="71"/>
      <c r="AD31" s="71"/>
    </row>
    <row r="32" spans="1:30" x14ac:dyDescent="0.25">
      <c r="A32" s="24"/>
      <c r="B32" s="76"/>
      <c r="C32" s="37"/>
      <c r="D32" s="76"/>
      <c r="E32" s="79"/>
      <c r="G32" s="37"/>
      <c r="H32" s="39"/>
      <c r="I32" s="37"/>
      <c r="J32" s="25"/>
      <c r="K32" s="25"/>
      <c r="L32" s="25"/>
      <c r="M32" s="37"/>
      <c r="N32" s="37"/>
      <c r="O32" s="37"/>
      <c r="P32" s="37"/>
      <c r="Q32" s="140"/>
      <c r="R32" s="140"/>
      <c r="S32" s="140"/>
      <c r="T32" s="140"/>
      <c r="U32" s="140"/>
      <c r="V32" s="37"/>
      <c r="W32" s="76"/>
      <c r="X32" s="37"/>
      <c r="Y32" s="71"/>
      <c r="Z32" s="71"/>
      <c r="AA32" s="71"/>
      <c r="AB32" s="71"/>
      <c r="AC32" s="71"/>
      <c r="AD32" s="71"/>
    </row>
    <row r="33" spans="1:30" x14ac:dyDescent="0.25">
      <c r="A33" s="24"/>
      <c r="B33" s="76"/>
      <c r="C33" s="37"/>
      <c r="D33" s="76"/>
      <c r="E33" s="79"/>
      <c r="G33" s="37"/>
      <c r="H33" s="39"/>
      <c r="I33" s="37"/>
      <c r="J33" s="25"/>
      <c r="K33" s="25"/>
      <c r="L33" s="25"/>
      <c r="M33" s="37"/>
      <c r="N33" s="37"/>
      <c r="O33" s="37"/>
      <c r="P33" s="37"/>
      <c r="Q33" s="140"/>
      <c r="R33" s="140"/>
      <c r="S33" s="140"/>
      <c r="T33" s="140"/>
      <c r="U33" s="140"/>
      <c r="V33" s="37"/>
      <c r="W33" s="76"/>
      <c r="X33" s="37"/>
      <c r="Y33" s="71"/>
      <c r="Z33" s="71"/>
      <c r="AA33" s="71"/>
      <c r="AB33" s="71"/>
      <c r="AC33" s="71"/>
      <c r="AD33" s="71"/>
    </row>
    <row r="34" spans="1:30" x14ac:dyDescent="0.25">
      <c r="A34" s="24"/>
      <c r="B34" s="76"/>
      <c r="C34" s="37"/>
      <c r="D34" s="76"/>
      <c r="E34" s="79"/>
      <c r="G34" s="37"/>
      <c r="H34" s="39"/>
      <c r="I34" s="37"/>
      <c r="J34" s="25"/>
      <c r="K34" s="25"/>
      <c r="L34" s="25"/>
      <c r="M34" s="37"/>
      <c r="N34" s="37"/>
      <c r="O34" s="37"/>
      <c r="P34" s="37"/>
      <c r="Q34" s="140"/>
      <c r="R34" s="140"/>
      <c r="S34" s="140"/>
      <c r="T34" s="140"/>
      <c r="U34" s="140"/>
      <c r="V34" s="37"/>
      <c r="W34" s="76"/>
      <c r="X34" s="37"/>
      <c r="Y34" s="71"/>
      <c r="Z34" s="71"/>
      <c r="AA34" s="71"/>
      <c r="AB34" s="71"/>
      <c r="AC34" s="71"/>
      <c r="AD34" s="71"/>
    </row>
    <row r="35" spans="1:30" x14ac:dyDescent="0.25">
      <c r="A35" s="24"/>
      <c r="B35" s="76"/>
      <c r="C35" s="37"/>
      <c r="D35" s="76"/>
      <c r="E35" s="79"/>
      <c r="G35" s="37"/>
      <c r="H35" s="39"/>
      <c r="I35" s="37"/>
      <c r="J35" s="25"/>
      <c r="K35" s="25"/>
      <c r="L35" s="25"/>
      <c r="M35" s="37"/>
      <c r="N35" s="37"/>
      <c r="O35" s="37"/>
      <c r="P35" s="37"/>
      <c r="Q35" s="140"/>
      <c r="R35" s="140"/>
      <c r="S35" s="140"/>
      <c r="T35" s="140"/>
      <c r="U35" s="140"/>
      <c r="V35" s="37"/>
      <c r="W35" s="76"/>
      <c r="X35" s="37"/>
      <c r="Y35" s="71"/>
      <c r="Z35" s="71"/>
      <c r="AA35" s="71"/>
      <c r="AB35" s="71"/>
      <c r="AC35" s="71"/>
      <c r="AD35" s="71"/>
    </row>
    <row r="36" spans="1:30" x14ac:dyDescent="0.25">
      <c r="A36" s="24"/>
      <c r="B36" s="76"/>
      <c r="C36" s="37"/>
      <c r="D36" s="76"/>
      <c r="E36" s="79"/>
      <c r="G36" s="37"/>
      <c r="H36" s="39"/>
      <c r="I36" s="37"/>
      <c r="J36" s="25"/>
      <c r="K36" s="25"/>
      <c r="L36" s="25"/>
      <c r="M36" s="37"/>
      <c r="N36" s="37"/>
      <c r="O36" s="37"/>
      <c r="P36" s="37"/>
      <c r="Q36" s="140"/>
      <c r="R36" s="140"/>
      <c r="S36" s="140"/>
      <c r="T36" s="140"/>
      <c r="U36" s="140"/>
      <c r="V36" s="37"/>
      <c r="W36" s="76"/>
      <c r="X36" s="37"/>
      <c r="Y36" s="71"/>
      <c r="Z36" s="71"/>
      <c r="AA36" s="71"/>
      <c r="AB36" s="71"/>
      <c r="AC36" s="71"/>
      <c r="AD36" s="71"/>
    </row>
    <row r="37" spans="1:30" x14ac:dyDescent="0.25">
      <c r="A37" s="24"/>
      <c r="B37" s="76"/>
      <c r="C37" s="37"/>
      <c r="D37" s="76"/>
      <c r="E37" s="79"/>
      <c r="G37" s="37"/>
      <c r="H37" s="39"/>
      <c r="I37" s="37"/>
      <c r="J37" s="25"/>
      <c r="K37" s="25"/>
      <c r="L37" s="25"/>
      <c r="M37" s="37"/>
      <c r="N37" s="37"/>
      <c r="O37" s="37"/>
      <c r="P37" s="37"/>
      <c r="Q37" s="140"/>
      <c r="R37" s="140"/>
      <c r="S37" s="140"/>
      <c r="T37" s="140"/>
      <c r="U37" s="140"/>
      <c r="V37" s="37"/>
      <c r="W37" s="76"/>
      <c r="X37" s="37"/>
      <c r="Y37" s="71"/>
      <c r="Z37" s="71"/>
      <c r="AA37" s="71"/>
      <c r="AB37" s="71"/>
      <c r="AC37" s="71"/>
      <c r="AD37" s="71"/>
    </row>
    <row r="38" spans="1:30" x14ac:dyDescent="0.25">
      <c r="A38" s="24"/>
      <c r="B38" s="76"/>
      <c r="C38" s="37"/>
      <c r="D38" s="76"/>
      <c r="E38" s="79"/>
      <c r="G38" s="37"/>
      <c r="H38" s="39"/>
      <c r="I38" s="37"/>
      <c r="J38" s="25"/>
      <c r="K38" s="25"/>
      <c r="L38" s="25"/>
      <c r="M38" s="37"/>
      <c r="N38" s="37"/>
      <c r="O38" s="37"/>
      <c r="P38" s="37"/>
      <c r="Q38" s="140"/>
      <c r="R38" s="140"/>
      <c r="S38" s="140"/>
      <c r="T38" s="140"/>
      <c r="U38" s="140"/>
      <c r="V38" s="37"/>
      <c r="W38" s="76"/>
      <c r="X38" s="37"/>
      <c r="Y38" s="71"/>
      <c r="Z38" s="71"/>
      <c r="AA38" s="71"/>
      <c r="AB38" s="71"/>
      <c r="AC38" s="71"/>
      <c r="AD38" s="71"/>
    </row>
    <row r="39" spans="1:30" x14ac:dyDescent="0.25">
      <c r="A39" s="24"/>
      <c r="B39" s="76"/>
      <c r="C39" s="37"/>
      <c r="D39" s="76"/>
      <c r="E39" s="79"/>
      <c r="G39" s="37"/>
      <c r="H39" s="39"/>
      <c r="I39" s="37"/>
      <c r="J39" s="25"/>
      <c r="K39" s="25"/>
      <c r="L39" s="25"/>
      <c r="M39" s="37"/>
      <c r="N39" s="37"/>
      <c r="O39" s="37"/>
      <c r="P39" s="37"/>
      <c r="Q39" s="140"/>
      <c r="R39" s="140"/>
      <c r="S39" s="140"/>
      <c r="T39" s="140"/>
      <c r="U39" s="140"/>
      <c r="V39" s="37"/>
      <c r="W39" s="76"/>
      <c r="X39" s="37"/>
      <c r="Y39" s="71"/>
      <c r="Z39" s="71"/>
      <c r="AA39" s="71"/>
      <c r="AB39" s="71"/>
      <c r="AC39" s="71"/>
      <c r="AD39" s="71"/>
    </row>
    <row r="40" spans="1:30" x14ac:dyDescent="0.25">
      <c r="A40" s="24"/>
      <c r="B40" s="76"/>
      <c r="C40" s="37"/>
      <c r="D40" s="76"/>
      <c r="E40" s="79"/>
      <c r="G40" s="37"/>
      <c r="H40" s="39"/>
      <c r="I40" s="37"/>
      <c r="J40" s="25"/>
      <c r="K40" s="25"/>
      <c r="L40" s="25"/>
      <c r="M40" s="37"/>
      <c r="N40" s="37"/>
      <c r="O40" s="37"/>
      <c r="P40" s="37"/>
      <c r="Q40" s="140"/>
      <c r="R40" s="140"/>
      <c r="S40" s="140"/>
      <c r="T40" s="140"/>
      <c r="U40" s="140"/>
      <c r="V40" s="37"/>
      <c r="W40" s="76"/>
      <c r="X40" s="37"/>
      <c r="Y40" s="71"/>
      <c r="Z40" s="71"/>
      <c r="AA40" s="71"/>
      <c r="AB40" s="71"/>
      <c r="AC40" s="71"/>
      <c r="AD40" s="71"/>
    </row>
    <row r="41" spans="1:30" x14ac:dyDescent="0.25">
      <c r="A41" s="24"/>
      <c r="B41" s="76"/>
      <c r="C41" s="37"/>
      <c r="D41" s="76"/>
      <c r="E41" s="79"/>
      <c r="G41" s="37"/>
      <c r="H41" s="39"/>
      <c r="I41" s="37"/>
      <c r="J41" s="25"/>
      <c r="K41" s="25"/>
      <c r="L41" s="25"/>
      <c r="M41" s="37"/>
      <c r="N41" s="37"/>
      <c r="O41" s="37"/>
      <c r="P41" s="37"/>
      <c r="Q41" s="140"/>
      <c r="R41" s="140"/>
      <c r="S41" s="140"/>
      <c r="T41" s="140"/>
      <c r="U41" s="140"/>
      <c r="V41" s="37"/>
      <c r="W41" s="76"/>
      <c r="X41" s="37"/>
      <c r="Y41" s="71"/>
      <c r="Z41" s="71"/>
      <c r="AA41" s="71"/>
      <c r="AB41" s="71"/>
      <c r="AC41" s="71"/>
      <c r="AD41" s="71"/>
    </row>
    <row r="42" spans="1:30" x14ac:dyDescent="0.25">
      <c r="A42" s="24"/>
      <c r="B42" s="76"/>
      <c r="C42" s="37"/>
      <c r="D42" s="76"/>
      <c r="E42" s="79"/>
      <c r="G42" s="37"/>
      <c r="H42" s="39"/>
      <c r="I42" s="37"/>
      <c r="J42" s="25"/>
      <c r="K42" s="25"/>
      <c r="L42" s="25"/>
      <c r="M42" s="37"/>
      <c r="N42" s="37"/>
      <c r="O42" s="37"/>
      <c r="P42" s="37"/>
      <c r="Q42" s="140"/>
      <c r="R42" s="140"/>
      <c r="S42" s="140"/>
      <c r="T42" s="140"/>
      <c r="U42" s="140"/>
      <c r="V42" s="37"/>
      <c r="W42" s="76"/>
      <c r="X42" s="37"/>
      <c r="Y42" s="71"/>
      <c r="Z42" s="71"/>
      <c r="AA42" s="71"/>
      <c r="AB42" s="71"/>
      <c r="AC42" s="71"/>
      <c r="AD42" s="71"/>
    </row>
    <row r="43" spans="1:30" x14ac:dyDescent="0.25">
      <c r="A43" s="24"/>
      <c r="B43" s="76"/>
      <c r="C43" s="37"/>
      <c r="D43" s="76"/>
      <c r="E43" s="79"/>
      <c r="G43" s="37"/>
      <c r="H43" s="39"/>
      <c r="I43" s="37"/>
      <c r="J43" s="25"/>
      <c r="K43" s="25"/>
      <c r="L43" s="25"/>
      <c r="M43" s="37"/>
      <c r="N43" s="37"/>
      <c r="O43" s="37"/>
      <c r="P43" s="37"/>
      <c r="Q43" s="140"/>
      <c r="R43" s="140"/>
      <c r="S43" s="140"/>
      <c r="T43" s="140"/>
      <c r="U43" s="140"/>
      <c r="V43" s="37"/>
      <c r="W43" s="76"/>
      <c r="X43" s="37"/>
      <c r="Y43" s="71"/>
      <c r="Z43" s="71"/>
      <c r="AA43" s="71"/>
      <c r="AB43" s="71"/>
      <c r="AC43" s="71"/>
      <c r="AD43" s="71"/>
    </row>
    <row r="44" spans="1:30" x14ac:dyDescent="0.25">
      <c r="A44" s="24"/>
      <c r="B44" s="76"/>
      <c r="C44" s="37"/>
      <c r="D44" s="76"/>
      <c r="E44" s="79"/>
      <c r="G44" s="37"/>
      <c r="H44" s="39"/>
      <c r="I44" s="37"/>
      <c r="J44" s="25"/>
      <c r="K44" s="25"/>
      <c r="L44" s="25"/>
      <c r="M44" s="37"/>
      <c r="N44" s="37"/>
      <c r="O44" s="37"/>
      <c r="P44" s="37"/>
      <c r="Q44" s="140"/>
      <c r="R44" s="140"/>
      <c r="S44" s="140"/>
      <c r="T44" s="140"/>
      <c r="U44" s="140"/>
      <c r="V44" s="37"/>
      <c r="W44" s="76"/>
      <c r="X44" s="37"/>
      <c r="Y44" s="71"/>
      <c r="Z44" s="71"/>
      <c r="AA44" s="71"/>
      <c r="AB44" s="71"/>
      <c r="AC44" s="71"/>
      <c r="AD44" s="71"/>
    </row>
    <row r="45" spans="1:30" x14ac:dyDescent="0.25">
      <c r="A45" s="24"/>
      <c r="B45" s="76"/>
      <c r="C45" s="37"/>
      <c r="D45" s="76"/>
      <c r="E45" s="79"/>
      <c r="G45" s="37"/>
      <c r="H45" s="39"/>
      <c r="I45" s="37"/>
      <c r="J45" s="25"/>
      <c r="K45" s="25"/>
      <c r="L45" s="25"/>
      <c r="M45" s="37"/>
      <c r="N45" s="37"/>
      <c r="O45" s="37"/>
      <c r="P45" s="37"/>
      <c r="Q45" s="140"/>
      <c r="R45" s="140"/>
      <c r="S45" s="140"/>
      <c r="T45" s="140"/>
      <c r="U45" s="140"/>
      <c r="V45" s="37"/>
      <c r="W45" s="76"/>
      <c r="X45" s="37"/>
      <c r="Y45" s="71"/>
      <c r="Z45" s="71"/>
      <c r="AA45" s="71"/>
      <c r="AB45" s="71"/>
      <c r="AC45" s="71"/>
      <c r="AD45" s="71"/>
    </row>
    <row r="46" spans="1:30" x14ac:dyDescent="0.25">
      <c r="A46" s="24"/>
      <c r="B46" s="76"/>
      <c r="C46" s="37"/>
      <c r="D46" s="76"/>
      <c r="E46" s="79"/>
      <c r="G46" s="37"/>
      <c r="H46" s="39"/>
      <c r="I46" s="37"/>
      <c r="J46" s="25"/>
      <c r="K46" s="25"/>
      <c r="L46" s="25"/>
      <c r="M46" s="37"/>
      <c r="N46" s="37"/>
      <c r="O46" s="37"/>
      <c r="P46" s="37"/>
      <c r="Q46" s="140"/>
      <c r="R46" s="140"/>
      <c r="S46" s="140"/>
      <c r="T46" s="140"/>
      <c r="U46" s="140"/>
      <c r="V46" s="37"/>
      <c r="W46" s="76"/>
      <c r="X46" s="37"/>
      <c r="Y46" s="71"/>
      <c r="Z46" s="71"/>
      <c r="AA46" s="71"/>
      <c r="AB46" s="71"/>
      <c r="AC46" s="71"/>
      <c r="AD46" s="71"/>
    </row>
    <row r="47" spans="1:30" x14ac:dyDescent="0.25">
      <c r="A47" s="24"/>
      <c r="B47" s="76"/>
      <c r="C47" s="37"/>
      <c r="D47" s="76"/>
      <c r="E47" s="79"/>
      <c r="G47" s="37"/>
      <c r="H47" s="39"/>
      <c r="I47" s="37"/>
      <c r="J47" s="25"/>
      <c r="K47" s="25"/>
      <c r="L47" s="25"/>
      <c r="M47" s="37"/>
      <c r="N47" s="37"/>
      <c r="O47" s="37"/>
      <c r="P47" s="37"/>
      <c r="Q47" s="140"/>
      <c r="R47" s="140"/>
      <c r="S47" s="140"/>
      <c r="T47" s="140"/>
      <c r="U47" s="140"/>
      <c r="V47" s="37"/>
      <c r="W47" s="76"/>
      <c r="X47" s="37"/>
      <c r="Y47" s="71"/>
      <c r="Z47" s="71"/>
      <c r="AA47" s="71"/>
      <c r="AB47" s="71"/>
      <c r="AC47" s="71"/>
      <c r="AD47" s="71"/>
    </row>
    <row r="48" spans="1:30" x14ac:dyDescent="0.25">
      <c r="A48" s="24"/>
      <c r="B48" s="76"/>
      <c r="C48" s="37"/>
      <c r="D48" s="76"/>
      <c r="E48" s="79"/>
      <c r="G48" s="37"/>
      <c r="H48" s="39"/>
      <c r="I48" s="37"/>
      <c r="J48" s="25"/>
      <c r="K48" s="25"/>
      <c r="L48" s="25"/>
      <c r="M48" s="37"/>
      <c r="N48" s="37"/>
      <c r="O48" s="37"/>
      <c r="P48" s="37"/>
      <c r="Q48" s="140"/>
      <c r="R48" s="140"/>
      <c r="S48" s="140"/>
      <c r="T48" s="140"/>
      <c r="U48" s="140"/>
      <c r="V48" s="37"/>
      <c r="W48" s="76"/>
      <c r="X48" s="37"/>
      <c r="Y48" s="71"/>
      <c r="Z48" s="71"/>
      <c r="AA48" s="71"/>
      <c r="AB48" s="71"/>
      <c r="AC48" s="71"/>
      <c r="AD48" s="71"/>
    </row>
    <row r="49" spans="1:30" x14ac:dyDescent="0.25">
      <c r="A49" s="24"/>
      <c r="B49" s="76"/>
      <c r="C49" s="37"/>
      <c r="D49" s="76"/>
      <c r="E49" s="79"/>
      <c r="G49" s="37"/>
      <c r="H49" s="39"/>
      <c r="I49" s="37"/>
      <c r="J49" s="25"/>
      <c r="K49" s="25"/>
      <c r="L49" s="25"/>
      <c r="M49" s="37"/>
      <c r="N49" s="37"/>
      <c r="O49" s="37"/>
      <c r="P49" s="37"/>
      <c r="Q49" s="140"/>
      <c r="R49" s="140"/>
      <c r="S49" s="140"/>
      <c r="T49" s="140"/>
      <c r="U49" s="140"/>
      <c r="V49" s="37"/>
      <c r="W49" s="76"/>
      <c r="X49" s="37"/>
      <c r="Y49" s="71"/>
      <c r="Z49" s="71"/>
      <c r="AA49" s="71"/>
      <c r="AB49" s="71"/>
      <c r="AC49" s="71"/>
      <c r="AD49" s="71"/>
    </row>
    <row r="50" spans="1:30" x14ac:dyDescent="0.25">
      <c r="A50" s="24"/>
      <c r="B50" s="76"/>
      <c r="C50" s="37"/>
      <c r="D50" s="76"/>
      <c r="E50" s="76"/>
      <c r="F50" s="25"/>
      <c r="G50" s="37"/>
      <c r="H50" s="39"/>
      <c r="I50" s="37"/>
      <c r="J50" s="25"/>
      <c r="K50" s="25"/>
      <c r="L50" s="25"/>
      <c r="M50" s="25"/>
      <c r="N50" s="58"/>
      <c r="O50" s="58"/>
      <c r="P50" s="25"/>
      <c r="Q50" s="141"/>
      <c r="R50" s="141"/>
      <c r="S50" s="141"/>
      <c r="T50" s="141"/>
      <c r="U50" s="141"/>
      <c r="V50" s="25"/>
      <c r="W50" s="76"/>
      <c r="X50" s="25"/>
      <c r="Y50" s="71"/>
      <c r="Z50" s="71"/>
      <c r="AA50" s="71"/>
      <c r="AB50" s="71"/>
      <c r="AC50" s="71"/>
      <c r="AD50" s="71"/>
    </row>
    <row r="51" spans="1:30" x14ac:dyDescent="0.25">
      <c r="A51" s="24"/>
      <c r="B51" s="76"/>
      <c r="C51" s="37"/>
      <c r="D51" s="76"/>
      <c r="E51" s="76"/>
      <c r="F51" s="25"/>
      <c r="G51" s="37"/>
      <c r="H51" s="39"/>
      <c r="I51" s="37"/>
      <c r="J51" s="25"/>
      <c r="K51" s="25"/>
      <c r="L51" s="25"/>
      <c r="M51" s="25"/>
      <c r="N51" s="58"/>
      <c r="O51" s="58"/>
      <c r="P51" s="25"/>
      <c r="Q51" s="141"/>
      <c r="R51" s="141"/>
      <c r="S51" s="141"/>
      <c r="T51" s="141"/>
      <c r="U51" s="141"/>
      <c r="V51" s="25"/>
      <c r="W51" s="76"/>
      <c r="X51" s="25"/>
      <c r="Y51" s="71"/>
      <c r="Z51" s="71"/>
      <c r="AA51" s="71"/>
      <c r="AB51" s="71"/>
      <c r="AC51" s="71"/>
      <c r="AD51" s="71"/>
    </row>
    <row r="52" spans="1:30" x14ac:dyDescent="0.25">
      <c r="A52" s="24"/>
      <c r="B52" s="76"/>
      <c r="C52" s="37"/>
      <c r="D52" s="76"/>
      <c r="E52" s="76"/>
      <c r="F52" s="25"/>
      <c r="G52" s="37"/>
      <c r="H52" s="39"/>
      <c r="I52" s="37"/>
      <c r="J52" s="25"/>
      <c r="K52" s="25"/>
      <c r="L52" s="25"/>
      <c r="M52" s="25"/>
      <c r="N52" s="58"/>
      <c r="O52" s="58"/>
      <c r="P52" s="25"/>
      <c r="Q52" s="141"/>
      <c r="R52" s="141"/>
      <c r="S52" s="141"/>
      <c r="T52" s="141"/>
      <c r="U52" s="141"/>
      <c r="V52" s="25"/>
      <c r="W52" s="76"/>
      <c r="X52" s="25"/>
      <c r="Y52" s="71"/>
      <c r="Z52" s="71"/>
      <c r="AA52" s="71"/>
      <c r="AB52" s="71"/>
      <c r="AC52" s="71"/>
      <c r="AD52" s="71"/>
    </row>
    <row r="53" spans="1:30" x14ac:dyDescent="0.25">
      <c r="A53" s="24"/>
      <c r="B53" s="76"/>
      <c r="C53" s="37"/>
      <c r="D53" s="76"/>
      <c r="E53" s="76"/>
      <c r="F53" s="25"/>
      <c r="G53" s="37"/>
      <c r="H53" s="39"/>
      <c r="I53" s="37"/>
      <c r="J53" s="25"/>
      <c r="K53" s="25"/>
      <c r="L53" s="25"/>
      <c r="M53" s="25"/>
      <c r="N53" s="58"/>
      <c r="O53" s="58"/>
      <c r="P53" s="25"/>
      <c r="Q53" s="141"/>
      <c r="R53" s="141"/>
      <c r="S53" s="141"/>
      <c r="T53" s="141"/>
      <c r="U53" s="141"/>
      <c r="V53" s="25"/>
      <c r="W53" s="76"/>
      <c r="X53" s="25"/>
      <c r="Y53" s="71"/>
      <c r="Z53" s="71"/>
      <c r="AA53" s="71"/>
      <c r="AB53" s="71"/>
      <c r="AC53" s="71"/>
      <c r="AD53" s="71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3"/>
      <c r="R66" s="143"/>
      <c r="S66" s="143"/>
      <c r="T66" s="143"/>
      <c r="U66" s="143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3"/>
      <c r="R67" s="143"/>
      <c r="S67" s="143"/>
      <c r="T67" s="143"/>
      <c r="U67" s="143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3"/>
      <c r="R68" s="143"/>
      <c r="S68" s="143"/>
      <c r="T68" s="143"/>
      <c r="U68" s="143"/>
      <c r="V68"/>
      <c r="W68"/>
      <c r="X68"/>
      <c r="Y68"/>
      <c r="Z68"/>
      <c r="AA68"/>
      <c r="AB68"/>
      <c r="AC68"/>
      <c r="AD6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zoomScale="93" zoomScaleNormal="93" workbookViewId="0"/>
  </sheetViews>
  <sheetFormatPr defaultRowHeight="15" x14ac:dyDescent="0.25"/>
  <cols>
    <col min="1" max="1" width="0.7109375" style="181" customWidth="1"/>
    <col min="2" max="2" width="8.28515625" style="216" customWidth="1"/>
    <col min="3" max="3" width="13.85546875" style="217" customWidth="1"/>
    <col min="4" max="4" width="5.85546875" style="216" customWidth="1"/>
    <col min="5" max="7" width="5.7109375" style="217" customWidth="1"/>
    <col min="8" max="8" width="10.7109375" style="217" customWidth="1"/>
    <col min="9" max="9" width="0.5703125" style="217" customWidth="1"/>
    <col min="10" max="12" width="5.7109375" style="217" customWidth="1"/>
    <col min="13" max="13" width="10.7109375" style="217" customWidth="1"/>
    <col min="14" max="16" width="5.7109375" style="217" customWidth="1"/>
    <col min="17" max="17" width="10.5703125" style="217" customWidth="1"/>
    <col min="18" max="20" width="6.28515625" style="218" customWidth="1"/>
    <col min="21" max="23" width="3.7109375" style="181" customWidth="1"/>
    <col min="24" max="24" width="0.5703125" style="217" customWidth="1"/>
    <col min="25" max="28" width="16.7109375" style="181" customWidth="1"/>
    <col min="29" max="29" width="14.7109375" style="181" customWidth="1"/>
    <col min="30" max="30" width="15.28515625" style="181" customWidth="1"/>
    <col min="31" max="31" width="16.5703125" style="181" customWidth="1"/>
    <col min="32" max="32" width="37.85546875" style="181" customWidth="1"/>
    <col min="33" max="33" width="24.28515625" style="181" customWidth="1"/>
    <col min="34" max="34" width="9.140625" style="181"/>
    <col min="35" max="16384" width="9.140625" style="182"/>
  </cols>
  <sheetData>
    <row r="1" spans="1:34" s="161" customFormat="1" ht="23.1" customHeight="1" x14ac:dyDescent="0.3">
      <c r="A1" s="150"/>
      <c r="B1" s="151" t="s">
        <v>126</v>
      </c>
      <c r="C1" s="152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4"/>
      <c r="S1" s="154"/>
      <c r="T1" s="154"/>
      <c r="U1" s="153"/>
      <c r="V1" s="153"/>
      <c r="W1" s="153"/>
      <c r="X1" s="155"/>
      <c r="Y1" s="156"/>
      <c r="Z1" s="156"/>
      <c r="AA1" s="156"/>
      <c r="AB1" s="156"/>
      <c r="AC1" s="157"/>
      <c r="AD1" s="158"/>
      <c r="AE1" s="159"/>
      <c r="AF1" s="159"/>
      <c r="AG1" s="159"/>
      <c r="AH1" s="160"/>
    </row>
    <row r="2" spans="1:34" s="170" customFormat="1" ht="20.100000000000001" customHeight="1" x14ac:dyDescent="0.25">
      <c r="A2" s="162"/>
      <c r="B2" s="249" t="s">
        <v>102</v>
      </c>
      <c r="C2" s="163"/>
      <c r="D2" s="250" t="s">
        <v>103</v>
      </c>
      <c r="E2" s="164"/>
      <c r="F2" s="165"/>
      <c r="G2" s="163"/>
      <c r="H2" s="165"/>
      <c r="I2" s="165"/>
      <c r="J2" s="163"/>
      <c r="K2" s="165"/>
      <c r="L2" s="163"/>
      <c r="M2" s="165"/>
      <c r="N2" s="165"/>
      <c r="O2" s="163"/>
      <c r="P2" s="165"/>
      <c r="Q2" s="164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6"/>
      <c r="AD2" s="167"/>
      <c r="AE2" s="168"/>
      <c r="AF2" s="168"/>
      <c r="AG2" s="168"/>
      <c r="AH2" s="169"/>
    </row>
    <row r="3" spans="1:34" s="177" customFormat="1" ht="15" customHeight="1" x14ac:dyDescent="0.25">
      <c r="A3" s="171"/>
      <c r="B3" s="26" t="s">
        <v>127</v>
      </c>
      <c r="C3" s="85" t="s">
        <v>13</v>
      </c>
      <c r="D3" s="172"/>
      <c r="E3" s="173"/>
      <c r="F3" s="172"/>
      <c r="G3" s="172"/>
      <c r="H3" s="63"/>
      <c r="I3" s="117"/>
      <c r="J3" s="174" t="s">
        <v>15</v>
      </c>
      <c r="K3" s="66"/>
      <c r="L3" s="172"/>
      <c r="M3" s="63"/>
      <c r="N3" s="174" t="s">
        <v>16</v>
      </c>
      <c r="O3" s="66"/>
      <c r="P3" s="18"/>
      <c r="Q3" s="63"/>
      <c r="R3" s="175" t="s">
        <v>61</v>
      </c>
      <c r="S3" s="172"/>
      <c r="T3" s="23"/>
      <c r="U3" s="68" t="s">
        <v>128</v>
      </c>
      <c r="V3" s="172"/>
      <c r="W3" s="63"/>
      <c r="X3" s="117"/>
      <c r="Y3" s="85" t="s">
        <v>129</v>
      </c>
      <c r="Z3" s="172"/>
      <c r="AA3" s="172"/>
      <c r="AB3" s="172"/>
      <c r="AC3" s="157"/>
      <c r="AD3" s="158"/>
      <c r="AE3" s="159"/>
      <c r="AF3" s="159"/>
      <c r="AG3" s="159"/>
      <c r="AH3" s="176"/>
    </row>
    <row r="4" spans="1:34" ht="15" customHeight="1" x14ac:dyDescent="0.25">
      <c r="A4" s="171"/>
      <c r="B4" s="19" t="s">
        <v>0</v>
      </c>
      <c r="C4" s="19" t="s">
        <v>1</v>
      </c>
      <c r="D4" s="19" t="s">
        <v>4</v>
      </c>
      <c r="E4" s="19" t="s">
        <v>49</v>
      </c>
      <c r="F4" s="19" t="s">
        <v>44</v>
      </c>
      <c r="G4" s="16" t="s">
        <v>32</v>
      </c>
      <c r="H4" s="19" t="s">
        <v>130</v>
      </c>
      <c r="I4" s="29"/>
      <c r="J4" s="19" t="s">
        <v>49</v>
      </c>
      <c r="K4" s="19" t="s">
        <v>44</v>
      </c>
      <c r="L4" s="178" t="s">
        <v>32</v>
      </c>
      <c r="M4" s="19" t="s">
        <v>130</v>
      </c>
      <c r="N4" s="19" t="s">
        <v>49</v>
      </c>
      <c r="O4" s="19" t="s">
        <v>44</v>
      </c>
      <c r="P4" s="19" t="s">
        <v>32</v>
      </c>
      <c r="Q4" s="19" t="s">
        <v>130</v>
      </c>
      <c r="R4" s="65" t="s">
        <v>23</v>
      </c>
      <c r="S4" s="66" t="s">
        <v>24</v>
      </c>
      <c r="T4" s="63" t="s">
        <v>84</v>
      </c>
      <c r="U4" s="16">
        <v>1</v>
      </c>
      <c r="V4" s="18">
        <v>2</v>
      </c>
      <c r="W4" s="19">
        <v>3</v>
      </c>
      <c r="X4" s="29"/>
      <c r="Y4" s="17" t="s">
        <v>131</v>
      </c>
      <c r="Z4" s="179" t="s">
        <v>132</v>
      </c>
      <c r="AA4" s="179" t="s">
        <v>133</v>
      </c>
      <c r="AB4" s="180" t="s">
        <v>134</v>
      </c>
      <c r="AC4" s="157"/>
      <c r="AD4" s="158"/>
      <c r="AE4" s="159"/>
      <c r="AF4" s="159"/>
      <c r="AG4" s="159"/>
    </row>
    <row r="5" spans="1:34" ht="15" customHeight="1" x14ac:dyDescent="0.25">
      <c r="A5" s="171"/>
      <c r="B5" s="107">
        <v>2013</v>
      </c>
      <c r="C5" s="147" t="s">
        <v>135</v>
      </c>
      <c r="D5" s="104" t="s">
        <v>34</v>
      </c>
      <c r="E5" s="183" t="s">
        <v>136</v>
      </c>
      <c r="F5" s="104"/>
      <c r="G5" s="107"/>
      <c r="H5" s="34"/>
      <c r="I5" s="29"/>
      <c r="J5" s="26"/>
      <c r="K5" s="26"/>
      <c r="L5" s="26"/>
      <c r="M5" s="28"/>
      <c r="N5" s="26"/>
      <c r="O5" s="26"/>
      <c r="P5" s="26"/>
      <c r="Q5" s="26"/>
      <c r="R5" s="30"/>
      <c r="S5" s="26"/>
      <c r="T5" s="27"/>
      <c r="U5" s="27"/>
      <c r="V5" s="30"/>
      <c r="W5" s="26"/>
      <c r="X5" s="29"/>
      <c r="Y5" s="5"/>
      <c r="Z5" s="5"/>
      <c r="AA5" s="5"/>
      <c r="AB5" s="11"/>
      <c r="AC5" s="157"/>
      <c r="AD5" s="158"/>
      <c r="AE5" s="159"/>
      <c r="AF5" s="159"/>
      <c r="AG5" s="159"/>
    </row>
    <row r="6" spans="1:34" ht="15" customHeight="1" x14ac:dyDescent="0.25">
      <c r="A6" s="171"/>
      <c r="B6" s="30">
        <v>2014</v>
      </c>
      <c r="C6" s="5" t="s">
        <v>108</v>
      </c>
      <c r="D6" s="26"/>
      <c r="E6" s="26"/>
      <c r="F6" s="26"/>
      <c r="G6" s="26"/>
      <c r="H6" s="28"/>
      <c r="I6" s="29"/>
      <c r="J6" s="26"/>
      <c r="K6" s="26"/>
      <c r="L6" s="26"/>
      <c r="M6" s="28"/>
      <c r="N6" s="26"/>
      <c r="O6" s="26"/>
      <c r="P6" s="26"/>
      <c r="Q6" s="26"/>
      <c r="R6" s="30"/>
      <c r="S6" s="26"/>
      <c r="T6" s="27"/>
      <c r="U6" s="27"/>
      <c r="V6" s="30"/>
      <c r="W6" s="26"/>
      <c r="X6" s="29"/>
      <c r="Y6" s="5"/>
      <c r="Z6" s="5"/>
      <c r="AA6" s="5"/>
      <c r="AB6" s="11"/>
      <c r="AC6" s="157" t="s">
        <v>137</v>
      </c>
      <c r="AD6" s="158"/>
      <c r="AE6" s="159"/>
      <c r="AF6" s="159"/>
      <c r="AG6" s="159"/>
    </row>
    <row r="7" spans="1:34" ht="15" customHeight="1" x14ac:dyDescent="0.25">
      <c r="A7" s="171"/>
      <c r="B7" s="107">
        <v>2015</v>
      </c>
      <c r="C7" s="147" t="s">
        <v>138</v>
      </c>
      <c r="D7" s="104" t="s">
        <v>106</v>
      </c>
      <c r="E7" s="183" t="s">
        <v>139</v>
      </c>
      <c r="F7" s="104"/>
      <c r="G7" s="107"/>
      <c r="H7" s="34"/>
      <c r="I7" s="29"/>
      <c r="J7" s="26"/>
      <c r="K7" s="26"/>
      <c r="L7" s="26"/>
      <c r="M7" s="28"/>
      <c r="N7" s="26"/>
      <c r="O7" s="26"/>
      <c r="P7" s="26"/>
      <c r="Q7" s="26"/>
      <c r="R7" s="30"/>
      <c r="S7" s="26"/>
      <c r="T7" s="27"/>
      <c r="U7" s="27"/>
      <c r="V7" s="30"/>
      <c r="W7" s="26"/>
      <c r="X7" s="117"/>
      <c r="Y7" s="5"/>
      <c r="Z7" s="5"/>
      <c r="AA7" s="5"/>
      <c r="AB7" s="11"/>
      <c r="AC7" s="157" t="s">
        <v>140</v>
      </c>
      <c r="AD7" s="158"/>
      <c r="AE7" s="159"/>
      <c r="AF7" s="159"/>
      <c r="AG7" s="159"/>
    </row>
    <row r="8" spans="1:34" ht="15" customHeight="1" x14ac:dyDescent="0.25">
      <c r="A8" s="171"/>
      <c r="B8" s="30">
        <v>2016</v>
      </c>
      <c r="C8" s="5" t="s">
        <v>138</v>
      </c>
      <c r="D8" s="26" t="s">
        <v>37</v>
      </c>
      <c r="E8" s="26">
        <v>28</v>
      </c>
      <c r="F8" s="26">
        <v>14</v>
      </c>
      <c r="G8" s="26">
        <v>14</v>
      </c>
      <c r="H8" s="28">
        <f>PRODUCT(F8/E8)</f>
        <v>0.5</v>
      </c>
      <c r="I8" s="29"/>
      <c r="J8" s="26">
        <v>4</v>
      </c>
      <c r="K8" s="26">
        <v>1</v>
      </c>
      <c r="L8" s="26">
        <v>3</v>
      </c>
      <c r="M8" s="28">
        <f>PRODUCT(K8/J8)</f>
        <v>0.25</v>
      </c>
      <c r="N8" s="26"/>
      <c r="O8" s="26"/>
      <c r="P8" s="26"/>
      <c r="Q8" s="26"/>
      <c r="R8" s="30">
        <v>1</v>
      </c>
      <c r="S8" s="26"/>
      <c r="T8" s="27"/>
      <c r="U8" s="27"/>
      <c r="V8" s="30"/>
      <c r="W8" s="26"/>
      <c r="X8" s="29"/>
      <c r="Y8" s="5" t="s">
        <v>141</v>
      </c>
      <c r="Z8" s="5"/>
      <c r="AA8" s="5"/>
      <c r="AB8" s="11"/>
      <c r="AC8" s="157"/>
      <c r="AD8" s="158"/>
      <c r="AE8" s="159"/>
      <c r="AF8" s="159"/>
      <c r="AG8" s="159"/>
    </row>
    <row r="9" spans="1:34" ht="15" customHeight="1" x14ac:dyDescent="0.25">
      <c r="A9" s="171"/>
      <c r="B9" s="30">
        <v>2017</v>
      </c>
      <c r="C9" s="5" t="s">
        <v>138</v>
      </c>
      <c r="D9" s="26" t="s">
        <v>188</v>
      </c>
      <c r="E9" s="26">
        <v>32</v>
      </c>
      <c r="F9" s="26">
        <v>9</v>
      </c>
      <c r="G9" s="26">
        <v>23</v>
      </c>
      <c r="H9" s="28">
        <f>PRODUCT(F9/E9)</f>
        <v>0.28125</v>
      </c>
      <c r="I9" s="29"/>
      <c r="J9" s="26"/>
      <c r="K9" s="26"/>
      <c r="L9" s="26"/>
      <c r="M9" s="28"/>
      <c r="N9" s="26">
        <v>3</v>
      </c>
      <c r="O9" s="26">
        <v>3</v>
      </c>
      <c r="P9" s="26">
        <v>0</v>
      </c>
      <c r="Q9" s="28">
        <f>PRODUCT(O9/N9)</f>
        <v>1</v>
      </c>
      <c r="R9" s="30"/>
      <c r="S9" s="26"/>
      <c r="T9" s="27"/>
      <c r="U9" s="27"/>
      <c r="V9" s="30"/>
      <c r="W9" s="26"/>
      <c r="X9" s="29"/>
      <c r="Y9" s="5"/>
      <c r="Z9" s="5"/>
      <c r="AA9" s="5"/>
      <c r="AB9" s="11"/>
      <c r="AC9" s="157"/>
      <c r="AD9" s="158"/>
      <c r="AE9" s="159"/>
      <c r="AF9" s="159"/>
      <c r="AG9" s="159"/>
    </row>
    <row r="10" spans="1:34" ht="15" customHeight="1" x14ac:dyDescent="0.25">
      <c r="A10" s="171"/>
      <c r="B10" s="30">
        <v>2018</v>
      </c>
      <c r="C10" s="5" t="s">
        <v>138</v>
      </c>
      <c r="D10" s="26" t="s">
        <v>204</v>
      </c>
      <c r="E10" s="26">
        <v>31</v>
      </c>
      <c r="F10" s="26">
        <v>3</v>
      </c>
      <c r="G10" s="26">
        <v>28</v>
      </c>
      <c r="H10" s="28">
        <f>PRODUCT(F10/E10)</f>
        <v>9.6774193548387094E-2</v>
      </c>
      <c r="I10" s="29"/>
      <c r="J10" s="26"/>
      <c r="K10" s="26"/>
      <c r="L10" s="26"/>
      <c r="M10" s="28"/>
      <c r="N10" s="26"/>
      <c r="O10" s="26"/>
      <c r="P10" s="26"/>
      <c r="Q10" s="28"/>
      <c r="R10" s="30"/>
      <c r="S10" s="26"/>
      <c r="T10" s="27"/>
      <c r="U10" s="27"/>
      <c r="V10" s="30"/>
      <c r="W10" s="26"/>
      <c r="X10" s="29"/>
      <c r="Y10" s="5"/>
      <c r="Z10" s="5"/>
      <c r="AA10" s="5"/>
      <c r="AB10" s="11"/>
      <c r="AC10" s="157"/>
      <c r="AD10" s="158"/>
      <c r="AE10" s="159"/>
      <c r="AF10" s="159"/>
      <c r="AG10" s="159"/>
    </row>
    <row r="11" spans="1:34" ht="15" customHeight="1" x14ac:dyDescent="0.25">
      <c r="A11" s="171"/>
      <c r="B11" s="30">
        <v>2019</v>
      </c>
      <c r="C11" s="5" t="s">
        <v>207</v>
      </c>
      <c r="D11" s="26" t="s">
        <v>35</v>
      </c>
      <c r="E11" s="26">
        <v>30</v>
      </c>
      <c r="F11" s="26">
        <v>27</v>
      </c>
      <c r="G11" s="26">
        <v>3</v>
      </c>
      <c r="H11" s="28">
        <f>PRODUCT(F11/E11)</f>
        <v>0.9</v>
      </c>
      <c r="I11" s="29"/>
      <c r="J11" s="26">
        <v>8</v>
      </c>
      <c r="K11" s="26">
        <v>3</v>
      </c>
      <c r="L11" s="26">
        <v>5</v>
      </c>
      <c r="M11" s="28">
        <f>PRODUCT(K11/J11)</f>
        <v>0.375</v>
      </c>
      <c r="N11" s="26"/>
      <c r="O11" s="26"/>
      <c r="P11" s="26"/>
      <c r="Q11" s="28"/>
      <c r="R11" s="30"/>
      <c r="S11" s="26"/>
      <c r="T11" s="27"/>
      <c r="U11" s="27"/>
      <c r="V11" s="30"/>
      <c r="W11" s="26"/>
      <c r="X11" s="29"/>
      <c r="Y11" s="5" t="s">
        <v>208</v>
      </c>
      <c r="Z11" s="5" t="s">
        <v>209</v>
      </c>
      <c r="AA11" s="5" t="s">
        <v>210</v>
      </c>
      <c r="AB11" s="11"/>
      <c r="AC11" s="157"/>
      <c r="AD11" s="158"/>
      <c r="AE11" s="159"/>
      <c r="AF11" s="159"/>
      <c r="AG11" s="159"/>
    </row>
    <row r="12" spans="1:34" ht="15" customHeight="1" x14ac:dyDescent="0.25">
      <c r="A12" s="171"/>
      <c r="B12" s="179" t="s">
        <v>7</v>
      </c>
      <c r="C12" s="85"/>
      <c r="D12" s="184"/>
      <c r="E12" s="178">
        <f>SUM(E5:E11)</f>
        <v>121</v>
      </c>
      <c r="F12" s="178">
        <f>SUM(F5:F11)</f>
        <v>53</v>
      </c>
      <c r="G12" s="178">
        <f>SUM(G5:G11)</f>
        <v>68</v>
      </c>
      <c r="H12" s="185">
        <f t="shared" ref="H12" si="0">PRODUCT(F12/E12)</f>
        <v>0.43801652892561982</v>
      </c>
      <c r="I12" s="29"/>
      <c r="J12" s="178">
        <f>SUM(J5:J11)</f>
        <v>12</v>
      </c>
      <c r="K12" s="178">
        <f>SUM(K5:K11)</f>
        <v>4</v>
      </c>
      <c r="L12" s="178">
        <f>SUM(L5:L11)</f>
        <v>8</v>
      </c>
      <c r="M12" s="185">
        <f t="shared" ref="M12" si="1">PRODUCT(K12/J12)</f>
        <v>0.33333333333333331</v>
      </c>
      <c r="N12" s="178">
        <f>SUM(N5:N11)</f>
        <v>3</v>
      </c>
      <c r="O12" s="178">
        <f>SUM(O5:O11)</f>
        <v>3</v>
      </c>
      <c r="P12" s="178">
        <f>SUM(P5:P11)</f>
        <v>0</v>
      </c>
      <c r="Q12" s="185">
        <f t="shared" ref="Q12" si="2">PRODUCT(O12/N12)</f>
        <v>1</v>
      </c>
      <c r="R12" s="186">
        <f>SUM(R5:R11)</f>
        <v>1</v>
      </c>
      <c r="S12" s="186">
        <f>SUM(S5:S11)</f>
        <v>0</v>
      </c>
      <c r="T12" s="187">
        <f>SUM(T5:T11)</f>
        <v>0</v>
      </c>
      <c r="U12" s="19">
        <f>SUM(U11:U11)</f>
        <v>0</v>
      </c>
      <c r="V12" s="19">
        <f>SUM(V11:V11)</f>
        <v>0</v>
      </c>
      <c r="W12" s="19">
        <f>SUM(W11:W11)</f>
        <v>0</v>
      </c>
      <c r="X12" s="188"/>
      <c r="Y12" s="75" t="s">
        <v>211</v>
      </c>
      <c r="Z12" s="75" t="s">
        <v>142</v>
      </c>
      <c r="AA12" s="75" t="s">
        <v>142</v>
      </c>
      <c r="AB12" s="87"/>
      <c r="AC12" s="157"/>
      <c r="AD12" s="158"/>
      <c r="AE12" s="159"/>
      <c r="AF12" s="159"/>
      <c r="AG12" s="159"/>
    </row>
    <row r="13" spans="1:34" ht="15" customHeight="1" x14ac:dyDescent="0.25">
      <c r="A13" s="171"/>
      <c r="B13" s="189"/>
      <c r="C13" s="190"/>
      <c r="D13" s="190"/>
      <c r="E13" s="190"/>
      <c r="F13" s="190"/>
      <c r="G13" s="190"/>
      <c r="H13" s="190"/>
      <c r="I13" s="191"/>
      <c r="J13" s="190"/>
      <c r="K13" s="190"/>
      <c r="L13" s="190"/>
      <c r="M13" s="190"/>
      <c r="N13" s="190"/>
      <c r="O13" s="190"/>
      <c r="P13" s="190"/>
      <c r="Q13" s="190"/>
      <c r="R13" s="192"/>
      <c r="S13" s="192"/>
      <c r="T13" s="193"/>
      <c r="U13" s="171"/>
      <c r="V13" s="171"/>
      <c r="W13" s="171"/>
      <c r="X13" s="158"/>
      <c r="Y13" s="158"/>
      <c r="Z13" s="159"/>
      <c r="AA13" s="159"/>
      <c r="AB13" s="159"/>
      <c r="AC13" s="159"/>
      <c r="AD13" s="159"/>
      <c r="AE13" s="159"/>
      <c r="AF13" s="159"/>
      <c r="AG13" s="159"/>
    </row>
    <row r="14" spans="1:34" ht="15" customHeight="1" x14ac:dyDescent="0.25">
      <c r="A14" s="171"/>
      <c r="B14" s="68" t="s">
        <v>25</v>
      </c>
      <c r="C14" s="194"/>
      <c r="D14" s="194"/>
      <c r="E14" s="66" t="s">
        <v>49</v>
      </c>
      <c r="F14" s="66" t="s">
        <v>44</v>
      </c>
      <c r="G14" s="63" t="s">
        <v>32</v>
      </c>
      <c r="H14" s="66" t="s">
        <v>130</v>
      </c>
      <c r="I14" s="25"/>
      <c r="J14" s="195" t="s">
        <v>129</v>
      </c>
      <c r="K14" s="184"/>
      <c r="L14" s="184"/>
      <c r="M14" s="19" t="s">
        <v>143</v>
      </c>
      <c r="N14" s="19" t="s">
        <v>49</v>
      </c>
      <c r="O14" s="19" t="s">
        <v>44</v>
      </c>
      <c r="P14" s="19" t="s">
        <v>32</v>
      </c>
      <c r="Q14" s="19" t="s">
        <v>130</v>
      </c>
      <c r="R14" s="196"/>
      <c r="S14" s="193"/>
      <c r="T14" s="193"/>
      <c r="U14" s="171"/>
      <c r="V14" s="171"/>
      <c r="W14" s="171"/>
      <c r="X14" s="29"/>
      <c r="Y14" s="171" t="s">
        <v>144</v>
      </c>
      <c r="Z14" s="37" t="s">
        <v>145</v>
      </c>
      <c r="AA14" s="159"/>
      <c r="AB14" s="159"/>
      <c r="AC14" s="159"/>
      <c r="AD14" s="159"/>
      <c r="AE14" s="159"/>
      <c r="AF14" s="159"/>
      <c r="AG14" s="159"/>
    </row>
    <row r="15" spans="1:34" ht="15" customHeight="1" x14ac:dyDescent="0.2">
      <c r="A15" s="171"/>
      <c r="B15" s="197" t="s">
        <v>13</v>
      </c>
      <c r="C15" s="198"/>
      <c r="D15" s="198"/>
      <c r="E15" s="26">
        <f>PRODUCT(E12)</f>
        <v>121</v>
      </c>
      <c r="F15" s="26">
        <f t="shared" ref="F15:H15" si="3">PRODUCT(F12)</f>
        <v>53</v>
      </c>
      <c r="G15" s="26">
        <f t="shared" si="3"/>
        <v>68</v>
      </c>
      <c r="H15" s="31">
        <f t="shared" si="3"/>
        <v>0.43801652892561982</v>
      </c>
      <c r="I15" s="25"/>
      <c r="J15" s="197" t="s">
        <v>57</v>
      </c>
      <c r="K15" s="61"/>
      <c r="L15" s="61"/>
      <c r="M15" s="199" t="s">
        <v>211</v>
      </c>
      <c r="N15" s="26">
        <v>7</v>
      </c>
      <c r="O15" s="26">
        <v>4</v>
      </c>
      <c r="P15" s="26">
        <v>3</v>
      </c>
      <c r="Q15" s="28">
        <f>PRODUCT(O15/N15)</f>
        <v>0.5714285714285714</v>
      </c>
      <c r="R15" s="196"/>
      <c r="S15" s="193"/>
      <c r="T15" s="193"/>
      <c r="U15" s="171"/>
      <c r="V15" s="171"/>
      <c r="W15" s="171"/>
      <c r="X15" s="171"/>
      <c r="Y15" s="171"/>
      <c r="Z15" s="171" t="s">
        <v>212</v>
      </c>
      <c r="AA15" s="159"/>
      <c r="AB15" s="159"/>
      <c r="AC15" s="159"/>
      <c r="AD15" s="159"/>
      <c r="AE15" s="159"/>
      <c r="AF15" s="159"/>
      <c r="AG15" s="159"/>
    </row>
    <row r="16" spans="1:34" ht="15" customHeight="1" x14ac:dyDescent="0.2">
      <c r="A16" s="171"/>
      <c r="B16" s="200" t="s">
        <v>15</v>
      </c>
      <c r="C16" s="201"/>
      <c r="D16" s="201"/>
      <c r="E16" s="26">
        <f>PRODUCT(J12)</f>
        <v>12</v>
      </c>
      <c r="F16" s="26">
        <f t="shared" ref="F16:G16" si="4">PRODUCT(K12)</f>
        <v>4</v>
      </c>
      <c r="G16" s="26">
        <f t="shared" si="4"/>
        <v>8</v>
      </c>
      <c r="H16" s="28">
        <f t="shared" ref="H16:H18" si="5">PRODUCT(F16/E16)</f>
        <v>0.33333333333333331</v>
      </c>
      <c r="I16" s="25"/>
      <c r="J16" s="202" t="s">
        <v>58</v>
      </c>
      <c r="K16" s="113"/>
      <c r="L16" s="113"/>
      <c r="M16" s="199" t="s">
        <v>142</v>
      </c>
      <c r="N16" s="26">
        <v>3</v>
      </c>
      <c r="O16" s="26">
        <v>0</v>
      </c>
      <c r="P16" s="26">
        <v>3</v>
      </c>
      <c r="Q16" s="28">
        <f t="shared" ref="Q16:Q17" si="6">PRODUCT(O16/N16)</f>
        <v>0</v>
      </c>
      <c r="R16" s="196"/>
      <c r="S16" s="193"/>
      <c r="T16" s="193"/>
      <c r="U16" s="171"/>
      <c r="V16" s="171"/>
      <c r="W16" s="171"/>
      <c r="X16" s="171"/>
      <c r="Y16" s="171"/>
      <c r="Z16" s="171"/>
      <c r="AA16" s="159"/>
      <c r="AB16" s="159"/>
      <c r="AC16" s="159"/>
      <c r="AD16" s="159"/>
      <c r="AE16" s="159"/>
      <c r="AF16" s="159"/>
      <c r="AG16" s="159"/>
    </row>
    <row r="17" spans="1:34" ht="15" customHeight="1" x14ac:dyDescent="0.2">
      <c r="A17" s="171"/>
      <c r="B17" s="197" t="s">
        <v>16</v>
      </c>
      <c r="C17" s="198"/>
      <c r="D17" s="198"/>
      <c r="E17" s="26">
        <f>PRODUCT(N12)</f>
        <v>3</v>
      </c>
      <c r="F17" s="26">
        <f>PRODUCT(O12)</f>
        <v>3</v>
      </c>
      <c r="G17" s="26">
        <f>PRODUCT(P12)</f>
        <v>0</v>
      </c>
      <c r="H17" s="28">
        <f t="shared" si="5"/>
        <v>1</v>
      </c>
      <c r="I17" s="25"/>
      <c r="J17" s="197" t="s">
        <v>63</v>
      </c>
      <c r="K17" s="61"/>
      <c r="L17" s="12"/>
      <c r="M17" s="199" t="s">
        <v>142</v>
      </c>
      <c r="N17" s="26">
        <v>2</v>
      </c>
      <c r="O17" s="26">
        <v>0</v>
      </c>
      <c r="P17" s="26">
        <v>2</v>
      </c>
      <c r="Q17" s="28">
        <f t="shared" si="6"/>
        <v>0</v>
      </c>
      <c r="R17" s="196"/>
      <c r="S17" s="193"/>
      <c r="T17" s="193"/>
      <c r="U17" s="171"/>
      <c r="V17" s="171"/>
      <c r="W17" s="171"/>
      <c r="X17" s="171"/>
      <c r="Y17" s="171"/>
      <c r="Z17" s="171"/>
      <c r="AA17" s="159"/>
      <c r="AB17" s="159"/>
      <c r="AC17" s="159"/>
      <c r="AD17" s="159"/>
      <c r="AE17" s="159"/>
      <c r="AF17" s="159"/>
      <c r="AG17" s="159"/>
    </row>
    <row r="18" spans="1:34" ht="15" customHeight="1" x14ac:dyDescent="0.2">
      <c r="A18" s="171"/>
      <c r="B18" s="85" t="s">
        <v>26</v>
      </c>
      <c r="C18" s="203"/>
      <c r="D18" s="203"/>
      <c r="E18" s="19">
        <f>SUM(E15:E17)</f>
        <v>136</v>
      </c>
      <c r="F18" s="19">
        <f t="shared" ref="F18:G18" si="7">SUM(F15:F17)</f>
        <v>60</v>
      </c>
      <c r="G18" s="19">
        <f t="shared" si="7"/>
        <v>76</v>
      </c>
      <c r="H18" s="35">
        <f t="shared" si="5"/>
        <v>0.44117647058823528</v>
      </c>
      <c r="I18" s="25"/>
      <c r="J18" s="85" t="s">
        <v>26</v>
      </c>
      <c r="K18" s="203"/>
      <c r="L18" s="203"/>
      <c r="M18" s="19"/>
      <c r="N18" s="19">
        <f>SUM(N15:N17)</f>
        <v>12</v>
      </c>
      <c r="O18" s="19">
        <f t="shared" ref="O18:P18" si="8">SUM(O15:O17)</f>
        <v>4</v>
      </c>
      <c r="P18" s="19">
        <f t="shared" si="8"/>
        <v>8</v>
      </c>
      <c r="Q18" s="35">
        <f>PRODUCT(O18/N18)</f>
        <v>0.33333333333333331</v>
      </c>
      <c r="R18" s="196"/>
      <c r="S18" s="193"/>
      <c r="T18" s="193"/>
      <c r="U18" s="171"/>
      <c r="V18" s="171"/>
      <c r="W18" s="171"/>
      <c r="X18" s="171"/>
      <c r="Y18" s="171"/>
      <c r="Z18" s="25"/>
      <c r="AA18" s="159"/>
      <c r="AB18" s="159"/>
      <c r="AC18" s="159"/>
      <c r="AD18" s="159"/>
      <c r="AE18" s="159"/>
      <c r="AF18" s="159"/>
      <c r="AG18" s="159"/>
    </row>
    <row r="19" spans="1:34" ht="15" customHeight="1" x14ac:dyDescent="0.2">
      <c r="A19" s="171"/>
      <c r="B19" s="171"/>
      <c r="C19" s="171"/>
      <c r="D19" s="204"/>
      <c r="E19" s="171"/>
      <c r="F19" s="25"/>
      <c r="G19" s="25"/>
      <c r="H19" s="25"/>
      <c r="I19" s="205"/>
      <c r="J19" s="171"/>
      <c r="K19" s="25"/>
      <c r="L19" s="25"/>
      <c r="M19" s="25"/>
      <c r="N19" s="171"/>
      <c r="O19" s="25"/>
      <c r="P19" s="25"/>
      <c r="Q19" s="25"/>
      <c r="R19" s="196"/>
      <c r="S19" s="193"/>
      <c r="T19" s="193"/>
      <c r="U19" s="171"/>
      <c r="V19" s="171"/>
      <c r="W19" s="171"/>
      <c r="X19" s="25"/>
      <c r="Y19" s="25"/>
      <c r="Z19" s="25"/>
      <c r="AA19" s="159"/>
      <c r="AB19" s="159"/>
      <c r="AC19" s="159"/>
      <c r="AD19" s="159"/>
      <c r="AE19" s="159"/>
      <c r="AF19" s="159"/>
      <c r="AG19" s="159"/>
    </row>
    <row r="20" spans="1:34" ht="15" customHeight="1" x14ac:dyDescent="0.25">
      <c r="A20" s="171"/>
      <c r="B20" s="26" t="s">
        <v>146</v>
      </c>
      <c r="C20" s="85" t="s">
        <v>13</v>
      </c>
      <c r="D20" s="15"/>
      <c r="E20" s="203"/>
      <c r="F20" s="15"/>
      <c r="G20" s="15"/>
      <c r="H20" s="16"/>
      <c r="I20" s="206"/>
      <c r="J20" s="207" t="s">
        <v>15</v>
      </c>
      <c r="K20" s="19"/>
      <c r="L20" s="15"/>
      <c r="M20" s="16"/>
      <c r="N20" s="207" t="s">
        <v>16</v>
      </c>
      <c r="O20" s="19"/>
      <c r="P20" s="18"/>
      <c r="Q20" s="16"/>
      <c r="R20" s="23" t="s">
        <v>61</v>
      </c>
      <c r="S20" s="16"/>
      <c r="T20" s="23"/>
      <c r="U20" s="23" t="s">
        <v>128</v>
      </c>
      <c r="V20" s="15"/>
      <c r="W20" s="16"/>
      <c r="X20" s="208"/>
      <c r="Y20" s="85" t="s">
        <v>129</v>
      </c>
      <c r="Z20" s="15"/>
      <c r="AA20" s="15"/>
      <c r="AB20" s="15"/>
      <c r="AC20" s="157"/>
      <c r="AD20" s="158"/>
      <c r="AE20" s="159"/>
      <c r="AF20" s="159"/>
      <c r="AG20" s="159"/>
      <c r="AH20" s="182"/>
    </row>
    <row r="21" spans="1:34" ht="15" customHeight="1" x14ac:dyDescent="0.25">
      <c r="A21" s="171"/>
      <c r="B21" s="66" t="s">
        <v>0</v>
      </c>
      <c r="C21" s="66" t="s">
        <v>1</v>
      </c>
      <c r="D21" s="66" t="s">
        <v>4</v>
      </c>
      <c r="E21" s="66" t="s">
        <v>49</v>
      </c>
      <c r="F21" s="66" t="s">
        <v>44</v>
      </c>
      <c r="G21" s="63" t="s">
        <v>32</v>
      </c>
      <c r="H21" s="66" t="s">
        <v>130</v>
      </c>
      <c r="I21" s="29"/>
      <c r="J21" s="66" t="s">
        <v>49</v>
      </c>
      <c r="K21" s="66" t="s">
        <v>44</v>
      </c>
      <c r="L21" s="209" t="s">
        <v>32</v>
      </c>
      <c r="M21" s="66" t="s">
        <v>130</v>
      </c>
      <c r="N21" s="66" t="s">
        <v>49</v>
      </c>
      <c r="O21" s="66" t="s">
        <v>44</v>
      </c>
      <c r="P21" s="66" t="s">
        <v>32</v>
      </c>
      <c r="Q21" s="66" t="s">
        <v>130</v>
      </c>
      <c r="R21" s="65" t="s">
        <v>23</v>
      </c>
      <c r="S21" s="66" t="s">
        <v>24</v>
      </c>
      <c r="T21" s="63" t="s">
        <v>84</v>
      </c>
      <c r="U21" s="63">
        <v>1</v>
      </c>
      <c r="V21" s="65">
        <v>2</v>
      </c>
      <c r="W21" s="66">
        <v>3</v>
      </c>
      <c r="X21" s="29"/>
      <c r="Y21" s="17" t="s">
        <v>131</v>
      </c>
      <c r="Z21" s="179" t="s">
        <v>132</v>
      </c>
      <c r="AA21" s="179" t="s">
        <v>133</v>
      </c>
      <c r="AB21" s="180" t="s">
        <v>134</v>
      </c>
      <c r="AC21" s="157"/>
      <c r="AD21" s="158"/>
      <c r="AE21" s="159"/>
      <c r="AF21" s="159"/>
      <c r="AG21" s="159"/>
      <c r="AH21" s="182"/>
    </row>
    <row r="22" spans="1:34" ht="15" customHeight="1" x14ac:dyDescent="0.25">
      <c r="A22" s="171"/>
      <c r="B22" s="26">
        <v>2010</v>
      </c>
      <c r="C22" s="5" t="s">
        <v>147</v>
      </c>
      <c r="D22" s="26" t="s">
        <v>99</v>
      </c>
      <c r="E22" s="26">
        <v>1</v>
      </c>
      <c r="F22" s="26">
        <v>1</v>
      </c>
      <c r="G22" s="26">
        <v>0</v>
      </c>
      <c r="H22" s="28">
        <f>PRODUCT(F22/E22)</f>
        <v>1</v>
      </c>
      <c r="I22" s="29"/>
      <c r="J22" s="26"/>
      <c r="K22" s="26"/>
      <c r="L22" s="26"/>
      <c r="M22" s="28"/>
      <c r="N22" s="26"/>
      <c r="O22" s="26"/>
      <c r="P22" s="26"/>
      <c r="Q22" s="28"/>
      <c r="R22" s="30"/>
      <c r="S22" s="26"/>
      <c r="T22" s="27"/>
      <c r="U22" s="27"/>
      <c r="V22" s="30"/>
      <c r="W22" s="26"/>
      <c r="X22" s="117"/>
      <c r="Y22" s="5"/>
      <c r="Z22" s="5"/>
      <c r="AA22" s="5"/>
      <c r="AB22" s="11"/>
      <c r="AC22" s="157"/>
      <c r="AD22" s="158"/>
      <c r="AE22" s="159"/>
      <c r="AF22" s="159"/>
      <c r="AG22" s="159"/>
      <c r="AH22" s="182"/>
    </row>
    <row r="23" spans="1:34" ht="15" customHeight="1" x14ac:dyDescent="0.25">
      <c r="A23" s="171"/>
      <c r="B23" s="179" t="s">
        <v>7</v>
      </c>
      <c r="C23" s="85"/>
      <c r="D23" s="184"/>
      <c r="E23" s="178">
        <f>SUM(E22:E22)</f>
        <v>1</v>
      </c>
      <c r="F23" s="178">
        <f>SUM(F22:F22)</f>
        <v>1</v>
      </c>
      <c r="G23" s="178">
        <f>SUM(G22:G22)</f>
        <v>0</v>
      </c>
      <c r="H23" s="185">
        <f t="shared" ref="H23" si="9">PRODUCT(F23/E23)</f>
        <v>1</v>
      </c>
      <c r="I23" s="29"/>
      <c r="J23" s="178">
        <f>SUM(J22:J22)</f>
        <v>0</v>
      </c>
      <c r="K23" s="178">
        <f>SUM(K22:K22)</f>
        <v>0</v>
      </c>
      <c r="L23" s="178">
        <f>SUM(L22:L22)</f>
        <v>0</v>
      </c>
      <c r="M23" s="185">
        <v>0</v>
      </c>
      <c r="N23" s="178">
        <f>SUM(N22:N22)</f>
        <v>0</v>
      </c>
      <c r="O23" s="178">
        <f>SUM(O22:O22)</f>
        <v>0</v>
      </c>
      <c r="P23" s="178">
        <f>SUM(P22:P22)</f>
        <v>0</v>
      </c>
      <c r="Q23" s="185">
        <v>0</v>
      </c>
      <c r="R23" s="186">
        <f>SUM(R19:R22)</f>
        <v>0</v>
      </c>
      <c r="S23" s="186">
        <f>SUM(S19:S22)</f>
        <v>0</v>
      </c>
      <c r="T23" s="186">
        <v>0</v>
      </c>
      <c r="U23" s="178">
        <f>SUM(U22:U22)</f>
        <v>0</v>
      </c>
      <c r="V23" s="178">
        <f>SUM(V22:V22)</f>
        <v>0</v>
      </c>
      <c r="W23" s="178">
        <f>SUM(W22:W22)</f>
        <v>0</v>
      </c>
      <c r="X23" s="188"/>
      <c r="Y23" s="136"/>
      <c r="Z23" s="75"/>
      <c r="AA23" s="75"/>
      <c r="AB23" s="87"/>
      <c r="AC23" s="157"/>
      <c r="AD23" s="158"/>
      <c r="AE23" s="159"/>
      <c r="AF23" s="159"/>
      <c r="AG23" s="159"/>
      <c r="AH23" s="182"/>
    </row>
    <row r="24" spans="1:34" ht="15" customHeight="1" x14ac:dyDescent="0.25">
      <c r="A24" s="171"/>
      <c r="B24" s="189"/>
      <c r="C24" s="190"/>
      <c r="D24" s="190"/>
      <c r="E24" s="190"/>
      <c r="F24" s="190"/>
      <c r="G24" s="190"/>
      <c r="H24" s="190"/>
      <c r="I24" s="191"/>
      <c r="J24" s="190"/>
      <c r="K24" s="190"/>
      <c r="L24" s="190"/>
      <c r="M24" s="190"/>
      <c r="N24" s="190"/>
      <c r="O24" s="190"/>
      <c r="P24" s="190"/>
      <c r="Q24" s="190"/>
      <c r="R24" s="192"/>
      <c r="S24" s="192"/>
      <c r="T24" s="192"/>
      <c r="U24" s="210"/>
      <c r="V24" s="210"/>
      <c r="W24" s="210"/>
      <c r="X24" s="211"/>
      <c r="Y24" s="211"/>
      <c r="Z24" s="159"/>
      <c r="AA24" s="159"/>
      <c r="AB24" s="159"/>
      <c r="AC24" s="159"/>
      <c r="AD24" s="159"/>
      <c r="AE24" s="159"/>
      <c r="AF24" s="159"/>
      <c r="AG24" s="159"/>
      <c r="AH24" s="182"/>
    </row>
    <row r="25" spans="1:34" ht="15" customHeight="1" x14ac:dyDescent="0.25">
      <c r="A25" s="171"/>
      <c r="B25" s="68" t="s">
        <v>25</v>
      </c>
      <c r="C25" s="194"/>
      <c r="D25" s="194"/>
      <c r="E25" s="66" t="s">
        <v>49</v>
      </c>
      <c r="F25" s="66" t="s">
        <v>44</v>
      </c>
      <c r="G25" s="63" t="s">
        <v>32</v>
      </c>
      <c r="H25" s="66" t="s">
        <v>130</v>
      </c>
      <c r="I25" s="25"/>
      <c r="J25" s="195" t="s">
        <v>148</v>
      </c>
      <c r="K25" s="184"/>
      <c r="L25" s="184"/>
      <c r="M25" s="19" t="s">
        <v>143</v>
      </c>
      <c r="N25" s="19" t="s">
        <v>49</v>
      </c>
      <c r="O25" s="19" t="s">
        <v>44</v>
      </c>
      <c r="P25" s="19" t="s">
        <v>32</v>
      </c>
      <c r="Q25" s="19" t="s">
        <v>130</v>
      </c>
      <c r="R25" s="196"/>
      <c r="S25" s="196"/>
      <c r="T25" s="196"/>
      <c r="U25" s="25"/>
      <c r="V25" s="25"/>
      <c r="W25" s="25"/>
      <c r="X25" s="29"/>
      <c r="Y25" s="171" t="s">
        <v>144</v>
      </c>
      <c r="Z25" s="76" t="s">
        <v>149</v>
      </c>
      <c r="AA25" s="204"/>
      <c r="AB25" s="159"/>
      <c r="AC25" s="159"/>
      <c r="AD25" s="159"/>
      <c r="AE25" s="159"/>
      <c r="AF25" s="159"/>
      <c r="AG25" s="159"/>
      <c r="AH25" s="182"/>
    </row>
    <row r="26" spans="1:34" ht="15" customHeight="1" x14ac:dyDescent="0.25">
      <c r="A26" s="171"/>
      <c r="B26" s="197" t="s">
        <v>13</v>
      </c>
      <c r="C26" s="198"/>
      <c r="D26" s="198"/>
      <c r="E26" s="26">
        <f>PRODUCT(E23)</f>
        <v>1</v>
      </c>
      <c r="F26" s="26">
        <f t="shared" ref="F26:G26" si="10">PRODUCT(F23)</f>
        <v>1</v>
      </c>
      <c r="G26" s="26">
        <f t="shared" si="10"/>
        <v>0</v>
      </c>
      <c r="H26" s="28">
        <f>PRODUCT(F26/E26)</f>
        <v>1</v>
      </c>
      <c r="I26" s="25"/>
      <c r="J26" s="197" t="s">
        <v>57</v>
      </c>
      <c r="K26" s="61"/>
      <c r="L26" s="61"/>
      <c r="M26" s="212"/>
      <c r="N26" s="213"/>
      <c r="O26" s="213"/>
      <c r="P26" s="213"/>
      <c r="Q26" s="214"/>
      <c r="R26" s="196"/>
      <c r="S26" s="196"/>
      <c r="T26" s="196"/>
      <c r="U26" s="25"/>
      <c r="V26" s="25"/>
      <c r="W26" s="25"/>
      <c r="X26" s="29"/>
      <c r="Y26" s="171"/>
      <c r="Z26" s="171"/>
      <c r="AA26" s="204"/>
      <c r="AB26" s="159"/>
      <c r="AC26" s="159"/>
      <c r="AD26" s="159"/>
      <c r="AE26" s="159"/>
      <c r="AF26" s="159"/>
      <c r="AG26" s="159"/>
      <c r="AH26" s="182"/>
    </row>
    <row r="27" spans="1:34" ht="15" customHeight="1" x14ac:dyDescent="0.2">
      <c r="A27" s="171"/>
      <c r="B27" s="200" t="s">
        <v>15</v>
      </c>
      <c r="C27" s="201"/>
      <c r="D27" s="201"/>
      <c r="E27" s="26"/>
      <c r="F27" s="26"/>
      <c r="G27" s="26"/>
      <c r="H27" s="28"/>
      <c r="I27" s="25"/>
      <c r="J27" s="197" t="s">
        <v>58</v>
      </c>
      <c r="K27" s="61"/>
      <c r="L27" s="106"/>
      <c r="M27" s="199"/>
      <c r="N27" s="26"/>
      <c r="O27" s="26"/>
      <c r="P27" s="26"/>
      <c r="Q27" s="28"/>
      <c r="R27" s="196"/>
      <c r="S27" s="196"/>
      <c r="T27" s="196"/>
      <c r="U27" s="25"/>
      <c r="V27" s="25"/>
      <c r="W27" s="25"/>
      <c r="X27" s="25"/>
      <c r="Y27" s="171"/>
      <c r="Z27" s="25"/>
      <c r="AA27" s="159"/>
      <c r="AB27" s="159"/>
      <c r="AC27" s="159"/>
      <c r="AD27" s="159"/>
      <c r="AE27" s="159"/>
      <c r="AF27" s="159"/>
      <c r="AG27" s="159"/>
      <c r="AH27" s="182"/>
    </row>
    <row r="28" spans="1:34" ht="15" customHeight="1" x14ac:dyDescent="0.2">
      <c r="A28" s="171"/>
      <c r="B28" s="200"/>
      <c r="C28" s="201"/>
      <c r="D28" s="201"/>
      <c r="E28" s="26"/>
      <c r="F28" s="26"/>
      <c r="G28" s="26"/>
      <c r="H28" s="28"/>
      <c r="I28" s="25"/>
      <c r="J28" s="202" t="s">
        <v>63</v>
      </c>
      <c r="K28" s="113"/>
      <c r="L28" s="113"/>
      <c r="M28" s="199"/>
      <c r="N28" s="26"/>
      <c r="O28" s="26"/>
      <c r="P28" s="26"/>
      <c r="Q28" s="214"/>
      <c r="R28" s="145"/>
      <c r="S28" s="145"/>
      <c r="T28" s="145"/>
      <c r="U28" s="25"/>
      <c r="V28" s="25"/>
      <c r="W28" s="25"/>
      <c r="X28" s="25"/>
      <c r="Y28" s="25"/>
      <c r="Z28" s="25"/>
      <c r="AA28" s="159"/>
      <c r="AB28" s="159"/>
      <c r="AC28" s="159"/>
      <c r="AD28" s="159"/>
      <c r="AE28" s="159"/>
      <c r="AF28" s="159"/>
      <c r="AG28" s="159"/>
      <c r="AH28" s="182"/>
    </row>
    <row r="29" spans="1:34" ht="15" customHeight="1" x14ac:dyDescent="0.2">
      <c r="A29" s="171"/>
      <c r="B29" s="197" t="s">
        <v>16</v>
      </c>
      <c r="C29" s="198"/>
      <c r="D29" s="198"/>
      <c r="E29" s="26"/>
      <c r="F29" s="26"/>
      <c r="G29" s="26"/>
      <c r="H29" s="28"/>
      <c r="I29" s="25"/>
      <c r="J29" s="197" t="s">
        <v>59</v>
      </c>
      <c r="K29" s="61"/>
      <c r="L29" s="12"/>
      <c r="M29" s="199"/>
      <c r="N29" s="26"/>
      <c r="O29" s="26"/>
      <c r="P29" s="26"/>
      <c r="Q29" s="28"/>
      <c r="R29" s="196"/>
      <c r="S29" s="196"/>
      <c r="T29" s="196"/>
      <c r="U29" s="25"/>
      <c r="V29" s="25"/>
      <c r="W29" s="25"/>
      <c r="X29" s="25"/>
      <c r="Y29" s="25"/>
      <c r="Z29" s="25"/>
      <c r="AA29" s="159"/>
      <c r="AB29" s="159"/>
      <c r="AC29" s="159"/>
      <c r="AD29" s="159"/>
      <c r="AE29" s="159"/>
      <c r="AF29" s="159"/>
      <c r="AG29" s="159"/>
      <c r="AH29" s="182"/>
    </row>
    <row r="30" spans="1:34" ht="15" customHeight="1" x14ac:dyDescent="0.2">
      <c r="A30" s="171"/>
      <c r="B30" s="85" t="s">
        <v>26</v>
      </c>
      <c r="C30" s="203"/>
      <c r="D30" s="203"/>
      <c r="E30" s="19">
        <f>SUM(E26:E29)</f>
        <v>1</v>
      </c>
      <c r="F30" s="19">
        <f>SUM(F26:F29)</f>
        <v>1</v>
      </c>
      <c r="G30" s="19">
        <f>SUM(G26:G29)</f>
        <v>0</v>
      </c>
      <c r="H30" s="35">
        <f>PRODUCT(F30/E30)</f>
        <v>1</v>
      </c>
      <c r="I30" s="25"/>
      <c r="J30" s="85" t="s">
        <v>26</v>
      </c>
      <c r="K30" s="203"/>
      <c r="L30" s="203"/>
      <c r="M30" s="75"/>
      <c r="N30" s="19"/>
      <c r="O30" s="19"/>
      <c r="P30" s="19"/>
      <c r="Q30" s="35"/>
      <c r="R30" s="196"/>
      <c r="S30" s="196"/>
      <c r="T30" s="196"/>
      <c r="U30" s="25"/>
      <c r="V30" s="25"/>
      <c r="W30" s="25"/>
      <c r="X30" s="25"/>
      <c r="Y30" s="25"/>
      <c r="Z30" s="25"/>
      <c r="AA30" s="159"/>
      <c r="AB30" s="159"/>
      <c r="AC30" s="159"/>
      <c r="AD30" s="159"/>
      <c r="AE30" s="159"/>
      <c r="AF30" s="159"/>
      <c r="AG30" s="159"/>
      <c r="AH30" s="182"/>
    </row>
    <row r="31" spans="1:34" ht="15" customHeight="1" x14ac:dyDescent="0.2">
      <c r="A31" s="171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145"/>
      <c r="S31" s="145"/>
      <c r="T31" s="145"/>
      <c r="U31" s="25"/>
      <c r="V31" s="25"/>
      <c r="W31" s="25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82"/>
    </row>
    <row r="32" spans="1:34" ht="15" customHeight="1" x14ac:dyDescent="0.2">
      <c r="A32" s="171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196"/>
      <c r="S32" s="196"/>
      <c r="T32" s="196"/>
      <c r="U32" s="25"/>
      <c r="V32" s="25"/>
      <c r="W32" s="25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82"/>
    </row>
    <row r="33" spans="1:34" ht="15" customHeight="1" x14ac:dyDescent="0.2">
      <c r="A33" s="17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196"/>
      <c r="S33" s="196"/>
      <c r="T33" s="196"/>
      <c r="U33" s="25"/>
      <c r="V33" s="25"/>
      <c r="W33" s="25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82"/>
    </row>
    <row r="34" spans="1:34" ht="15" customHeight="1" x14ac:dyDescent="0.2">
      <c r="A34" s="171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196"/>
      <c r="S34" s="196"/>
      <c r="T34" s="196"/>
      <c r="U34" s="25"/>
      <c r="V34" s="25"/>
      <c r="W34" s="25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82"/>
    </row>
    <row r="35" spans="1:34" ht="15" customHeight="1" x14ac:dyDescent="0.2">
      <c r="A35" s="17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196"/>
      <c r="S35" s="196"/>
      <c r="T35" s="196"/>
      <c r="U35" s="25"/>
      <c r="V35" s="25"/>
      <c r="W35" s="25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82"/>
    </row>
    <row r="36" spans="1:34" ht="15" customHeight="1" x14ac:dyDescent="0.2">
      <c r="A36" s="17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196"/>
      <c r="S36" s="196"/>
      <c r="T36" s="196"/>
      <c r="U36" s="25"/>
      <c r="V36" s="25"/>
      <c r="W36" s="25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82"/>
    </row>
    <row r="37" spans="1:34" ht="15" customHeight="1" x14ac:dyDescent="0.2">
      <c r="A37" s="171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96"/>
      <c r="S37" s="196"/>
      <c r="T37" s="196"/>
      <c r="U37" s="25"/>
      <c r="V37" s="25"/>
      <c r="W37" s="25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82"/>
    </row>
    <row r="38" spans="1:34" ht="15" customHeight="1" x14ac:dyDescent="0.2">
      <c r="A38" s="171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196"/>
      <c r="S38" s="196"/>
      <c r="T38" s="196"/>
      <c r="U38" s="25"/>
      <c r="V38" s="25"/>
      <c r="W38" s="25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82"/>
    </row>
    <row r="39" spans="1:34" ht="15" customHeight="1" x14ac:dyDescent="0.2">
      <c r="A39" s="171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196"/>
      <c r="S39" s="196"/>
      <c r="T39" s="196"/>
      <c r="U39" s="25"/>
      <c r="V39" s="25"/>
      <c r="W39" s="25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82"/>
    </row>
    <row r="40" spans="1:34" ht="15" customHeight="1" x14ac:dyDescent="0.2">
      <c r="A40" s="171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196"/>
      <c r="S40" s="196"/>
      <c r="T40" s="196"/>
      <c r="U40" s="25"/>
      <c r="V40" s="25"/>
      <c r="W40" s="25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82"/>
    </row>
    <row r="41" spans="1:34" ht="15" customHeight="1" x14ac:dyDescent="0.2">
      <c r="A41" s="171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196"/>
      <c r="S41" s="196"/>
      <c r="T41" s="196"/>
      <c r="U41" s="25"/>
      <c r="V41" s="25"/>
      <c r="W41" s="25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82"/>
    </row>
    <row r="42" spans="1:34" ht="15" customHeight="1" x14ac:dyDescent="0.2">
      <c r="A42" s="171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196"/>
      <c r="S42" s="196"/>
      <c r="T42" s="196"/>
      <c r="U42" s="25"/>
      <c r="V42" s="25"/>
      <c r="W42" s="25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82"/>
    </row>
    <row r="43" spans="1:34" ht="15" customHeight="1" x14ac:dyDescent="0.2">
      <c r="A43" s="171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96"/>
      <c r="S43" s="196"/>
      <c r="T43" s="196"/>
      <c r="U43" s="25"/>
      <c r="V43" s="25"/>
      <c r="W43" s="25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82"/>
    </row>
    <row r="44" spans="1:34" ht="15" customHeight="1" x14ac:dyDescent="0.2">
      <c r="A44" s="17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196"/>
      <c r="S44" s="196"/>
      <c r="T44" s="196"/>
      <c r="U44" s="25"/>
      <c r="V44" s="25"/>
      <c r="W44" s="25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82"/>
    </row>
    <row r="45" spans="1:34" ht="15" customHeight="1" x14ac:dyDescent="0.2">
      <c r="A45" s="171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196"/>
      <c r="S45" s="196"/>
      <c r="T45" s="196"/>
      <c r="U45" s="25"/>
      <c r="V45" s="25"/>
      <c r="W45" s="25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82"/>
    </row>
    <row r="46" spans="1:34" ht="15" customHeight="1" x14ac:dyDescent="0.2">
      <c r="A46" s="171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196"/>
      <c r="S46" s="196"/>
      <c r="T46" s="196"/>
      <c r="U46" s="25"/>
      <c r="V46" s="25"/>
      <c r="W46" s="25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82"/>
    </row>
    <row r="47" spans="1:34" ht="15" customHeight="1" x14ac:dyDescent="0.2">
      <c r="A47" s="171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96"/>
      <c r="S47" s="196"/>
      <c r="T47" s="196"/>
      <c r="U47" s="25"/>
      <c r="V47" s="25"/>
      <c r="W47" s="25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82"/>
    </row>
    <row r="48" spans="1:34" ht="15" customHeight="1" x14ac:dyDescent="0.2">
      <c r="A48" s="171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96"/>
      <c r="S48" s="196"/>
      <c r="T48" s="196"/>
      <c r="U48" s="25"/>
      <c r="V48" s="25"/>
      <c r="W48" s="25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82"/>
    </row>
    <row r="49" spans="1:34" ht="15" customHeight="1" x14ac:dyDescent="0.2">
      <c r="A49" s="171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96"/>
      <c r="S49" s="196"/>
      <c r="T49" s="196"/>
      <c r="U49" s="25"/>
      <c r="V49" s="25"/>
      <c r="W49" s="25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82"/>
    </row>
    <row r="50" spans="1:34" ht="15" customHeight="1" x14ac:dyDescent="0.2">
      <c r="A50" s="171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96"/>
      <c r="S50" s="196"/>
      <c r="T50" s="196"/>
      <c r="U50" s="25"/>
      <c r="V50" s="25"/>
      <c r="W50" s="25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82"/>
    </row>
    <row r="51" spans="1:34" ht="15" customHeight="1" x14ac:dyDescent="0.2">
      <c r="A51" s="171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96"/>
      <c r="S51" s="196"/>
      <c r="T51" s="196"/>
      <c r="U51" s="25"/>
      <c r="V51" s="25"/>
      <c r="W51" s="25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82"/>
    </row>
    <row r="52" spans="1:34" ht="15" customHeight="1" x14ac:dyDescent="0.2">
      <c r="A52" s="171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96"/>
      <c r="S52" s="196"/>
      <c r="T52" s="196"/>
      <c r="U52" s="25"/>
      <c r="V52" s="25"/>
      <c r="W52" s="25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82"/>
    </row>
    <row r="53" spans="1:34" ht="15" customHeight="1" x14ac:dyDescent="0.2">
      <c r="A53" s="171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96"/>
      <c r="S53" s="196"/>
      <c r="T53" s="196"/>
      <c r="U53" s="25"/>
      <c r="V53" s="25"/>
      <c r="W53" s="25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82"/>
    </row>
    <row r="54" spans="1:34" ht="15" customHeight="1" x14ac:dyDescent="0.2">
      <c r="A54" s="171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96"/>
      <c r="S54" s="196"/>
      <c r="T54" s="196"/>
      <c r="U54" s="25"/>
      <c r="V54" s="25"/>
      <c r="W54" s="25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82"/>
    </row>
    <row r="55" spans="1:34" ht="15" customHeight="1" x14ac:dyDescent="0.2">
      <c r="A55" s="171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196"/>
      <c r="S55" s="196"/>
      <c r="T55" s="196"/>
      <c r="U55" s="25"/>
      <c r="V55" s="25"/>
      <c r="W55" s="25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82"/>
    </row>
    <row r="56" spans="1:34" ht="15" customHeight="1" x14ac:dyDescent="0.2">
      <c r="A56" s="171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196"/>
      <c r="S56" s="196"/>
      <c r="T56" s="196"/>
      <c r="U56" s="25"/>
      <c r="V56" s="25"/>
      <c r="W56" s="25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82"/>
    </row>
    <row r="57" spans="1:34" ht="15" customHeight="1" x14ac:dyDescent="0.2">
      <c r="A57" s="171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196"/>
      <c r="S57" s="196"/>
      <c r="T57" s="196"/>
      <c r="U57" s="25"/>
      <c r="V57" s="25"/>
      <c r="W57" s="25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82"/>
    </row>
    <row r="58" spans="1:34" ht="15" customHeight="1" x14ac:dyDescent="0.2">
      <c r="A58" s="171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196"/>
      <c r="S58" s="196"/>
      <c r="T58" s="196"/>
      <c r="U58" s="25"/>
      <c r="V58" s="25"/>
      <c r="W58" s="25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82"/>
    </row>
    <row r="59" spans="1:34" ht="15" customHeight="1" x14ac:dyDescent="0.2">
      <c r="A59" s="171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196"/>
      <c r="S59" s="196"/>
      <c r="T59" s="196"/>
      <c r="U59" s="25"/>
      <c r="V59" s="25"/>
      <c r="W59" s="25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82"/>
    </row>
    <row r="60" spans="1:34" ht="15" customHeight="1" x14ac:dyDescent="0.2">
      <c r="A60" s="171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196"/>
      <c r="S60" s="196"/>
      <c r="T60" s="196"/>
      <c r="U60" s="25"/>
      <c r="V60" s="25"/>
      <c r="W60" s="25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82"/>
    </row>
    <row r="61" spans="1:34" ht="15" customHeight="1" x14ac:dyDescent="0.2">
      <c r="A61" s="171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96"/>
      <c r="S61" s="196"/>
      <c r="T61" s="196"/>
      <c r="U61" s="25"/>
      <c r="V61" s="25"/>
      <c r="W61" s="25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82"/>
    </row>
    <row r="62" spans="1:34" ht="15" customHeight="1" x14ac:dyDescent="0.2">
      <c r="A62" s="171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196"/>
      <c r="S62" s="196"/>
      <c r="T62" s="196"/>
      <c r="U62" s="25"/>
      <c r="V62" s="25"/>
      <c r="W62" s="25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82"/>
    </row>
    <row r="63" spans="1:34" ht="15" customHeight="1" x14ac:dyDescent="0.2">
      <c r="A63" s="171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96"/>
      <c r="S63" s="196"/>
      <c r="T63" s="196"/>
      <c r="U63" s="25"/>
      <c r="V63" s="25"/>
      <c r="W63" s="25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82"/>
    </row>
    <row r="64" spans="1:34" ht="15" customHeight="1" x14ac:dyDescent="0.2">
      <c r="A64" s="171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196"/>
      <c r="S64" s="196"/>
      <c r="T64" s="196"/>
      <c r="U64" s="25"/>
      <c r="V64" s="25"/>
      <c r="W64" s="25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82"/>
    </row>
    <row r="65" spans="1:34" ht="15" customHeight="1" x14ac:dyDescent="0.2">
      <c r="A65" s="171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196"/>
      <c r="S65" s="196"/>
      <c r="T65" s="196"/>
      <c r="U65" s="25"/>
      <c r="V65" s="25"/>
      <c r="W65" s="25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82"/>
    </row>
    <row r="66" spans="1:34" ht="15" customHeight="1" x14ac:dyDescent="0.2">
      <c r="A66" s="171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196"/>
      <c r="S66" s="196"/>
      <c r="T66" s="196"/>
      <c r="U66" s="25"/>
      <c r="V66" s="25"/>
      <c r="W66" s="25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82"/>
    </row>
    <row r="67" spans="1:34" ht="15" customHeight="1" x14ac:dyDescent="0.2">
      <c r="A67" s="171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196"/>
      <c r="S67" s="196"/>
      <c r="T67" s="196"/>
      <c r="U67" s="25"/>
      <c r="V67" s="25"/>
      <c r="W67" s="25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82"/>
    </row>
    <row r="68" spans="1:34" ht="15" customHeight="1" x14ac:dyDescent="0.2">
      <c r="A68" s="171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196"/>
      <c r="S68" s="196"/>
      <c r="T68" s="196"/>
      <c r="U68" s="25"/>
      <c r="V68" s="25"/>
      <c r="W68" s="25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82"/>
    </row>
    <row r="69" spans="1:34" ht="15" customHeight="1" x14ac:dyDescent="0.2">
      <c r="A69" s="171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196"/>
      <c r="S69" s="196"/>
      <c r="T69" s="196"/>
      <c r="U69" s="25"/>
      <c r="V69" s="25"/>
      <c r="W69" s="25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82"/>
    </row>
    <row r="70" spans="1:34" ht="15" customHeight="1" x14ac:dyDescent="0.2">
      <c r="A70" s="171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196"/>
      <c r="S70" s="196"/>
      <c r="T70" s="196"/>
      <c r="U70" s="25"/>
      <c r="V70" s="25"/>
      <c r="W70" s="25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82"/>
    </row>
    <row r="71" spans="1:34" ht="15" customHeight="1" x14ac:dyDescent="0.2">
      <c r="A71" s="171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196"/>
      <c r="S71" s="196"/>
      <c r="T71" s="196"/>
      <c r="U71" s="25"/>
      <c r="V71" s="25"/>
      <c r="W71" s="25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82"/>
    </row>
    <row r="72" spans="1:34" ht="15" customHeight="1" x14ac:dyDescent="0.2">
      <c r="A72" s="171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196"/>
      <c r="S72" s="196"/>
      <c r="T72" s="196"/>
      <c r="U72" s="25"/>
      <c r="V72" s="25"/>
      <c r="W72" s="25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82"/>
    </row>
    <row r="73" spans="1:34" ht="15" customHeight="1" x14ac:dyDescent="0.2">
      <c r="A73" s="171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196"/>
      <c r="S73" s="196"/>
      <c r="T73" s="196"/>
      <c r="U73" s="25"/>
      <c r="V73" s="25"/>
      <c r="W73" s="25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82"/>
    </row>
    <row r="74" spans="1:34" ht="15" customHeight="1" x14ac:dyDescent="0.2">
      <c r="A74" s="171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196"/>
      <c r="S74" s="196"/>
      <c r="T74" s="196"/>
      <c r="U74" s="25"/>
      <c r="V74" s="25"/>
      <c r="W74" s="25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82"/>
    </row>
    <row r="75" spans="1:34" ht="15" customHeight="1" x14ac:dyDescent="0.2">
      <c r="A75" s="171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196"/>
      <c r="S75" s="196"/>
      <c r="T75" s="196"/>
      <c r="U75" s="25"/>
      <c r="V75" s="25"/>
      <c r="W75" s="25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82"/>
    </row>
    <row r="76" spans="1:34" ht="15" customHeight="1" x14ac:dyDescent="0.2">
      <c r="A76" s="171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196"/>
      <c r="S76" s="196"/>
      <c r="T76" s="196"/>
      <c r="U76" s="25"/>
      <c r="V76" s="25"/>
      <c r="W76" s="25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82"/>
    </row>
    <row r="77" spans="1:34" ht="15" customHeight="1" x14ac:dyDescent="0.2">
      <c r="A77" s="171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196"/>
      <c r="S77" s="196"/>
      <c r="T77" s="196"/>
      <c r="U77" s="25"/>
      <c r="V77" s="25"/>
      <c r="W77" s="25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82"/>
    </row>
    <row r="78" spans="1:34" ht="15" customHeight="1" x14ac:dyDescent="0.2">
      <c r="A78" s="171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96"/>
      <c r="S78" s="196"/>
      <c r="T78" s="196"/>
      <c r="U78" s="25"/>
      <c r="V78" s="25"/>
      <c r="W78" s="25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82"/>
    </row>
    <row r="79" spans="1:34" ht="15" customHeight="1" x14ac:dyDescent="0.2">
      <c r="A79" s="171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96"/>
      <c r="S79" s="196"/>
      <c r="T79" s="196"/>
      <c r="U79" s="25"/>
      <c r="V79" s="25"/>
      <c r="W79" s="25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82"/>
    </row>
    <row r="80" spans="1:34" ht="15" customHeight="1" x14ac:dyDescent="0.2">
      <c r="A80" s="171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96"/>
      <c r="S80" s="196"/>
      <c r="T80" s="196"/>
      <c r="U80" s="25"/>
      <c r="V80" s="25"/>
      <c r="W80" s="25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82"/>
    </row>
    <row r="81" spans="1:34" ht="15" customHeight="1" x14ac:dyDescent="0.2">
      <c r="A81" s="171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96"/>
      <c r="S81" s="196"/>
      <c r="T81" s="196"/>
      <c r="U81" s="25"/>
      <c r="V81" s="25"/>
      <c r="W81" s="25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82"/>
    </row>
    <row r="82" spans="1:34" ht="15" customHeight="1" x14ac:dyDescent="0.2">
      <c r="A82" s="171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96"/>
      <c r="S82" s="196"/>
      <c r="T82" s="196"/>
      <c r="U82" s="25"/>
      <c r="V82" s="25"/>
      <c r="W82" s="25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82"/>
    </row>
    <row r="83" spans="1:34" ht="15" customHeight="1" x14ac:dyDescent="0.2">
      <c r="A83" s="171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96"/>
      <c r="S83" s="196"/>
      <c r="T83" s="196"/>
      <c r="U83" s="25"/>
      <c r="V83" s="25"/>
      <c r="W83" s="25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82"/>
    </row>
    <row r="84" spans="1:34" ht="15" customHeight="1" x14ac:dyDescent="0.2">
      <c r="A84" s="171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96"/>
      <c r="S84" s="196"/>
      <c r="T84" s="196"/>
      <c r="U84" s="25"/>
      <c r="V84" s="25"/>
      <c r="W84" s="25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82"/>
    </row>
    <row r="85" spans="1:34" ht="15" customHeight="1" x14ac:dyDescent="0.2">
      <c r="A85" s="171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196"/>
      <c r="S85" s="196"/>
      <c r="T85" s="196"/>
      <c r="U85" s="25"/>
      <c r="V85" s="25"/>
      <c r="W85" s="25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82"/>
    </row>
    <row r="86" spans="1:34" ht="15" customHeight="1" x14ac:dyDescent="0.2">
      <c r="A86" s="171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196"/>
      <c r="S86" s="196"/>
      <c r="T86" s="196"/>
      <c r="U86" s="25"/>
      <c r="V86" s="25"/>
      <c r="W86" s="25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82"/>
    </row>
    <row r="87" spans="1:34" ht="15" customHeight="1" x14ac:dyDescent="0.2">
      <c r="A87" s="171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196"/>
      <c r="S87" s="196"/>
      <c r="T87" s="196"/>
      <c r="U87" s="25"/>
      <c r="V87" s="25"/>
      <c r="W87" s="25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82"/>
    </row>
    <row r="88" spans="1:34" ht="15" customHeight="1" x14ac:dyDescent="0.2">
      <c r="A88" s="171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196"/>
      <c r="S88" s="196"/>
      <c r="T88" s="196"/>
      <c r="U88" s="25"/>
      <c r="V88" s="25"/>
      <c r="W88" s="25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82"/>
    </row>
    <row r="89" spans="1:34" ht="15" customHeight="1" x14ac:dyDescent="0.2">
      <c r="A89" s="171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196"/>
      <c r="S89" s="196"/>
      <c r="T89" s="196"/>
      <c r="U89" s="25"/>
      <c r="V89" s="25"/>
      <c r="W89" s="25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82"/>
    </row>
    <row r="90" spans="1:34" ht="15" customHeight="1" x14ac:dyDescent="0.2">
      <c r="A90" s="171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196"/>
      <c r="S90" s="196"/>
      <c r="T90" s="196"/>
      <c r="U90" s="25"/>
      <c r="V90" s="25"/>
      <c r="W90" s="25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82"/>
    </row>
    <row r="91" spans="1:34" ht="15" customHeight="1" x14ac:dyDescent="0.2">
      <c r="A91" s="171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196"/>
      <c r="S91" s="196"/>
      <c r="T91" s="196"/>
      <c r="U91" s="25"/>
      <c r="V91" s="25"/>
      <c r="W91" s="25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82"/>
    </row>
    <row r="92" spans="1:34" ht="15" customHeight="1" x14ac:dyDescent="0.2">
      <c r="A92" s="171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196"/>
      <c r="S92" s="196"/>
      <c r="T92" s="196"/>
      <c r="U92" s="25"/>
      <c r="V92" s="25"/>
      <c r="W92" s="25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82"/>
    </row>
    <row r="93" spans="1:34" ht="15" customHeight="1" x14ac:dyDescent="0.2">
      <c r="A93" s="171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196"/>
      <c r="S93" s="196"/>
      <c r="T93" s="196"/>
      <c r="U93" s="25"/>
      <c r="V93" s="25"/>
      <c r="W93" s="25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82"/>
    </row>
    <row r="94" spans="1:34" ht="15" customHeight="1" x14ac:dyDescent="0.2">
      <c r="A94" s="171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196"/>
      <c r="S94" s="196"/>
      <c r="T94" s="196"/>
      <c r="U94" s="25"/>
      <c r="V94" s="25"/>
      <c r="W94" s="25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82"/>
    </row>
    <row r="95" spans="1:34" ht="15" customHeight="1" x14ac:dyDescent="0.2">
      <c r="A95" s="17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196"/>
      <c r="S95" s="196"/>
      <c r="T95" s="196"/>
      <c r="U95" s="25"/>
      <c r="V95" s="25"/>
      <c r="W95" s="25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82"/>
    </row>
    <row r="96" spans="1:34" ht="15" customHeight="1" x14ac:dyDescent="0.2">
      <c r="A96" s="171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196"/>
      <c r="S96" s="196"/>
      <c r="T96" s="196"/>
      <c r="U96" s="25"/>
      <c r="V96" s="25"/>
      <c r="W96" s="25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82"/>
    </row>
    <row r="97" spans="1:34" ht="15" customHeight="1" x14ac:dyDescent="0.2">
      <c r="A97" s="171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196"/>
      <c r="S97" s="196"/>
      <c r="T97" s="196"/>
      <c r="U97" s="25"/>
      <c r="V97" s="25"/>
      <c r="W97" s="25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82"/>
    </row>
    <row r="98" spans="1:34" ht="15" customHeight="1" x14ac:dyDescent="0.2">
      <c r="A98" s="171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196"/>
      <c r="S98" s="196"/>
      <c r="T98" s="196"/>
      <c r="U98" s="25"/>
      <c r="V98" s="25"/>
      <c r="W98" s="25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82"/>
    </row>
    <row r="99" spans="1:34" ht="15" customHeight="1" x14ac:dyDescent="0.2">
      <c r="A99" s="171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196"/>
      <c r="S99" s="196"/>
      <c r="T99" s="196"/>
      <c r="U99" s="25"/>
      <c r="V99" s="25"/>
      <c r="W99" s="25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82"/>
    </row>
    <row r="100" spans="1:34" ht="15" customHeight="1" x14ac:dyDescent="0.2">
      <c r="A100" s="171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196"/>
      <c r="S100" s="196"/>
      <c r="T100" s="196"/>
      <c r="U100" s="25"/>
      <c r="V100" s="25"/>
      <c r="W100" s="25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82"/>
    </row>
    <row r="101" spans="1:34" ht="15" customHeight="1" x14ac:dyDescent="0.2">
      <c r="A101" s="171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196"/>
      <c r="S101" s="196"/>
      <c r="T101" s="196"/>
      <c r="U101" s="25"/>
      <c r="V101" s="25"/>
      <c r="W101" s="25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82"/>
    </row>
    <row r="102" spans="1:34" ht="15" customHeight="1" x14ac:dyDescent="0.2">
      <c r="A102" s="171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196"/>
      <c r="S102" s="196"/>
      <c r="T102" s="196"/>
      <c r="U102" s="25"/>
      <c r="V102" s="25"/>
      <c r="W102" s="25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82"/>
    </row>
    <row r="103" spans="1:34" ht="15" customHeight="1" x14ac:dyDescent="0.2">
      <c r="A103" s="17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196"/>
      <c r="S103" s="196"/>
      <c r="T103" s="196"/>
      <c r="U103" s="25"/>
      <c r="V103" s="25"/>
      <c r="W103" s="25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82"/>
    </row>
    <row r="104" spans="1:34" ht="15" customHeight="1" x14ac:dyDescent="0.2">
      <c r="A104" s="204"/>
      <c r="B104" s="171"/>
      <c r="C104" s="171"/>
      <c r="D104" s="204"/>
      <c r="E104" s="171"/>
      <c r="F104" s="25"/>
      <c r="G104" s="25"/>
      <c r="H104" s="25"/>
      <c r="I104" s="145"/>
      <c r="J104" s="171"/>
      <c r="K104" s="25"/>
      <c r="L104" s="25"/>
      <c r="M104" s="25"/>
      <c r="N104" s="171"/>
      <c r="O104" s="25"/>
      <c r="P104" s="25"/>
      <c r="Q104" s="25"/>
      <c r="R104" s="215"/>
      <c r="S104" s="215"/>
      <c r="T104" s="215"/>
      <c r="U104" s="171"/>
      <c r="V104" s="171"/>
      <c r="W104" s="171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82"/>
    </row>
    <row r="105" spans="1:34" ht="15" customHeight="1" x14ac:dyDescent="0.2">
      <c r="A105" s="204"/>
      <c r="B105" s="171"/>
      <c r="C105" s="171"/>
      <c r="D105" s="204"/>
      <c r="E105" s="171"/>
      <c r="F105" s="25"/>
      <c r="G105" s="25"/>
      <c r="H105" s="25"/>
      <c r="I105" s="145"/>
      <c r="J105" s="171"/>
      <c r="K105" s="25"/>
      <c r="L105" s="25"/>
      <c r="M105" s="25"/>
      <c r="N105" s="171"/>
      <c r="O105" s="25"/>
      <c r="P105" s="25"/>
      <c r="Q105" s="25"/>
      <c r="R105" s="215"/>
      <c r="S105" s="215"/>
      <c r="T105" s="215"/>
      <c r="U105" s="171"/>
      <c r="V105" s="171"/>
      <c r="W105" s="171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82"/>
    </row>
    <row r="106" spans="1:34" ht="15" customHeight="1" x14ac:dyDescent="0.2">
      <c r="A106" s="204"/>
      <c r="B106" s="171"/>
      <c r="C106" s="171"/>
      <c r="D106" s="204"/>
      <c r="E106" s="171"/>
      <c r="F106" s="25"/>
      <c r="G106" s="25"/>
      <c r="H106" s="25"/>
      <c r="I106" s="145"/>
      <c r="J106" s="171"/>
      <c r="K106" s="25"/>
      <c r="L106" s="25"/>
      <c r="M106" s="25"/>
      <c r="N106" s="171"/>
      <c r="O106" s="25"/>
      <c r="P106" s="25"/>
      <c r="Q106" s="25"/>
      <c r="R106" s="215"/>
      <c r="S106" s="215"/>
      <c r="T106" s="215"/>
      <c r="U106" s="171"/>
      <c r="V106" s="171"/>
      <c r="W106" s="171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82"/>
    </row>
    <row r="107" spans="1:34" ht="15" customHeight="1" x14ac:dyDescent="0.2">
      <c r="A107" s="204"/>
      <c r="B107" s="171"/>
      <c r="C107" s="171"/>
      <c r="D107" s="204"/>
      <c r="E107" s="171"/>
      <c r="F107" s="25"/>
      <c r="G107" s="25"/>
      <c r="H107" s="25"/>
      <c r="I107" s="145"/>
      <c r="J107" s="171"/>
      <c r="K107" s="25"/>
      <c r="L107" s="25"/>
      <c r="M107" s="25"/>
      <c r="N107" s="171"/>
      <c r="O107" s="25"/>
      <c r="P107" s="25"/>
      <c r="Q107" s="25"/>
      <c r="R107" s="215"/>
      <c r="S107" s="215"/>
      <c r="T107" s="215"/>
      <c r="U107" s="171"/>
      <c r="V107" s="171"/>
      <c r="W107" s="171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82"/>
    </row>
    <row r="108" spans="1:34" ht="15" customHeight="1" x14ac:dyDescent="0.2">
      <c r="A108" s="204"/>
      <c r="B108" s="171"/>
      <c r="C108" s="171"/>
      <c r="D108" s="204"/>
      <c r="E108" s="171"/>
      <c r="F108" s="25"/>
      <c r="G108" s="25"/>
      <c r="H108" s="25"/>
      <c r="I108" s="145"/>
      <c r="J108" s="171"/>
      <c r="K108" s="25"/>
      <c r="L108" s="25"/>
      <c r="M108" s="25"/>
      <c r="N108" s="171"/>
      <c r="O108" s="25"/>
      <c r="P108" s="25"/>
      <c r="Q108" s="25"/>
      <c r="R108" s="215"/>
      <c r="S108" s="215"/>
      <c r="T108" s="215"/>
      <c r="U108" s="171"/>
      <c r="V108" s="171"/>
      <c r="W108" s="171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82"/>
    </row>
    <row r="109" spans="1:34" ht="15" customHeight="1" x14ac:dyDescent="0.2">
      <c r="A109" s="204"/>
      <c r="B109" s="171"/>
      <c r="C109" s="171"/>
      <c r="D109" s="204"/>
      <c r="E109" s="171"/>
      <c r="F109" s="25"/>
      <c r="G109" s="25"/>
      <c r="H109" s="25"/>
      <c r="I109" s="145"/>
      <c r="J109" s="171"/>
      <c r="K109" s="25"/>
      <c r="L109" s="25"/>
      <c r="M109" s="25"/>
      <c r="N109" s="171"/>
      <c r="O109" s="25"/>
      <c r="P109" s="25"/>
      <c r="Q109" s="25"/>
      <c r="R109" s="215"/>
      <c r="S109" s="215"/>
      <c r="T109" s="215"/>
      <c r="U109" s="171"/>
      <c r="V109" s="171"/>
      <c r="W109" s="171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82"/>
    </row>
    <row r="110" spans="1:34" ht="15" customHeight="1" x14ac:dyDescent="0.2">
      <c r="A110" s="204"/>
      <c r="B110" s="171"/>
      <c r="C110" s="171"/>
      <c r="D110" s="204"/>
      <c r="E110" s="171"/>
      <c r="F110" s="25"/>
      <c r="G110" s="25"/>
      <c r="H110" s="25"/>
      <c r="I110" s="145"/>
      <c r="J110" s="171"/>
      <c r="K110" s="25"/>
      <c r="L110" s="25"/>
      <c r="M110" s="25"/>
      <c r="N110" s="171"/>
      <c r="O110" s="25"/>
      <c r="P110" s="25"/>
      <c r="Q110" s="25"/>
      <c r="R110" s="215"/>
      <c r="S110" s="215"/>
      <c r="T110" s="215"/>
      <c r="U110" s="171"/>
      <c r="V110" s="171"/>
      <c r="W110" s="171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82"/>
    </row>
    <row r="111" spans="1:34" ht="15" customHeight="1" x14ac:dyDescent="0.2">
      <c r="A111" s="204"/>
      <c r="B111" s="171"/>
      <c r="C111" s="171"/>
      <c r="D111" s="204"/>
      <c r="E111" s="171"/>
      <c r="F111" s="25"/>
      <c r="G111" s="25"/>
      <c r="H111" s="25"/>
      <c r="I111" s="145"/>
      <c r="J111" s="171"/>
      <c r="K111" s="25"/>
      <c r="L111" s="25"/>
      <c r="M111" s="25"/>
      <c r="N111" s="171"/>
      <c r="O111" s="25"/>
      <c r="P111" s="25"/>
      <c r="Q111" s="25"/>
      <c r="R111" s="215"/>
      <c r="S111" s="215"/>
      <c r="T111" s="215"/>
      <c r="U111" s="171"/>
      <c r="V111" s="171"/>
      <c r="W111" s="171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82"/>
    </row>
    <row r="112" spans="1:34" ht="15" customHeight="1" x14ac:dyDescent="0.25"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82"/>
    </row>
    <row r="113" spans="1:34" ht="15" customHeight="1" x14ac:dyDescent="0.25"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82"/>
    </row>
    <row r="114" spans="1:34" ht="15" customHeight="1" x14ac:dyDescent="0.25"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82"/>
    </row>
    <row r="115" spans="1:34" ht="15" customHeight="1" x14ac:dyDescent="0.25"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82"/>
    </row>
    <row r="116" spans="1:34" ht="15" customHeight="1" x14ac:dyDescent="0.2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82"/>
    </row>
    <row r="117" spans="1:34" ht="15" customHeight="1" x14ac:dyDescent="0.2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82"/>
    </row>
    <row r="118" spans="1:34" ht="15" customHeight="1" x14ac:dyDescent="0.2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82"/>
    </row>
    <row r="119" spans="1:34" ht="15" customHeight="1" x14ac:dyDescent="0.2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82"/>
    </row>
    <row r="120" spans="1:34" ht="15" customHeight="1" x14ac:dyDescent="0.2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82"/>
    </row>
    <row r="121" spans="1:34" ht="15" customHeight="1" x14ac:dyDescent="0.2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82"/>
    </row>
    <row r="122" spans="1:34" ht="15" customHeight="1" x14ac:dyDescent="0.2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82"/>
    </row>
    <row r="123" spans="1:34" ht="15" customHeight="1" x14ac:dyDescent="0.2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82"/>
    </row>
    <row r="124" spans="1:34" ht="15" customHeight="1" x14ac:dyDescent="0.2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82"/>
    </row>
    <row r="125" spans="1:34" ht="15" customHeight="1" x14ac:dyDescent="0.2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82"/>
    </row>
    <row r="126" spans="1:34" ht="15" customHeight="1" x14ac:dyDescent="0.2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82"/>
    </row>
    <row r="127" spans="1:34" ht="15" customHeight="1" x14ac:dyDescent="0.2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82"/>
    </row>
    <row r="128" spans="1:34" ht="15" customHeight="1" x14ac:dyDescent="0.2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82"/>
    </row>
    <row r="129" spans="1:34" ht="15" customHeight="1" x14ac:dyDescent="0.2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59"/>
      <c r="Y129" s="159"/>
      <c r="Z129" s="159"/>
      <c r="AA129" s="159"/>
      <c r="AB129" s="159"/>
      <c r="AC129" s="159"/>
      <c r="AD129" s="159"/>
      <c r="AE129" s="159"/>
      <c r="AF129" s="159"/>
      <c r="AG129" s="159"/>
      <c r="AH129" s="182"/>
    </row>
    <row r="130" spans="1:34" ht="15" customHeight="1" x14ac:dyDescent="0.2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82"/>
    </row>
    <row r="131" spans="1:34" ht="15" customHeight="1" x14ac:dyDescent="0.2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82"/>
    </row>
    <row r="132" spans="1:34" ht="15" customHeight="1" x14ac:dyDescent="0.2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82"/>
    </row>
    <row r="133" spans="1:34" ht="15" customHeight="1" x14ac:dyDescent="0.2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82"/>
    </row>
    <row r="134" spans="1:34" ht="15" customHeight="1" x14ac:dyDescent="0.2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82"/>
    </row>
    <row r="135" spans="1:34" ht="15" customHeight="1" x14ac:dyDescent="0.2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82"/>
    </row>
    <row r="136" spans="1:34" ht="15" customHeight="1" x14ac:dyDescent="0.2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82"/>
    </row>
    <row r="137" spans="1:34" ht="15" customHeight="1" x14ac:dyDescent="0.2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82"/>
    </row>
    <row r="138" spans="1:34" ht="15" customHeight="1" x14ac:dyDescent="0.2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82"/>
    </row>
    <row r="139" spans="1:34" ht="15" customHeight="1" x14ac:dyDescent="0.2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82"/>
    </row>
    <row r="140" spans="1:34" ht="15" customHeight="1" x14ac:dyDescent="0.2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82"/>
    </row>
    <row r="141" spans="1:34" ht="15" customHeight="1" x14ac:dyDescent="0.2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82"/>
    </row>
    <row r="142" spans="1:34" ht="15" customHeight="1" x14ac:dyDescent="0.2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82"/>
    </row>
    <row r="143" spans="1:34" ht="15" customHeight="1" x14ac:dyDescent="0.2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82"/>
    </row>
    <row r="144" spans="1:34" ht="15" customHeight="1" x14ac:dyDescent="0.2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82"/>
    </row>
    <row r="145" spans="1:34" ht="15" customHeight="1" x14ac:dyDescent="0.2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82"/>
    </row>
    <row r="146" spans="1:34" ht="15" customHeight="1" x14ac:dyDescent="0.2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82"/>
    </row>
    <row r="147" spans="1:34" ht="15" customHeight="1" x14ac:dyDescent="0.2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82"/>
    </row>
    <row r="148" spans="1:34" ht="15" customHeight="1" x14ac:dyDescent="0.2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82"/>
    </row>
    <row r="149" spans="1:34" ht="15" customHeight="1" x14ac:dyDescent="0.2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82"/>
    </row>
    <row r="150" spans="1:34" ht="15" customHeight="1" x14ac:dyDescent="0.2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82"/>
    </row>
    <row r="151" spans="1:34" ht="15" customHeight="1" x14ac:dyDescent="0.2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82"/>
    </row>
    <row r="152" spans="1:34" ht="15" customHeight="1" x14ac:dyDescent="0.2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82"/>
    </row>
    <row r="153" spans="1:34" ht="15" customHeight="1" x14ac:dyDescent="0.2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82"/>
    </row>
    <row r="154" spans="1:34" ht="15" customHeight="1" x14ac:dyDescent="0.2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82"/>
    </row>
    <row r="155" spans="1:34" ht="15" customHeight="1" x14ac:dyDescent="0.2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82"/>
    </row>
    <row r="156" spans="1:34" ht="15" customHeight="1" x14ac:dyDescent="0.2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82"/>
    </row>
    <row r="157" spans="1:34" ht="15" customHeight="1" x14ac:dyDescent="0.2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82"/>
    </row>
    <row r="158" spans="1:34" ht="15" customHeight="1" x14ac:dyDescent="0.2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82"/>
    </row>
    <row r="159" spans="1:34" ht="15" customHeight="1" x14ac:dyDescent="0.2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82"/>
    </row>
    <row r="160" spans="1:34" ht="15" customHeight="1" x14ac:dyDescent="0.2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82"/>
    </row>
    <row r="161" spans="1:34" ht="15" customHeight="1" x14ac:dyDescent="0.2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82"/>
    </row>
    <row r="162" spans="1:34" ht="15" customHeight="1" x14ac:dyDescent="0.2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82"/>
    </row>
    <row r="163" spans="1:34" ht="15" customHeight="1" x14ac:dyDescent="0.2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82"/>
    </row>
    <row r="164" spans="1:34" ht="15" customHeight="1" x14ac:dyDescent="0.2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82"/>
    </row>
    <row r="165" spans="1:34" ht="15" customHeight="1" x14ac:dyDescent="0.2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82"/>
    </row>
    <row r="166" spans="1:34" ht="15" customHeight="1" x14ac:dyDescent="0.2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82"/>
    </row>
    <row r="167" spans="1:34" ht="15" customHeight="1" x14ac:dyDescent="0.2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82"/>
    </row>
    <row r="168" spans="1:34" ht="15" customHeight="1" x14ac:dyDescent="0.2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82"/>
    </row>
    <row r="169" spans="1:34" ht="15" customHeight="1" x14ac:dyDescent="0.2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82"/>
    </row>
    <row r="170" spans="1:34" ht="15" customHeight="1" x14ac:dyDescent="0.2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82"/>
    </row>
    <row r="171" spans="1:34" ht="15" customHeight="1" x14ac:dyDescent="0.2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82"/>
    </row>
    <row r="172" spans="1:34" ht="15" customHeight="1" x14ac:dyDescent="0.2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82"/>
    </row>
    <row r="173" spans="1:34" ht="15" customHeight="1" x14ac:dyDescent="0.2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82"/>
    </row>
    <row r="174" spans="1:34" ht="15" customHeight="1" x14ac:dyDescent="0.2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82"/>
    </row>
    <row r="175" spans="1:34" ht="15" customHeight="1" x14ac:dyDescent="0.2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82"/>
    </row>
    <row r="176" spans="1:34" ht="15" customHeight="1" x14ac:dyDescent="0.2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82"/>
    </row>
    <row r="177" spans="1:34" ht="15" customHeight="1" x14ac:dyDescent="0.2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82"/>
    </row>
    <row r="178" spans="1:34" ht="15" customHeight="1" x14ac:dyDescent="0.2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82"/>
    </row>
    <row r="179" spans="1:34" ht="15" customHeight="1" x14ac:dyDescent="0.2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82"/>
    </row>
    <row r="180" spans="1:34" ht="15" customHeight="1" x14ac:dyDescent="0.2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82"/>
    </row>
    <row r="181" spans="1:34" ht="15" customHeight="1" x14ac:dyDescent="0.2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82"/>
    </row>
    <row r="182" spans="1:34" ht="15" customHeight="1" x14ac:dyDescent="0.2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82"/>
    </row>
    <row r="183" spans="1:34" ht="15" customHeight="1" x14ac:dyDescent="0.2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82"/>
    </row>
    <row r="184" spans="1:34" ht="15" customHeight="1" x14ac:dyDescent="0.2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82"/>
    </row>
    <row r="185" spans="1:34" ht="15" customHeight="1" x14ac:dyDescent="0.2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82"/>
    </row>
    <row r="186" spans="1:34" ht="15" customHeight="1" x14ac:dyDescent="0.2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82"/>
    </row>
    <row r="187" spans="1:34" ht="15" customHeight="1" x14ac:dyDescent="0.2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82"/>
    </row>
    <row r="188" spans="1:34" ht="15" customHeight="1" x14ac:dyDescent="0.2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82"/>
    </row>
    <row r="189" spans="1:34" ht="15" customHeight="1" x14ac:dyDescent="0.2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82"/>
    </row>
    <row r="190" spans="1:34" ht="15" customHeight="1" x14ac:dyDescent="0.2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59"/>
      <c r="Y190" s="159"/>
      <c r="Z190" s="159"/>
      <c r="AH190" s="1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2020-09-11T22:09:06Z</dcterms:modified>
</cp:coreProperties>
</file>