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43" i="1" l="1"/>
  <c r="AM43" i="1"/>
  <c r="AN46" i="1"/>
  <c r="AN61" i="1" s="1"/>
  <c r="AM46" i="1"/>
  <c r="AN70" i="1"/>
  <c r="AM60" i="1" s="1"/>
  <c r="AM70" i="1"/>
  <c r="AM53" i="1" s="1"/>
  <c r="AN48" i="1"/>
  <c r="AM48" i="1"/>
  <c r="AL48" i="1"/>
  <c r="AN40" i="1"/>
  <c r="AL60" i="1" s="1"/>
  <c r="AM40" i="1"/>
  <c r="AP42" i="1" l="1"/>
  <c r="AP39" i="1"/>
  <c r="AN60" i="1"/>
  <c r="AN53" i="1"/>
  <c r="AN55" i="1"/>
  <c r="AN62" i="1"/>
  <c r="AN49" i="1"/>
  <c r="AL63" i="1" s="1"/>
  <c r="AN63" i="1" s="1"/>
  <c r="AM49" i="1"/>
  <c r="AL56" i="1" s="1"/>
  <c r="AN56" i="1" s="1"/>
  <c r="AN54" i="1"/>
  <c r="AH80" i="1"/>
  <c r="AH79" i="1"/>
  <c r="AH73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2" i="1"/>
  <c r="I82" i="1"/>
  <c r="J82" i="1"/>
  <c r="K82" i="1"/>
  <c r="H83" i="1"/>
  <c r="I83" i="1"/>
  <c r="J83" i="1"/>
  <c r="K83" i="1"/>
  <c r="K84" i="1"/>
  <c r="J84" i="1"/>
  <c r="I84" i="1"/>
  <c r="H84" i="1"/>
  <c r="K55" i="1"/>
  <c r="J55" i="1"/>
  <c r="I55" i="1"/>
  <c r="H55" i="1"/>
  <c r="K54" i="1"/>
  <c r="J54" i="1"/>
  <c r="I54" i="1"/>
  <c r="H54" i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39" i="1"/>
  <c r="J39" i="1"/>
  <c r="I39" i="1"/>
  <c r="H39" i="1"/>
  <c r="K41" i="1"/>
  <c r="J41" i="1"/>
  <c r="I41" i="1"/>
  <c r="H41" i="1"/>
  <c r="O13" i="4" l="1"/>
  <c r="N13" i="4"/>
  <c r="M13" i="4"/>
  <c r="L13" i="4"/>
  <c r="O14" i="4"/>
  <c r="N14" i="4"/>
  <c r="M14" i="4"/>
  <c r="L14" i="4"/>
  <c r="I10" i="4"/>
  <c r="U10" i="4"/>
  <c r="I14" i="4"/>
  <c r="AE10" i="4"/>
  <c r="AQ10" i="4"/>
  <c r="I15" i="4"/>
  <c r="I16" i="4"/>
  <c r="E10" i="4"/>
  <c r="Q10" i="4"/>
  <c r="E14" i="4"/>
  <c r="AA10" i="4"/>
  <c r="AM10" i="4"/>
  <c r="E15" i="4"/>
  <c r="E16" i="4"/>
  <c r="O16" i="4"/>
  <c r="F10" i="4"/>
  <c r="R10" i="4"/>
  <c r="F14" i="4"/>
  <c r="AB10" i="4"/>
  <c r="AN10" i="4"/>
  <c r="F15" i="4"/>
  <c r="F16" i="4"/>
  <c r="G10" i="4"/>
  <c r="S10" i="4"/>
  <c r="G14" i="4"/>
  <c r="AC10" i="4"/>
  <c r="AO10" i="4"/>
  <c r="G15" i="4"/>
  <c r="G16" i="4"/>
  <c r="H10" i="4"/>
  <c r="T10" i="4"/>
  <c r="H14" i="4"/>
  <c r="AD10" i="4"/>
  <c r="AP10" i="4"/>
  <c r="H15" i="4"/>
  <c r="H16" i="4"/>
  <c r="N16" i="4"/>
  <c r="M16" i="4"/>
  <c r="L16" i="4"/>
  <c r="K13" i="4"/>
  <c r="K10" i="4"/>
  <c r="W10" i="4"/>
  <c r="K14" i="4"/>
  <c r="AG10" i="4"/>
  <c r="AS10" i="4"/>
  <c r="K15" i="4"/>
  <c r="K16" i="4"/>
  <c r="O15" i="4"/>
  <c r="N15" i="4"/>
  <c r="M15" i="4"/>
  <c r="L15" i="4"/>
  <c r="J15" i="4"/>
  <c r="AF10" i="4"/>
  <c r="P19" i="3"/>
  <c r="P9" i="3"/>
  <c r="M9" i="3"/>
  <c r="I9" i="3"/>
  <c r="G9" i="3"/>
  <c r="AA24" i="1"/>
</calcChain>
</file>

<file path=xl/sharedStrings.xml><?xml version="1.0" encoding="utf-8"?>
<sst xmlns="http://schemas.openxmlformats.org/spreadsheetml/2006/main" count="821" uniqueCount="419">
  <si>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</si>
  <si>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</si>
  <si>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</si>
  <si>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</si>
  <si>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</si>
  <si>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</si>
  <si>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</si>
  <si>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</si>
  <si>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</si>
  <si>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</si>
  <si>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</si>
  <si>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</si>
  <si>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</si>
  <si>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</si>
  <si>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</si>
  <si>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</si>
  <si>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</si>
  <si>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</si>
  <si>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</si>
  <si>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</si>
  <si>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</si>
  <si>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</si>
  <si>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</si>
  <si>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</si>
  <si>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</si>
  <si>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</si>
  <si>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</si>
  <si>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</si>
  <si>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</si>
  <si>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</si>
  <si>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</si>
  <si>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</si>
  <si>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</si>
  <si>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</si>
  <si>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</si>
  <si>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</si>
  <si>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</si>
  <si>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</si>
  <si>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</si>
  <si>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</si>
  <si>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</si>
  <si>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</si>
  <si>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</si>
  <si>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</si>
  <si>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</si>
  <si>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</si>
  <si>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</si>
  <si>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</si>
  <si>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</si>
  <si>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</si>
  <si>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</si>
  <si>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jok</t>
  </si>
  <si>
    <t>Ikä ensimmäisessä ottelussa</t>
  </si>
  <si>
    <t>KPK</t>
  </si>
  <si>
    <t>SoJy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</si>
  <si>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</si>
  <si>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</si>
  <si>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</si>
  <si>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</si>
  <si>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</si>
  <si>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30.06. 2002  Seinäjoki</t>
  </si>
  <si>
    <t xml:space="preserve">  0-2  (2-3, 4-9)</t>
  </si>
  <si>
    <t>Pasi Virtanen</t>
  </si>
  <si>
    <t>4713</t>
  </si>
  <si>
    <t>24.07. 2005  Oulu</t>
  </si>
  <si>
    <t xml:space="preserve">  1-0  (1-1, 2-1)</t>
  </si>
  <si>
    <t>Vesa Varonen</t>
  </si>
  <si>
    <t>5048</t>
  </si>
  <si>
    <t>16.08. 1997  Hyvinkää</t>
  </si>
  <si>
    <t xml:space="preserve">  0-2  (0-7, 2-3)</t>
  </si>
  <si>
    <t>Jukka Varonen</t>
  </si>
  <si>
    <t>2053</t>
  </si>
  <si>
    <t>Rauno Tuomainen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</si>
  <si>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</si>
  <si>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</si>
  <si>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</si>
  <si>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</si>
  <si>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</si>
  <si>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</si>
  <si>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</si>
  <si>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</si>
  <si>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</si>
  <si>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</si>
  <si>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Jarmo Heikkinen</t>
  </si>
  <si>
    <t>8.</t>
  </si>
  <si>
    <t>ykköspesis</t>
  </si>
  <si>
    <t>1.</t>
  </si>
  <si>
    <t>10.</t>
  </si>
  <si>
    <t>13.</t>
  </si>
  <si>
    <t>JuPa</t>
  </si>
  <si>
    <t>11.</t>
  </si>
  <si>
    <t>SiiPe</t>
  </si>
  <si>
    <t>4.</t>
  </si>
  <si>
    <t>5.</t>
  </si>
  <si>
    <t>2.</t>
  </si>
  <si>
    <t>3.</t>
  </si>
  <si>
    <t>6.</t>
  </si>
  <si>
    <t>PuMu</t>
  </si>
  <si>
    <t>SoJy  2</t>
  </si>
  <si>
    <t>suomensarja</t>
  </si>
  <si>
    <t>Seurat</t>
  </si>
  <si>
    <t>SoJy = Sotkamon Jymy  (1909),  kasvattajaseura</t>
  </si>
  <si>
    <t>KPK = Kajaanin Pallokerho  (1933)</t>
  </si>
  <si>
    <t xml:space="preserve"> Etenijäkuningas 2005</t>
  </si>
  <si>
    <t>1-1-1</t>
  </si>
  <si>
    <t>3-2  SMJ</t>
  </si>
  <si>
    <t>3-1  Tahko</t>
  </si>
  <si>
    <t>0-3  KiPa</t>
  </si>
  <si>
    <t>3-0  SMJ</t>
  </si>
  <si>
    <t>3-0  PattU</t>
  </si>
  <si>
    <t>3-0  KiPa</t>
  </si>
  <si>
    <t>3-1  KoU</t>
  </si>
  <si>
    <t>3-1  Kiri</t>
  </si>
  <si>
    <t>0-3  Lippo</t>
  </si>
  <si>
    <t>0-2  KiPa</t>
  </si>
  <si>
    <t>1-3  PattU</t>
  </si>
  <si>
    <t>4-1  Lippo</t>
  </si>
  <si>
    <t>4-0  PattU</t>
  </si>
  <si>
    <t>2-0  KiPe</t>
  </si>
  <si>
    <t>2-1  KiPa</t>
  </si>
  <si>
    <t>2-3  NJ</t>
  </si>
  <si>
    <t>2-0  Tahko</t>
  </si>
  <si>
    <t>3-0 KiPa</t>
  </si>
  <si>
    <t>3-2  PattU</t>
  </si>
  <si>
    <t>3-2  NJ</t>
  </si>
  <si>
    <t>2-3  PattU</t>
  </si>
  <si>
    <t>4-0  KiPa</t>
  </si>
  <si>
    <t>3-1  KPL</t>
  </si>
  <si>
    <t>1-3  ViVe</t>
  </si>
  <si>
    <t>2-1  Lippo</t>
  </si>
  <si>
    <t>28.06. 1998  Sotkamo</t>
  </si>
  <si>
    <t xml:space="preserve">  2-0  (6-5, 13-0)</t>
  </si>
  <si>
    <t>s</t>
  </si>
  <si>
    <t>Petri Kaijansinkko</t>
  </si>
  <si>
    <t>6987</t>
  </si>
  <si>
    <t>06.08. 2000  Oulu</t>
  </si>
  <si>
    <t xml:space="preserve">  2-1  (5-6, 2-0, 1-1, 4-3)</t>
  </si>
  <si>
    <t>5640</t>
  </si>
  <si>
    <t>23 v  2 kk  23 pv</t>
  </si>
  <si>
    <t>B-POJAT</t>
  </si>
  <si>
    <t>15.08. 1994  Heinola</t>
  </si>
  <si>
    <t xml:space="preserve">  8-6</t>
  </si>
  <si>
    <t>Pasi Laitinen</t>
  </si>
  <si>
    <t>A-POJAT</t>
  </si>
  <si>
    <t>14.07. 1995  Alajärvi</t>
  </si>
  <si>
    <t xml:space="preserve">  0-2  (1-5, 0-1)</t>
  </si>
  <si>
    <t>Pekka Arffman</t>
  </si>
  <si>
    <t>3420</t>
  </si>
  <si>
    <t>13.07. 1996  Kitee</t>
  </si>
  <si>
    <t xml:space="preserve">  2-0  (6-1, 1-0)</t>
  </si>
  <si>
    <t>4798</t>
  </si>
  <si>
    <t>2/3</t>
  </si>
  <si>
    <t>7/9</t>
  </si>
  <si>
    <t>7.</t>
  </si>
  <si>
    <t>9.</t>
  </si>
  <si>
    <t>2/6</t>
  </si>
  <si>
    <t>2/5</t>
  </si>
  <si>
    <t>0/1</t>
  </si>
  <si>
    <t>1/4</t>
  </si>
  <si>
    <t>1/3</t>
  </si>
  <si>
    <t>5/8</t>
  </si>
  <si>
    <t>1/6</t>
  </si>
  <si>
    <t>1/5</t>
  </si>
  <si>
    <t>6/7</t>
  </si>
  <si>
    <t>15/31</t>
  </si>
  <si>
    <t>15/28</t>
  </si>
  <si>
    <t>0/2</t>
  </si>
  <si>
    <t>3/6</t>
  </si>
  <si>
    <t>1/1</t>
  </si>
  <si>
    <t>2/4</t>
  </si>
  <si>
    <t>5/11</t>
  </si>
  <si>
    <t>1/2</t>
  </si>
  <si>
    <t>KAIKKIEN AIKOJEN TILASTOT, TOP-10</t>
  </si>
  <si>
    <t>PESISPÖRSSIRAJAT</t>
  </si>
  <si>
    <t>1000 p</t>
  </si>
  <si>
    <t>1300 p</t>
  </si>
  <si>
    <t>Jatkosarja  2.</t>
  </si>
  <si>
    <t>Jatkosarja  1.</t>
  </si>
  <si>
    <t>8/11</t>
  </si>
  <si>
    <t xml:space="preserve">      Mitalit</t>
  </si>
  <si>
    <t>14.5.1977   Sotkamo</t>
  </si>
  <si>
    <t xml:space="preserve">  18 v   0 kk   9 pv</t>
  </si>
  <si>
    <t>20.05. 1997  Tahko - JuPa  1-0  (4-4, 2-0)</t>
  </si>
  <si>
    <t>3.  ottelu</t>
  </si>
  <si>
    <t>4.  ottelu</t>
  </si>
  <si>
    <t>22.05. 1997  JuPa - Lippo  0-1  (2-5, 2-2)</t>
  </si>
  <si>
    <t xml:space="preserve">  20 v   0 kk   6 pv</t>
  </si>
  <si>
    <t xml:space="preserve">  20 v   0 kk   8 pv</t>
  </si>
  <si>
    <t>23.05. 1995  SoJy - SiiPe  2-0  (5-0, 7-0)</t>
  </si>
  <si>
    <t>11/12</t>
  </si>
  <si>
    <t>JuPa = Juvan Pallo  (1950)</t>
  </si>
  <si>
    <t>SiiPe = Siilinjärven Pesis  (1987)</t>
  </si>
  <si>
    <t>PuMu = Puna-Mustat, Helsinki  (1941)</t>
  </si>
  <si>
    <t>16.</t>
  </si>
  <si>
    <t>20.</t>
  </si>
  <si>
    <t>19.</t>
  </si>
  <si>
    <t>27.</t>
  </si>
  <si>
    <t xml:space="preserve">       Runkosarja TOP-30</t>
  </si>
  <si>
    <t>21.</t>
  </si>
  <si>
    <t>30.</t>
  </si>
  <si>
    <t>24.</t>
  </si>
  <si>
    <t>28.</t>
  </si>
  <si>
    <t>Ylempi loppusarja TOP-10</t>
  </si>
  <si>
    <t>2-0-3</t>
  </si>
  <si>
    <t>0-2-0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</si>
  <si>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</si>
  <si>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</si>
  <si>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</si>
  <si>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</si>
  <si>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</si>
  <si>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</si>
  <si>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</si>
  <si>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</si>
  <si>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12.</t>
  </si>
  <si>
    <t>35.</t>
  </si>
  <si>
    <t>95.</t>
  </si>
  <si>
    <t>18.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</si>
  <si>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</si>
  <si>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</si>
  <si>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</si>
  <si>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</si>
  <si>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</si>
  <si>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</si>
  <si>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</si>
  <si>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1945 - 1995</t>
  </si>
  <si>
    <t xml:space="preserve"> 1979 - 1995</t>
  </si>
  <si>
    <t xml:space="preserve"> 500</t>
  </si>
  <si>
    <t xml:space="preserve"> 1945 - 1996</t>
  </si>
  <si>
    <t xml:space="preserve"> 1979 - 1996</t>
  </si>
  <si>
    <t>201.</t>
  </si>
  <si>
    <t xml:space="preserve"> 600</t>
  </si>
  <si>
    <t xml:space="preserve"> 1945 - 1997</t>
  </si>
  <si>
    <t xml:space="preserve"> 1979 - 1997</t>
  </si>
  <si>
    <t xml:space="preserve"> 1945 - 1998</t>
  </si>
  <si>
    <t xml:space="preserve"> 1979 - 1998</t>
  </si>
  <si>
    <t xml:space="preserve"> 1945 - 1999</t>
  </si>
  <si>
    <t xml:space="preserve"> 1979 - 1999</t>
  </si>
  <si>
    <t>68.</t>
  </si>
  <si>
    <t xml:space="preserve"> 1945 - 2000</t>
  </si>
  <si>
    <t xml:space="preserve"> 1979 - 2000</t>
  </si>
  <si>
    <t>41.</t>
  </si>
  <si>
    <t>46.</t>
  </si>
  <si>
    <t xml:space="preserve"> 1945 - 2001</t>
  </si>
  <si>
    <t xml:space="preserve"> 1979 - 2001</t>
  </si>
  <si>
    <t>22.</t>
  </si>
  <si>
    <t>25.</t>
  </si>
  <si>
    <t xml:space="preserve"> 1945 - 2002</t>
  </si>
  <si>
    <t xml:space="preserve"> 1979 - 2002</t>
  </si>
  <si>
    <t xml:space="preserve"> 1945 - 2003</t>
  </si>
  <si>
    <t xml:space="preserve"> 1979 - 2003</t>
  </si>
  <si>
    <t>14.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</si>
  <si>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</si>
  <si>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</si>
  <si>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</si>
  <si>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</si>
  <si>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</si>
  <si>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</si>
  <si>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</si>
  <si>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</si>
  <si>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</si>
  <si>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</si>
  <si>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</si>
  <si>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</si>
  <si>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</si>
  <si>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</si>
  <si>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</si>
  <si>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100</t>
  </si>
  <si>
    <t xml:space="preserve"> SIJOITUS</t>
  </si>
  <si>
    <t>255. ottelu</t>
  </si>
  <si>
    <t xml:space="preserve"> Tehotilasto</t>
  </si>
  <si>
    <t xml:space="preserve"> Kärkilyöjätilasto</t>
  </si>
  <si>
    <t>109.</t>
  </si>
  <si>
    <t>116.</t>
  </si>
  <si>
    <t>64.</t>
  </si>
  <si>
    <t>73.</t>
  </si>
  <si>
    <t>49.</t>
  </si>
  <si>
    <t>31.</t>
  </si>
  <si>
    <t>33.</t>
  </si>
  <si>
    <t>17.</t>
  </si>
  <si>
    <t>23.</t>
  </si>
  <si>
    <t>124. ottelu</t>
  </si>
  <si>
    <t>43.</t>
  </si>
  <si>
    <t>232.</t>
  </si>
  <si>
    <t>118.</t>
  </si>
  <si>
    <t>90.</t>
  </si>
  <si>
    <t>161.</t>
  </si>
  <si>
    <t>169.</t>
  </si>
  <si>
    <t>162.</t>
  </si>
  <si>
    <t>156.</t>
  </si>
  <si>
    <t>138.</t>
  </si>
  <si>
    <t>139.</t>
  </si>
  <si>
    <t>147.</t>
  </si>
  <si>
    <t>136.</t>
  </si>
  <si>
    <t>115.</t>
  </si>
  <si>
    <t>114.</t>
  </si>
  <si>
    <t>106.</t>
  </si>
  <si>
    <t>100.</t>
  </si>
  <si>
    <t>176.</t>
  </si>
  <si>
    <t>154.</t>
  </si>
  <si>
    <t>173.</t>
  </si>
  <si>
    <t>81.</t>
  </si>
  <si>
    <t>37.</t>
  </si>
  <si>
    <t>208.</t>
  </si>
  <si>
    <t>48.</t>
  </si>
  <si>
    <t>198. ottelu</t>
  </si>
  <si>
    <t>19.   26.08. 2008  NJ - SoJy  2-1</t>
  </si>
  <si>
    <t>31 v   3 kk 12 pv</t>
  </si>
  <si>
    <t xml:space="preserve">  77. ottelu</t>
  </si>
  <si>
    <t xml:space="preserve">  6.   04.09. 2005  Tahko - SoJy  0-1</t>
  </si>
  <si>
    <t>25.   25.08. 2005  NJ - SoJy  2-1</t>
  </si>
  <si>
    <t xml:space="preserve">  68. ottelu</t>
  </si>
  <si>
    <t>13.   28.08. 2008  SoJy - NJ  1-0</t>
  </si>
  <si>
    <t>101. ottelu</t>
  </si>
  <si>
    <t xml:space="preserve">  7.   28.08. 2010  ViVe - SoJy  2-0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</si>
  <si>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</si>
  <si>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</si>
  <si>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</si>
  <si>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</si>
  <si>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</si>
  <si>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  30</t>
  </si>
  <si>
    <t>212.   08.08. 2004  SoJy - PuPe  2-0</t>
  </si>
  <si>
    <t>27 v   2 kk 25 pv</t>
  </si>
  <si>
    <t>163. ottelu</t>
  </si>
  <si>
    <t>243. ottelu</t>
  </si>
  <si>
    <t>140. ottelu</t>
  </si>
  <si>
    <t>203. ottelu</t>
  </si>
  <si>
    <t xml:space="preserve">  46.   25.07. 2002  PuPe - SoJy  0-2</t>
  </si>
  <si>
    <t xml:space="preserve">  21.   24.05. 2009  PuPe - SoJy  0-2</t>
  </si>
  <si>
    <t xml:space="preserve">  99.   09.08. 2001  SoJy - AA  2-0</t>
  </si>
  <si>
    <t xml:space="preserve">  50.   03.08. 2004  PuPe - SoJy  0-1</t>
  </si>
  <si>
    <t xml:space="preserve">  21.   14.07. 2009  SoJy - Lippo  1-0</t>
  </si>
  <si>
    <t xml:space="preserve">  96.   24.05. 2005  SoJy - KiPa  2-1</t>
  </si>
  <si>
    <t>690.</t>
  </si>
  <si>
    <t>739.</t>
  </si>
  <si>
    <t>411.</t>
  </si>
  <si>
    <t>303.</t>
  </si>
  <si>
    <t>247.</t>
  </si>
  <si>
    <t>190.</t>
  </si>
  <si>
    <t>146.</t>
  </si>
  <si>
    <t>120.</t>
  </si>
  <si>
    <t>98.</t>
  </si>
  <si>
    <t>80.</t>
  </si>
  <si>
    <t>76.</t>
  </si>
  <si>
    <t>69.</t>
  </si>
  <si>
    <t>958.</t>
  </si>
  <si>
    <t>799.</t>
  </si>
  <si>
    <t>734.</t>
  </si>
  <si>
    <t>646.</t>
  </si>
  <si>
    <t>607.</t>
  </si>
  <si>
    <t>547.</t>
  </si>
  <si>
    <t>550.</t>
  </si>
  <si>
    <t>519.</t>
  </si>
  <si>
    <t>468.</t>
  </si>
  <si>
    <t>472.</t>
  </si>
  <si>
    <t>477.</t>
  </si>
  <si>
    <t>474.</t>
  </si>
  <si>
    <t>470.</t>
  </si>
  <si>
    <t>480.</t>
  </si>
  <si>
    <t>729.</t>
  </si>
  <si>
    <t>449.</t>
  </si>
  <si>
    <t>278.</t>
  </si>
  <si>
    <t>165.</t>
  </si>
  <si>
    <t>96.</t>
  </si>
  <si>
    <t>62.</t>
  </si>
  <si>
    <t>34.</t>
  </si>
  <si>
    <t>26.</t>
  </si>
  <si>
    <t>851.</t>
  </si>
  <si>
    <t>598.</t>
  </si>
  <si>
    <t>427.</t>
  </si>
  <si>
    <t>322.</t>
  </si>
  <si>
    <t>230.</t>
  </si>
  <si>
    <t>157.</t>
  </si>
  <si>
    <t>107.</t>
  </si>
  <si>
    <t>93.</t>
  </si>
  <si>
    <t>77.</t>
  </si>
  <si>
    <t>1444.</t>
  </si>
  <si>
    <t>1499.</t>
  </si>
  <si>
    <t>934.</t>
  </si>
  <si>
    <t>720.</t>
  </si>
  <si>
    <t>534.</t>
  </si>
  <si>
    <t>426.</t>
  </si>
  <si>
    <t>346.</t>
  </si>
  <si>
    <t>262.</t>
  </si>
  <si>
    <t>270.</t>
  </si>
  <si>
    <t>210.</t>
  </si>
  <si>
    <t>166.</t>
  </si>
  <si>
    <t>155.</t>
  </si>
  <si>
    <t>163.</t>
  </si>
  <si>
    <t>164.</t>
  </si>
  <si>
    <t>134.</t>
  </si>
  <si>
    <t>127.</t>
  </si>
  <si>
    <t>SEUROITTAIN</t>
  </si>
  <si>
    <t>ka / ottelu</t>
  </si>
  <si>
    <t>LYÖDYT, KA/OTT</t>
  </si>
  <si>
    <t>RS</t>
  </si>
  <si>
    <t>YLS</t>
  </si>
  <si>
    <t>ERO</t>
  </si>
  <si>
    <t>TUODUT, KA/OTT</t>
  </si>
  <si>
    <t>Sotkamon Jymy</t>
  </si>
  <si>
    <t>Siilinjärven Pesis</t>
  </si>
  <si>
    <t>Juvan Pallo</t>
  </si>
  <si>
    <t>YLEISÖENNÄTYS  KOTONA</t>
  </si>
  <si>
    <t>YLEISÖENNÄTYS  VIERAISSA</t>
  </si>
  <si>
    <t>OSUUS</t>
  </si>
  <si>
    <t>KATSOJIA YLI 5000</t>
  </si>
  <si>
    <t>128.   09.07. 1998  SoJy - Lippo  0-2</t>
  </si>
  <si>
    <t>SIJA</t>
  </si>
  <si>
    <t>KATSOJIA</t>
  </si>
  <si>
    <t>KA / PELI</t>
  </si>
  <si>
    <t>58.   06.07. 2010  KPL - SoJy  2-0</t>
  </si>
  <si>
    <t>41.   27.08. 1998  Lippo - SoJy  2-0,  ve 1/3</t>
  </si>
  <si>
    <t>38.   06.09. 2000  KiPa - SoJy  2-0,  fin 3/3</t>
  </si>
  <si>
    <t>26.   12.09. 2009  KPL - SoJy  0-1,  fin 3/4</t>
  </si>
  <si>
    <t>17.   30.08. 1998  Lippo - SoJy  2-0,  ve 3/3</t>
  </si>
  <si>
    <t>738 786</t>
  </si>
  <si>
    <t xml:space="preserve"> RS JA YLS</t>
  </si>
  <si>
    <t>TOP-100     1945-2020</t>
  </si>
  <si>
    <t>32.</t>
  </si>
  <si>
    <t>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</si>
</sst>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7" borderId="1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0" xfId="0" applyNumberFormat="1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6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166" fontId="4" fillId="4" borderId="0" xfId="0" applyNumberFormat="1" applyFont="1" applyFill="1" applyAlignment="1"/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4" width="13.7109375" style="63" customWidth="1"/>
    <col min="35" max="35" width="13" style="63" customWidth="1"/>
    <col min="36" max="36" width="13.14062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8" t="s">
        <v>83</v>
      </c>
      <c r="C1" s="6"/>
      <c r="D1" s="7"/>
      <c r="E1" s="100" t="s">
        <v>180</v>
      </c>
      <c r="F1" s="8"/>
      <c r="G1" s="8"/>
      <c r="H1" s="8"/>
      <c r="I1" s="8"/>
      <c r="J1" s="6"/>
      <c r="K1" s="6"/>
      <c r="L1" s="8"/>
      <c r="M1" s="6"/>
      <c r="N1" s="6"/>
      <c r="O1" s="117"/>
      <c r="P1" s="117"/>
      <c r="Q1" s="117"/>
      <c r="R1" s="117"/>
      <c r="S1" s="117"/>
      <c r="T1" s="117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  <c r="AS1" s="40"/>
      <c r="AT1" s="40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197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08"/>
      <c r="AA2" s="20"/>
      <c r="AB2" s="23" t="s">
        <v>202</v>
      </c>
      <c r="AC2" s="21"/>
      <c r="AD2" s="15"/>
      <c r="AE2" s="22"/>
      <c r="AF2" s="20"/>
      <c r="AG2" s="23" t="s">
        <v>74</v>
      </c>
      <c r="AH2" s="15"/>
      <c r="AI2" s="15"/>
      <c r="AJ2" s="16"/>
      <c r="AK2" s="20"/>
      <c r="AL2" s="23" t="s">
        <v>76</v>
      </c>
      <c r="AM2" s="21"/>
      <c r="AN2" s="15"/>
      <c r="AO2" s="147" t="s">
        <v>179</v>
      </c>
      <c r="AP2" s="15"/>
      <c r="AQ2" s="16"/>
      <c r="AR2" s="40"/>
      <c r="AS2" s="40"/>
      <c r="AT2" s="40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35</v>
      </c>
      <c r="AE3" s="19" t="s">
        <v>17</v>
      </c>
      <c r="AF3" s="25"/>
      <c r="AG3" s="19" t="s">
        <v>79</v>
      </c>
      <c r="AH3" s="19" t="s">
        <v>80</v>
      </c>
      <c r="AI3" s="16" t="s">
        <v>81</v>
      </c>
      <c r="AJ3" s="19" t="s">
        <v>82</v>
      </c>
      <c r="AK3" s="25"/>
      <c r="AL3" s="19" t="s">
        <v>23</v>
      </c>
      <c r="AM3" s="19" t="s">
        <v>24</v>
      </c>
      <c r="AN3" s="16" t="s">
        <v>75</v>
      </c>
      <c r="AO3" s="16" t="s">
        <v>31</v>
      </c>
      <c r="AP3" s="18" t="s">
        <v>32</v>
      </c>
      <c r="AQ3" s="19" t="s">
        <v>33</v>
      </c>
      <c r="AR3" s="40"/>
      <c r="AS3" s="40"/>
      <c r="AT3" s="40"/>
    </row>
    <row r="4" spans="1:46" s="4" customFormat="1" ht="15" customHeight="1" x14ac:dyDescent="0.25">
      <c r="A4" s="2"/>
      <c r="B4" s="33">
        <v>1995</v>
      </c>
      <c r="C4" s="33" t="s">
        <v>84</v>
      </c>
      <c r="D4" s="118" t="s">
        <v>53</v>
      </c>
      <c r="E4" s="33"/>
      <c r="F4" s="119" t="s">
        <v>85</v>
      </c>
      <c r="G4" s="65"/>
      <c r="H4" s="64"/>
      <c r="I4" s="33"/>
      <c r="J4" s="33"/>
      <c r="K4" s="33"/>
      <c r="L4" s="33"/>
      <c r="M4" s="33"/>
      <c r="N4" s="120"/>
      <c r="O4" s="31"/>
      <c r="P4" s="92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46"/>
      <c r="AH4" s="146"/>
      <c r="AI4" s="146"/>
      <c r="AJ4" s="146"/>
      <c r="AK4" s="25"/>
      <c r="AL4" s="26"/>
      <c r="AM4" s="26"/>
      <c r="AN4" s="26"/>
      <c r="AO4" s="28"/>
      <c r="AP4" s="30"/>
      <c r="AQ4" s="26"/>
      <c r="AR4" s="40"/>
      <c r="AS4" s="40"/>
      <c r="AT4" s="40"/>
    </row>
    <row r="5" spans="1:46" s="4" customFormat="1" ht="15" customHeight="1" x14ac:dyDescent="0.25">
      <c r="A5" s="2"/>
      <c r="B5" s="26">
        <v>1995</v>
      </c>
      <c r="C5" s="26" t="s">
        <v>86</v>
      </c>
      <c r="D5" s="27" t="s">
        <v>54</v>
      </c>
      <c r="E5" s="26">
        <v>1</v>
      </c>
      <c r="F5" s="26">
        <v>0</v>
      </c>
      <c r="G5" s="26">
        <v>0</v>
      </c>
      <c r="H5" s="26">
        <v>0</v>
      </c>
      <c r="I5" s="26">
        <v>3</v>
      </c>
      <c r="J5" s="26">
        <v>3</v>
      </c>
      <c r="K5" s="26">
        <v>0</v>
      </c>
      <c r="L5" s="26">
        <v>0</v>
      </c>
      <c r="M5" s="26">
        <v>0</v>
      </c>
      <c r="N5" s="29">
        <v>0.375</v>
      </c>
      <c r="O5" s="25">
        <v>8</v>
      </c>
      <c r="P5" s="92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46"/>
      <c r="AH5" s="146"/>
      <c r="AI5" s="146"/>
      <c r="AJ5" s="146"/>
      <c r="AK5" s="25"/>
      <c r="AL5" s="26"/>
      <c r="AM5" s="26"/>
      <c r="AN5" s="26"/>
      <c r="AO5" s="26">
        <v>1</v>
      </c>
      <c r="AP5" s="26"/>
      <c r="AQ5" s="26"/>
      <c r="AR5" s="40"/>
      <c r="AS5" s="40"/>
      <c r="AT5" s="40"/>
    </row>
    <row r="6" spans="1:46" s="4" customFormat="1" ht="15" customHeight="1" x14ac:dyDescent="0.25">
      <c r="A6" s="2"/>
      <c r="B6" s="33">
        <v>1996</v>
      </c>
      <c r="C6" s="33" t="s">
        <v>87</v>
      </c>
      <c r="D6" s="118" t="s">
        <v>53</v>
      </c>
      <c r="E6" s="33"/>
      <c r="F6" s="119" t="s">
        <v>85</v>
      </c>
      <c r="G6" s="65"/>
      <c r="H6" s="64"/>
      <c r="I6" s="33"/>
      <c r="J6" s="33"/>
      <c r="K6" s="33"/>
      <c r="L6" s="33"/>
      <c r="M6" s="33"/>
      <c r="N6" s="120"/>
      <c r="O6" s="25">
        <v>0</v>
      </c>
      <c r="P6" s="92"/>
      <c r="Q6" s="19"/>
      <c r="R6" s="19"/>
      <c r="S6" s="19"/>
      <c r="T6" s="31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46"/>
      <c r="AH6" s="146"/>
      <c r="AI6" s="146"/>
      <c r="AJ6" s="146"/>
      <c r="AK6" s="25"/>
      <c r="AL6" s="26"/>
      <c r="AM6" s="26"/>
      <c r="AN6" s="26"/>
      <c r="AO6" s="28"/>
      <c r="AP6" s="30"/>
      <c r="AQ6" s="26"/>
      <c r="AR6" s="40"/>
      <c r="AS6" s="40"/>
      <c r="AT6" s="40"/>
    </row>
    <row r="7" spans="1:46" s="4" customFormat="1" ht="15" customHeight="1" x14ac:dyDescent="0.25">
      <c r="A7" s="2"/>
      <c r="B7" s="26">
        <v>1997</v>
      </c>
      <c r="C7" s="26" t="s">
        <v>88</v>
      </c>
      <c r="D7" s="27" t="s">
        <v>89</v>
      </c>
      <c r="E7" s="26">
        <v>28</v>
      </c>
      <c r="F7" s="26">
        <v>3</v>
      </c>
      <c r="G7" s="26">
        <v>6</v>
      </c>
      <c r="H7" s="26">
        <v>23</v>
      </c>
      <c r="I7" s="26">
        <v>136</v>
      </c>
      <c r="J7" s="26">
        <v>41</v>
      </c>
      <c r="K7" s="26">
        <v>67</v>
      </c>
      <c r="L7" s="26">
        <v>19</v>
      </c>
      <c r="M7" s="26">
        <v>9</v>
      </c>
      <c r="N7" s="29">
        <v>0.621</v>
      </c>
      <c r="O7" s="25">
        <v>219.00161030595814</v>
      </c>
      <c r="P7" s="92"/>
      <c r="Q7" s="19" t="s">
        <v>199</v>
      </c>
      <c r="R7" s="19"/>
      <c r="S7" s="19" t="s">
        <v>198</v>
      </c>
      <c r="T7" s="31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46"/>
      <c r="AH7" s="146"/>
      <c r="AI7" s="146"/>
      <c r="AJ7" s="146"/>
      <c r="AK7" s="25"/>
      <c r="AL7" s="26"/>
      <c r="AM7" s="26"/>
      <c r="AN7" s="26"/>
      <c r="AO7" s="26"/>
      <c r="AP7" s="26"/>
      <c r="AQ7" s="26"/>
      <c r="AR7" s="40"/>
      <c r="AS7" s="40"/>
      <c r="AT7" s="40"/>
    </row>
    <row r="8" spans="1:46" s="4" customFormat="1" ht="15" customHeight="1" x14ac:dyDescent="0.25">
      <c r="A8" s="2"/>
      <c r="B8" s="26">
        <v>1998</v>
      </c>
      <c r="C8" s="26" t="s">
        <v>90</v>
      </c>
      <c r="D8" s="27" t="s">
        <v>91</v>
      </c>
      <c r="E8" s="26">
        <v>14</v>
      </c>
      <c r="F8" s="26">
        <v>1</v>
      </c>
      <c r="G8" s="26">
        <v>0</v>
      </c>
      <c r="H8" s="26">
        <v>19</v>
      </c>
      <c r="I8" s="26">
        <v>71</v>
      </c>
      <c r="J8" s="26">
        <v>28</v>
      </c>
      <c r="K8" s="26">
        <v>36</v>
      </c>
      <c r="L8" s="26">
        <v>6</v>
      </c>
      <c r="M8" s="26">
        <v>1</v>
      </c>
      <c r="N8" s="29">
        <v>0.61699999999999999</v>
      </c>
      <c r="O8" s="25">
        <v>115.07293354943275</v>
      </c>
      <c r="P8" s="92"/>
      <c r="Q8" s="19"/>
      <c r="R8" s="19"/>
      <c r="S8" s="19"/>
      <c r="T8" s="31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46"/>
      <c r="AH8" s="146"/>
      <c r="AI8" s="146"/>
      <c r="AJ8" s="146"/>
      <c r="AK8" s="25"/>
      <c r="AL8" s="26"/>
      <c r="AM8" s="26"/>
      <c r="AN8" s="26"/>
      <c r="AO8" s="26"/>
      <c r="AP8" s="26"/>
      <c r="AQ8" s="26"/>
      <c r="AR8" s="40"/>
      <c r="AS8" s="40"/>
      <c r="AT8" s="40"/>
    </row>
    <row r="9" spans="1:46" s="4" customFormat="1" ht="15" customHeight="1" x14ac:dyDescent="0.25">
      <c r="A9" s="2"/>
      <c r="B9" s="26">
        <v>1998</v>
      </c>
      <c r="C9" s="26" t="s">
        <v>92</v>
      </c>
      <c r="D9" s="27" t="s">
        <v>54</v>
      </c>
      <c r="E9" s="26">
        <v>14</v>
      </c>
      <c r="F9" s="26">
        <v>2</v>
      </c>
      <c r="G9" s="26">
        <v>5</v>
      </c>
      <c r="H9" s="26">
        <v>16</v>
      </c>
      <c r="I9" s="26">
        <v>55</v>
      </c>
      <c r="J9" s="26">
        <v>25</v>
      </c>
      <c r="K9" s="26">
        <v>15</v>
      </c>
      <c r="L9" s="26">
        <v>8</v>
      </c>
      <c r="M9" s="26">
        <v>7</v>
      </c>
      <c r="N9" s="29">
        <v>0.54500000000000004</v>
      </c>
      <c r="O9" s="25">
        <v>100.91743119266054</v>
      </c>
      <c r="P9" s="92"/>
      <c r="Q9" s="19"/>
      <c r="R9" s="19"/>
      <c r="S9" s="19"/>
      <c r="T9" s="31"/>
      <c r="U9" s="26">
        <v>9</v>
      </c>
      <c r="V9" s="26">
        <v>0</v>
      </c>
      <c r="W9" s="26">
        <v>6</v>
      </c>
      <c r="X9" s="26">
        <v>5</v>
      </c>
      <c r="Y9" s="26">
        <v>30</v>
      </c>
      <c r="Z9" s="29">
        <v>0.56603773584905659</v>
      </c>
      <c r="AA9" s="25"/>
      <c r="AB9" s="19"/>
      <c r="AC9" s="19"/>
      <c r="AD9" s="19"/>
      <c r="AE9" s="19"/>
      <c r="AF9" s="25"/>
      <c r="AG9" s="146" t="s">
        <v>112</v>
      </c>
      <c r="AH9" s="146" t="s">
        <v>113</v>
      </c>
      <c r="AI9" s="146" t="s">
        <v>114</v>
      </c>
      <c r="AJ9" s="146"/>
      <c r="AK9" s="25"/>
      <c r="AL9" s="26">
        <v>1</v>
      </c>
      <c r="AM9" s="26"/>
      <c r="AN9" s="26"/>
      <c r="AO9" s="26"/>
      <c r="AP9" s="26"/>
      <c r="AQ9" s="26"/>
      <c r="AR9" s="40"/>
      <c r="AS9" s="40"/>
      <c r="AT9" s="40"/>
    </row>
    <row r="10" spans="1:46" s="4" customFormat="1" ht="15" customHeight="1" x14ac:dyDescent="0.25">
      <c r="A10" s="2"/>
      <c r="B10" s="26">
        <v>1999</v>
      </c>
      <c r="C10" s="26" t="s">
        <v>93</v>
      </c>
      <c r="D10" s="27" t="s">
        <v>54</v>
      </c>
      <c r="E10" s="26">
        <v>28</v>
      </c>
      <c r="F10" s="26">
        <v>1</v>
      </c>
      <c r="G10" s="26">
        <v>4</v>
      </c>
      <c r="H10" s="26">
        <v>40</v>
      </c>
      <c r="I10" s="26">
        <v>116</v>
      </c>
      <c r="J10" s="26">
        <v>77</v>
      </c>
      <c r="K10" s="26">
        <v>30</v>
      </c>
      <c r="L10" s="26">
        <v>4</v>
      </c>
      <c r="M10" s="26">
        <v>5</v>
      </c>
      <c r="N10" s="29">
        <v>0.58799999999999997</v>
      </c>
      <c r="O10" s="25">
        <v>197.27891156462587</v>
      </c>
      <c r="P10" s="92"/>
      <c r="Q10" s="19" t="s">
        <v>93</v>
      </c>
      <c r="R10" s="19" t="s">
        <v>198</v>
      </c>
      <c r="S10" s="19"/>
      <c r="T10" s="31"/>
      <c r="U10" s="26">
        <v>4</v>
      </c>
      <c r="V10" s="26">
        <v>0</v>
      </c>
      <c r="W10" s="28">
        <v>0</v>
      </c>
      <c r="X10" s="26">
        <v>2</v>
      </c>
      <c r="Y10" s="26">
        <v>16</v>
      </c>
      <c r="Z10" s="29">
        <v>0.47099999999999997</v>
      </c>
      <c r="AA10" s="25"/>
      <c r="AB10" s="19"/>
      <c r="AC10" s="19"/>
      <c r="AD10" s="19"/>
      <c r="AE10" s="19"/>
      <c r="AF10" s="25"/>
      <c r="AG10" s="146" t="s">
        <v>115</v>
      </c>
      <c r="AH10" s="146"/>
      <c r="AI10" s="146"/>
      <c r="AJ10" s="146"/>
      <c r="AK10" s="25"/>
      <c r="AL10" s="26"/>
      <c r="AM10" s="26"/>
      <c r="AN10" s="26"/>
      <c r="AO10" s="26"/>
      <c r="AP10" s="26"/>
      <c r="AQ10" s="26"/>
      <c r="AR10" s="40"/>
      <c r="AS10" s="40"/>
      <c r="AT10" s="40"/>
    </row>
    <row r="11" spans="1:46" s="4" customFormat="1" ht="15" customHeight="1" x14ac:dyDescent="0.25">
      <c r="A11" s="2"/>
      <c r="B11" s="26">
        <v>2000</v>
      </c>
      <c r="C11" s="26" t="s">
        <v>94</v>
      </c>
      <c r="D11" s="27" t="s">
        <v>54</v>
      </c>
      <c r="E11" s="26">
        <v>28</v>
      </c>
      <c r="F11" s="26">
        <v>6</v>
      </c>
      <c r="G11" s="26">
        <v>3</v>
      </c>
      <c r="H11" s="26">
        <v>49</v>
      </c>
      <c r="I11" s="26">
        <v>167</v>
      </c>
      <c r="J11" s="26">
        <v>122</v>
      </c>
      <c r="K11" s="26">
        <v>23</v>
      </c>
      <c r="L11" s="26">
        <v>13</v>
      </c>
      <c r="M11" s="26">
        <v>9</v>
      </c>
      <c r="N11" s="29">
        <v>0.63500000000000001</v>
      </c>
      <c r="O11" s="25">
        <v>262.99212598425197</v>
      </c>
      <c r="P11" s="92"/>
      <c r="Q11" s="19" t="s">
        <v>84</v>
      </c>
      <c r="R11" s="19" t="s">
        <v>193</v>
      </c>
      <c r="S11" s="19" t="s">
        <v>154</v>
      </c>
      <c r="T11" s="31"/>
      <c r="U11" s="26">
        <v>12</v>
      </c>
      <c r="V11" s="26">
        <v>1</v>
      </c>
      <c r="W11" s="28">
        <v>0</v>
      </c>
      <c r="X11" s="26">
        <v>14</v>
      </c>
      <c r="Y11" s="26">
        <v>66</v>
      </c>
      <c r="Z11" s="29">
        <v>0.623</v>
      </c>
      <c r="AA11" s="25"/>
      <c r="AB11" s="19"/>
      <c r="AC11" s="19" t="s">
        <v>93</v>
      </c>
      <c r="AD11" s="19"/>
      <c r="AE11" s="26" t="s">
        <v>94</v>
      </c>
      <c r="AF11" s="25"/>
      <c r="AG11" s="146" t="s">
        <v>105</v>
      </c>
      <c r="AH11" s="146" t="s">
        <v>106</v>
      </c>
      <c r="AI11" s="146"/>
      <c r="AJ11" s="146" t="s">
        <v>107</v>
      </c>
      <c r="AK11" s="25"/>
      <c r="AL11" s="26">
        <v>1</v>
      </c>
      <c r="AM11" s="26"/>
      <c r="AN11" s="26">
        <v>1</v>
      </c>
      <c r="AO11" s="26"/>
      <c r="AP11" s="26">
        <v>1</v>
      </c>
      <c r="AQ11" s="26"/>
      <c r="AR11" s="40"/>
      <c r="AS11" s="40"/>
      <c r="AT11" s="40"/>
    </row>
    <row r="12" spans="1:46" s="4" customFormat="1" ht="15" customHeight="1" x14ac:dyDescent="0.25">
      <c r="A12" s="2"/>
      <c r="B12" s="26">
        <v>2001</v>
      </c>
      <c r="C12" s="26" t="s">
        <v>86</v>
      </c>
      <c r="D12" s="27" t="s">
        <v>54</v>
      </c>
      <c r="E12" s="26">
        <v>28</v>
      </c>
      <c r="F12" s="26">
        <v>4</v>
      </c>
      <c r="G12" s="26">
        <v>2</v>
      </c>
      <c r="H12" s="26">
        <v>57</v>
      </c>
      <c r="I12" s="26">
        <v>169</v>
      </c>
      <c r="J12" s="26">
        <v>137</v>
      </c>
      <c r="K12" s="26">
        <v>18</v>
      </c>
      <c r="L12" s="26">
        <v>8</v>
      </c>
      <c r="M12" s="26">
        <v>6</v>
      </c>
      <c r="N12" s="29">
        <v>0.72499999999999998</v>
      </c>
      <c r="O12" s="25">
        <v>233.10344827586206</v>
      </c>
      <c r="P12" s="92"/>
      <c r="Q12" s="26" t="s">
        <v>95</v>
      </c>
      <c r="R12" s="19" t="s">
        <v>194</v>
      </c>
      <c r="S12" s="19" t="s">
        <v>96</v>
      </c>
      <c r="T12" s="31"/>
      <c r="U12" s="26">
        <v>9</v>
      </c>
      <c r="V12" s="26">
        <v>1</v>
      </c>
      <c r="W12" s="28">
        <v>0</v>
      </c>
      <c r="X12" s="26">
        <v>14</v>
      </c>
      <c r="Y12" s="26">
        <v>48</v>
      </c>
      <c r="Z12" s="29">
        <v>0.66700000000000004</v>
      </c>
      <c r="AA12" s="25"/>
      <c r="AB12" s="19"/>
      <c r="AC12" s="19" t="s">
        <v>93</v>
      </c>
      <c r="AD12" s="19"/>
      <c r="AE12" s="19" t="s">
        <v>84</v>
      </c>
      <c r="AF12" s="25"/>
      <c r="AG12" s="146" t="s">
        <v>108</v>
      </c>
      <c r="AH12" s="146" t="s">
        <v>109</v>
      </c>
      <c r="AI12" s="146"/>
      <c r="AJ12" s="146" t="s">
        <v>110</v>
      </c>
      <c r="AK12" s="25"/>
      <c r="AL12" s="26">
        <v>1</v>
      </c>
      <c r="AM12" s="26"/>
      <c r="AN12" s="26">
        <v>1</v>
      </c>
      <c r="AO12" s="26">
        <v>1</v>
      </c>
      <c r="AP12" s="26"/>
      <c r="AQ12" s="26"/>
      <c r="AR12" s="40"/>
      <c r="AS12" s="40"/>
      <c r="AT12" s="40"/>
    </row>
    <row r="13" spans="1:46" s="4" customFormat="1" ht="15" customHeight="1" x14ac:dyDescent="0.25">
      <c r="A13" s="2"/>
      <c r="B13" s="26">
        <v>2002</v>
      </c>
      <c r="C13" s="26" t="s">
        <v>86</v>
      </c>
      <c r="D13" s="27" t="s">
        <v>54</v>
      </c>
      <c r="E13" s="26">
        <v>29</v>
      </c>
      <c r="F13" s="26">
        <v>4</v>
      </c>
      <c r="G13" s="26">
        <v>3</v>
      </c>
      <c r="H13" s="26">
        <v>60</v>
      </c>
      <c r="I13" s="26">
        <v>146</v>
      </c>
      <c r="J13" s="26">
        <v>115</v>
      </c>
      <c r="K13" s="26">
        <v>15</v>
      </c>
      <c r="L13" s="26">
        <v>9</v>
      </c>
      <c r="M13" s="26">
        <v>7</v>
      </c>
      <c r="N13" s="29">
        <v>0.65800000000000003</v>
      </c>
      <c r="O13" s="25">
        <v>221.88449848024314</v>
      </c>
      <c r="P13" s="92"/>
      <c r="Q13" s="26" t="s">
        <v>94</v>
      </c>
      <c r="R13" s="19" t="s">
        <v>96</v>
      </c>
      <c r="S13" s="19" t="s">
        <v>88</v>
      </c>
      <c r="T13" s="31"/>
      <c r="U13" s="26">
        <v>10</v>
      </c>
      <c r="V13" s="26">
        <v>3</v>
      </c>
      <c r="W13" s="28">
        <v>0</v>
      </c>
      <c r="X13" s="26">
        <v>17</v>
      </c>
      <c r="Y13" s="26">
        <v>60</v>
      </c>
      <c r="Z13" s="29">
        <v>0.69799999999999995</v>
      </c>
      <c r="AA13" s="25"/>
      <c r="AB13" s="19"/>
      <c r="AC13" s="26" t="s">
        <v>95</v>
      </c>
      <c r="AD13" s="19" t="s">
        <v>93</v>
      </c>
      <c r="AE13" s="26" t="s">
        <v>94</v>
      </c>
      <c r="AF13" s="25"/>
      <c r="AG13" s="146" t="s">
        <v>108</v>
      </c>
      <c r="AH13" s="146" t="s">
        <v>111</v>
      </c>
      <c r="AI13" s="146"/>
      <c r="AJ13" s="146" t="s">
        <v>109</v>
      </c>
      <c r="AK13" s="25"/>
      <c r="AL13" s="26">
        <v>1</v>
      </c>
      <c r="AM13" s="26"/>
      <c r="AN13" s="26"/>
      <c r="AO13" s="26">
        <v>1</v>
      </c>
      <c r="AP13" s="26"/>
      <c r="AQ13" s="26"/>
      <c r="AR13" s="40"/>
      <c r="AS13" s="40"/>
      <c r="AT13" s="40"/>
    </row>
    <row r="14" spans="1:46" s="4" customFormat="1" ht="15" customHeight="1" x14ac:dyDescent="0.25">
      <c r="A14" s="2"/>
      <c r="B14" s="26">
        <v>2003</v>
      </c>
      <c r="C14" s="26" t="s">
        <v>86</v>
      </c>
      <c r="D14" s="27" t="s">
        <v>54</v>
      </c>
      <c r="E14" s="26">
        <v>2</v>
      </c>
      <c r="F14" s="26">
        <v>0</v>
      </c>
      <c r="G14" s="26">
        <v>0</v>
      </c>
      <c r="H14" s="26">
        <v>1</v>
      </c>
      <c r="I14" s="26">
        <v>2</v>
      </c>
      <c r="J14" s="26">
        <v>1</v>
      </c>
      <c r="K14" s="26">
        <v>1</v>
      </c>
      <c r="L14" s="26">
        <v>0</v>
      </c>
      <c r="M14" s="26">
        <v>0</v>
      </c>
      <c r="N14" s="29">
        <v>0.28599999999999998</v>
      </c>
      <c r="O14" s="25">
        <v>6.9930069930069934</v>
      </c>
      <c r="P14" s="92"/>
      <c r="Q14" s="19"/>
      <c r="R14" s="19"/>
      <c r="S14" s="19"/>
      <c r="T14" s="31"/>
      <c r="U14" s="26">
        <v>11</v>
      </c>
      <c r="V14" s="26">
        <v>0</v>
      </c>
      <c r="W14" s="28">
        <v>1</v>
      </c>
      <c r="X14" s="26">
        <v>12</v>
      </c>
      <c r="Y14" s="26">
        <v>33</v>
      </c>
      <c r="Z14" s="29">
        <v>0.66</v>
      </c>
      <c r="AA14" s="25"/>
      <c r="AB14" s="19"/>
      <c r="AC14" s="19"/>
      <c r="AD14" s="19"/>
      <c r="AE14" s="19"/>
      <c r="AF14" s="25"/>
      <c r="AG14" s="146" t="s">
        <v>116</v>
      </c>
      <c r="AH14" s="146" t="s">
        <v>117</v>
      </c>
      <c r="AI14" s="146"/>
      <c r="AJ14" s="146" t="s">
        <v>118</v>
      </c>
      <c r="AK14" s="25"/>
      <c r="AL14" s="26"/>
      <c r="AM14" s="26"/>
      <c r="AN14" s="26"/>
      <c r="AO14" s="26">
        <v>1</v>
      </c>
      <c r="AP14" s="26"/>
      <c r="AQ14" s="26"/>
      <c r="AR14" s="40"/>
      <c r="AS14" s="40"/>
      <c r="AT14" s="40"/>
    </row>
    <row r="15" spans="1:46" s="4" customFormat="1" ht="15" customHeight="1" x14ac:dyDescent="0.25">
      <c r="A15" s="2"/>
      <c r="B15" s="26">
        <v>2004</v>
      </c>
      <c r="C15" s="26" t="s">
        <v>86</v>
      </c>
      <c r="D15" s="27" t="s">
        <v>54</v>
      </c>
      <c r="E15" s="26">
        <v>28</v>
      </c>
      <c r="F15" s="26">
        <v>2</v>
      </c>
      <c r="G15" s="26">
        <v>4</v>
      </c>
      <c r="H15" s="26">
        <v>41</v>
      </c>
      <c r="I15" s="26">
        <v>124</v>
      </c>
      <c r="J15" s="26">
        <v>99</v>
      </c>
      <c r="K15" s="26">
        <v>13</v>
      </c>
      <c r="L15" s="26">
        <v>6</v>
      </c>
      <c r="M15" s="26">
        <v>6</v>
      </c>
      <c r="N15" s="29">
        <v>0.76100000000000001</v>
      </c>
      <c r="O15" s="25">
        <v>162.94349540078844</v>
      </c>
      <c r="P15" s="92"/>
      <c r="Q15" s="19" t="s">
        <v>96</v>
      </c>
      <c r="R15" s="19" t="s">
        <v>195</v>
      </c>
      <c r="S15" s="19" t="s">
        <v>200</v>
      </c>
      <c r="T15" s="31"/>
      <c r="U15" s="26">
        <v>8</v>
      </c>
      <c r="V15" s="26">
        <v>0</v>
      </c>
      <c r="W15" s="28">
        <v>0</v>
      </c>
      <c r="X15" s="26">
        <v>12</v>
      </c>
      <c r="Y15" s="26">
        <v>38</v>
      </c>
      <c r="Z15" s="29">
        <v>0.69099999999999995</v>
      </c>
      <c r="AA15" s="25"/>
      <c r="AB15" s="19"/>
      <c r="AC15" s="19"/>
      <c r="AD15" s="19"/>
      <c r="AE15" s="19"/>
      <c r="AF15" s="25"/>
      <c r="AG15" s="146" t="s">
        <v>176</v>
      </c>
      <c r="AH15" s="146" t="s">
        <v>106</v>
      </c>
      <c r="AI15" s="146"/>
      <c r="AJ15" s="146" t="s">
        <v>119</v>
      </c>
      <c r="AK15" s="25"/>
      <c r="AL15" s="26"/>
      <c r="AM15" s="26"/>
      <c r="AN15" s="26"/>
      <c r="AO15" s="26">
        <v>1</v>
      </c>
      <c r="AP15" s="26"/>
      <c r="AQ15" s="26"/>
      <c r="AR15" s="40"/>
      <c r="AS15" s="40"/>
      <c r="AT15" s="40"/>
    </row>
    <row r="16" spans="1:46" s="4" customFormat="1" ht="15" customHeight="1" x14ac:dyDescent="0.25">
      <c r="A16" s="2"/>
      <c r="B16" s="26">
        <v>2005</v>
      </c>
      <c r="C16" s="26" t="s">
        <v>95</v>
      </c>
      <c r="D16" s="27" t="s">
        <v>54</v>
      </c>
      <c r="E16" s="26">
        <v>25</v>
      </c>
      <c r="F16" s="26">
        <v>4</v>
      </c>
      <c r="G16" s="26">
        <v>4</v>
      </c>
      <c r="H16" s="26">
        <v>45</v>
      </c>
      <c r="I16" s="26">
        <v>141</v>
      </c>
      <c r="J16" s="26">
        <v>104</v>
      </c>
      <c r="K16" s="26">
        <v>20</v>
      </c>
      <c r="L16" s="26">
        <v>9</v>
      </c>
      <c r="M16" s="26">
        <v>8</v>
      </c>
      <c r="N16" s="29">
        <v>0.69499999999999995</v>
      </c>
      <c r="O16" s="25">
        <v>202.87769784172664</v>
      </c>
      <c r="P16" s="92"/>
      <c r="Q16" s="26" t="s">
        <v>86</v>
      </c>
      <c r="R16" s="19" t="s">
        <v>96</v>
      </c>
      <c r="S16" s="19" t="s">
        <v>96</v>
      </c>
      <c r="T16" s="31"/>
      <c r="U16" s="26">
        <v>14</v>
      </c>
      <c r="V16" s="26">
        <v>2</v>
      </c>
      <c r="W16" s="28">
        <v>0</v>
      </c>
      <c r="X16" s="26">
        <v>25</v>
      </c>
      <c r="Y16" s="26">
        <v>76</v>
      </c>
      <c r="Z16" s="29">
        <v>0.65500000000000003</v>
      </c>
      <c r="AA16" s="25"/>
      <c r="AB16" s="19"/>
      <c r="AC16" s="26" t="s">
        <v>86</v>
      </c>
      <c r="AD16" s="19" t="s">
        <v>92</v>
      </c>
      <c r="AE16" s="19" t="s">
        <v>96</v>
      </c>
      <c r="AF16" s="25"/>
      <c r="AG16" s="146" t="s">
        <v>177</v>
      </c>
      <c r="AH16" s="146" t="s">
        <v>120</v>
      </c>
      <c r="AI16" s="146" t="s">
        <v>121</v>
      </c>
      <c r="AJ16" s="146"/>
      <c r="AK16" s="25"/>
      <c r="AL16" s="26">
        <v>1</v>
      </c>
      <c r="AM16" s="26"/>
      <c r="AN16" s="26"/>
      <c r="AO16" s="26"/>
      <c r="AP16" s="26"/>
      <c r="AQ16" s="26">
        <v>1</v>
      </c>
      <c r="AR16" s="40"/>
      <c r="AS16" s="40"/>
      <c r="AT16" s="40"/>
    </row>
    <row r="17" spans="1:53" s="4" customFormat="1" ht="15" customHeight="1" x14ac:dyDescent="0.25">
      <c r="A17" s="2"/>
      <c r="B17" s="33">
        <v>2006</v>
      </c>
      <c r="C17" s="33" t="s">
        <v>84</v>
      </c>
      <c r="D17" s="69" t="s">
        <v>97</v>
      </c>
      <c r="E17" s="33"/>
      <c r="F17" s="119" t="s">
        <v>85</v>
      </c>
      <c r="G17" s="65"/>
      <c r="H17" s="64"/>
      <c r="I17" s="33"/>
      <c r="J17" s="33"/>
      <c r="K17" s="33"/>
      <c r="L17" s="33"/>
      <c r="M17" s="33"/>
      <c r="N17" s="70"/>
      <c r="O17" s="25">
        <v>0</v>
      </c>
      <c r="P17" s="92"/>
      <c r="Q17" s="19" t="s">
        <v>201</v>
      </c>
      <c r="R17" s="19"/>
      <c r="S17" s="19"/>
      <c r="T17" s="31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146"/>
      <c r="AH17" s="146"/>
      <c r="AI17" s="146"/>
      <c r="AJ17" s="146"/>
      <c r="AK17" s="25"/>
      <c r="AL17" s="26"/>
      <c r="AM17" s="26"/>
      <c r="AN17" s="26"/>
      <c r="AO17" s="26"/>
      <c r="AP17" s="26"/>
      <c r="AQ17" s="26"/>
      <c r="AR17" s="40"/>
      <c r="AS17" s="40"/>
      <c r="AT17" s="40"/>
    </row>
    <row r="18" spans="1:53" s="4" customFormat="1" ht="15" customHeight="1" x14ac:dyDescent="0.25">
      <c r="A18" s="2"/>
      <c r="B18" s="26">
        <v>2006</v>
      </c>
      <c r="C18" s="26" t="s">
        <v>86</v>
      </c>
      <c r="D18" s="27" t="s">
        <v>54</v>
      </c>
      <c r="E18" s="26">
        <v>10</v>
      </c>
      <c r="F18" s="26">
        <v>0</v>
      </c>
      <c r="G18" s="26">
        <v>0</v>
      </c>
      <c r="H18" s="26">
        <v>21</v>
      </c>
      <c r="I18" s="26">
        <v>57</v>
      </c>
      <c r="J18" s="26">
        <v>45</v>
      </c>
      <c r="K18" s="26">
        <v>9</v>
      </c>
      <c r="L18" s="26">
        <v>3</v>
      </c>
      <c r="M18" s="26">
        <v>0</v>
      </c>
      <c r="N18" s="29">
        <v>0.78100000000000003</v>
      </c>
      <c r="O18" s="25">
        <v>72.983354673495512</v>
      </c>
      <c r="P18" s="92"/>
      <c r="Q18" s="19"/>
      <c r="R18" s="19"/>
      <c r="S18" s="19"/>
      <c r="T18" s="31"/>
      <c r="U18" s="26">
        <v>14</v>
      </c>
      <c r="V18" s="26">
        <v>1</v>
      </c>
      <c r="W18" s="28">
        <v>4</v>
      </c>
      <c r="X18" s="26">
        <v>27</v>
      </c>
      <c r="Y18" s="26">
        <v>88</v>
      </c>
      <c r="Z18" s="29">
        <v>0.74399999999999999</v>
      </c>
      <c r="AA18" s="25"/>
      <c r="AB18" s="19"/>
      <c r="AC18" s="26" t="s">
        <v>86</v>
      </c>
      <c r="AD18" s="19" t="s">
        <v>96</v>
      </c>
      <c r="AE18" s="19" t="s">
        <v>96</v>
      </c>
      <c r="AF18" s="25"/>
      <c r="AG18" s="146" t="s">
        <v>177</v>
      </c>
      <c r="AH18" s="146" t="s">
        <v>122</v>
      </c>
      <c r="AI18" s="146"/>
      <c r="AJ18" s="146" t="s">
        <v>123</v>
      </c>
      <c r="AK18" s="25"/>
      <c r="AL18" s="26"/>
      <c r="AM18" s="26"/>
      <c r="AN18" s="26"/>
      <c r="AO18" s="26">
        <v>1</v>
      </c>
      <c r="AP18" s="26"/>
      <c r="AQ18" s="26"/>
      <c r="AR18" s="40"/>
      <c r="AS18" s="40"/>
      <c r="AT18" s="40"/>
      <c r="AU18" s="40"/>
      <c r="AV18" s="40"/>
      <c r="AW18" s="40"/>
      <c r="AX18" s="40"/>
      <c r="AY18" s="40"/>
      <c r="AZ18" s="40"/>
      <c r="BA18" s="40"/>
    </row>
    <row r="19" spans="1:53" s="4" customFormat="1" ht="15" customHeight="1" x14ac:dyDescent="0.25">
      <c r="A19" s="2"/>
      <c r="B19" s="26">
        <v>2007</v>
      </c>
      <c r="C19" s="26"/>
      <c r="D19" s="27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5">
        <v>0</v>
      </c>
      <c r="P19" s="92"/>
      <c r="Q19" s="19"/>
      <c r="R19" s="19"/>
      <c r="S19" s="19"/>
      <c r="T19" s="31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146"/>
      <c r="AH19" s="146"/>
      <c r="AI19" s="146"/>
      <c r="AJ19" s="146"/>
      <c r="AK19" s="25"/>
      <c r="AL19" s="26"/>
      <c r="AM19" s="26"/>
      <c r="AN19" s="26"/>
      <c r="AO19" s="26"/>
      <c r="AP19" s="26"/>
      <c r="AQ19" s="26"/>
      <c r="AR19" s="40"/>
      <c r="AS19" s="40"/>
      <c r="AT19" s="40"/>
      <c r="AU19" s="40"/>
      <c r="AV19" s="40"/>
      <c r="AW19" s="40"/>
      <c r="AX19" s="40"/>
      <c r="AY19" s="40"/>
      <c r="AZ19" s="40"/>
      <c r="BA19" s="40"/>
    </row>
    <row r="20" spans="1:53" s="4" customFormat="1" ht="15" customHeight="1" x14ac:dyDescent="0.25">
      <c r="A20" s="2"/>
      <c r="B20" s="26">
        <v>2008</v>
      </c>
      <c r="C20" s="26" t="s">
        <v>94</v>
      </c>
      <c r="D20" s="27" t="s">
        <v>54</v>
      </c>
      <c r="E20" s="26">
        <v>5</v>
      </c>
      <c r="F20" s="26">
        <v>2</v>
      </c>
      <c r="G20" s="26">
        <v>0</v>
      </c>
      <c r="H20" s="26">
        <v>8</v>
      </c>
      <c r="I20" s="26">
        <v>29</v>
      </c>
      <c r="J20" s="26">
        <v>21</v>
      </c>
      <c r="K20" s="26">
        <v>4</v>
      </c>
      <c r="L20" s="26">
        <v>2</v>
      </c>
      <c r="M20" s="26">
        <v>2</v>
      </c>
      <c r="N20" s="29">
        <v>0.78400000000000003</v>
      </c>
      <c r="O20" s="25">
        <v>36.989795918367342</v>
      </c>
      <c r="P20" s="92"/>
      <c r="Q20" s="19" t="s">
        <v>93</v>
      </c>
      <c r="R20" s="19" t="s">
        <v>200</v>
      </c>
      <c r="S20" s="19"/>
      <c r="T20" s="31"/>
      <c r="U20" s="26">
        <v>16</v>
      </c>
      <c r="V20" s="26">
        <v>1</v>
      </c>
      <c r="W20" s="28">
        <v>0</v>
      </c>
      <c r="X20" s="26">
        <v>19</v>
      </c>
      <c r="Y20" s="26">
        <v>79</v>
      </c>
      <c r="Z20" s="29">
        <v>0.66400000000000003</v>
      </c>
      <c r="AA20" s="25"/>
      <c r="AB20" s="19"/>
      <c r="AC20" s="26" t="s">
        <v>95</v>
      </c>
      <c r="AD20" s="19" t="s">
        <v>153</v>
      </c>
      <c r="AE20" s="19" t="s">
        <v>93</v>
      </c>
      <c r="AF20" s="25"/>
      <c r="AG20" s="146" t="s">
        <v>177</v>
      </c>
      <c r="AH20" s="146" t="s">
        <v>124</v>
      </c>
      <c r="AI20" s="146"/>
      <c r="AJ20" s="146" t="s">
        <v>125</v>
      </c>
      <c r="AK20" s="25"/>
      <c r="AL20" s="26"/>
      <c r="AM20" s="26"/>
      <c r="AN20" s="26"/>
      <c r="AO20" s="26"/>
      <c r="AP20" s="26">
        <v>1</v>
      </c>
      <c r="AQ20" s="26"/>
      <c r="AR20" s="40"/>
      <c r="AS20" s="40"/>
      <c r="AT20" s="40"/>
      <c r="AU20" s="40"/>
      <c r="AV20" s="40"/>
      <c r="AW20" s="40"/>
      <c r="AX20" s="40"/>
      <c r="AY20" s="40"/>
      <c r="AZ20" s="40"/>
      <c r="BA20" s="40"/>
    </row>
    <row r="21" spans="1:53" s="4" customFormat="1" ht="15" customHeight="1" x14ac:dyDescent="0.25">
      <c r="A21" s="2"/>
      <c r="B21" s="26">
        <v>2009</v>
      </c>
      <c r="C21" s="26" t="s">
        <v>86</v>
      </c>
      <c r="D21" s="27" t="s">
        <v>54</v>
      </c>
      <c r="E21" s="26">
        <v>24</v>
      </c>
      <c r="F21" s="26">
        <v>1</v>
      </c>
      <c r="G21" s="26">
        <v>0</v>
      </c>
      <c r="H21" s="26">
        <v>36</v>
      </c>
      <c r="I21" s="26">
        <v>84</v>
      </c>
      <c r="J21" s="26">
        <v>78</v>
      </c>
      <c r="K21" s="26">
        <v>3</v>
      </c>
      <c r="L21" s="26">
        <v>2</v>
      </c>
      <c r="M21" s="26">
        <v>1</v>
      </c>
      <c r="N21" s="29">
        <v>0.56399999999999995</v>
      </c>
      <c r="O21" s="25">
        <v>148.93617021276597</v>
      </c>
      <c r="P21" s="92"/>
      <c r="Q21" s="19" t="s">
        <v>93</v>
      </c>
      <c r="R21" s="19" t="s">
        <v>196</v>
      </c>
      <c r="S21" s="19"/>
      <c r="T21" s="31"/>
      <c r="U21" s="26">
        <v>11</v>
      </c>
      <c r="V21" s="26">
        <v>0</v>
      </c>
      <c r="W21" s="28">
        <v>1</v>
      </c>
      <c r="X21" s="26">
        <v>16</v>
      </c>
      <c r="Y21" s="26">
        <v>40</v>
      </c>
      <c r="Z21" s="29">
        <v>0.65600000000000003</v>
      </c>
      <c r="AA21" s="25"/>
      <c r="AB21" s="19"/>
      <c r="AC21" s="19" t="s">
        <v>93</v>
      </c>
      <c r="AD21" s="19"/>
      <c r="AE21" s="19"/>
      <c r="AF21" s="25"/>
      <c r="AG21" s="146" t="s">
        <v>126</v>
      </c>
      <c r="AH21" s="146" t="s">
        <v>109</v>
      </c>
      <c r="AI21" s="146"/>
      <c r="AJ21" s="146" t="s">
        <v>127</v>
      </c>
      <c r="AK21" s="25"/>
      <c r="AL21" s="26"/>
      <c r="AM21" s="26"/>
      <c r="AN21" s="26">
        <v>1</v>
      </c>
      <c r="AO21" s="26">
        <v>1</v>
      </c>
      <c r="AP21" s="26"/>
      <c r="AQ21" s="26"/>
      <c r="AR21" s="40"/>
      <c r="AS21" s="40"/>
      <c r="AT21" s="40"/>
      <c r="AU21" s="40"/>
      <c r="AV21" s="40"/>
      <c r="AW21" s="40"/>
      <c r="AX21" s="40"/>
      <c r="AY21" s="40"/>
      <c r="AZ21" s="40"/>
      <c r="BA21" s="40"/>
    </row>
    <row r="22" spans="1:53" s="4" customFormat="1" ht="15" customHeight="1" x14ac:dyDescent="0.25">
      <c r="A22" s="2"/>
      <c r="B22" s="121">
        <v>2010</v>
      </c>
      <c r="C22" s="121" t="s">
        <v>95</v>
      </c>
      <c r="D22" s="122" t="s">
        <v>98</v>
      </c>
      <c r="E22" s="121"/>
      <c r="F22" s="123" t="s">
        <v>99</v>
      </c>
      <c r="G22" s="121"/>
      <c r="H22" s="121"/>
      <c r="I22" s="121"/>
      <c r="J22" s="121"/>
      <c r="K22" s="121"/>
      <c r="L22" s="121"/>
      <c r="M22" s="121"/>
      <c r="N22" s="124"/>
      <c r="O22" s="25">
        <v>0</v>
      </c>
      <c r="P22" s="92"/>
      <c r="Q22" s="19"/>
      <c r="R22" s="19"/>
      <c r="S22" s="19"/>
      <c r="T22" s="31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146"/>
      <c r="AH22" s="146"/>
      <c r="AI22" s="146"/>
      <c r="AJ22" s="146"/>
      <c r="AK22" s="25"/>
      <c r="AL22" s="26"/>
      <c r="AM22" s="26"/>
      <c r="AN22" s="26"/>
      <c r="AO22" s="26"/>
      <c r="AP22" s="26"/>
      <c r="AQ22" s="26"/>
      <c r="AR22" s="40"/>
      <c r="AS22" s="40"/>
      <c r="AT22" s="40"/>
      <c r="AU22" s="40"/>
      <c r="AV22" s="40"/>
      <c r="AW22" s="40"/>
      <c r="AX22" s="40"/>
      <c r="AY22" s="40"/>
      <c r="AZ22" s="40"/>
      <c r="BA22" s="40"/>
    </row>
    <row r="23" spans="1:53" s="4" customFormat="1" ht="15" customHeight="1" x14ac:dyDescent="0.25">
      <c r="A23" s="2"/>
      <c r="B23" s="26">
        <v>2010</v>
      </c>
      <c r="C23" s="26" t="s">
        <v>95</v>
      </c>
      <c r="D23" s="27" t="s">
        <v>54</v>
      </c>
      <c r="E23" s="26">
        <v>13</v>
      </c>
      <c r="F23" s="26">
        <v>0</v>
      </c>
      <c r="G23" s="26">
        <v>0</v>
      </c>
      <c r="H23" s="26">
        <v>14</v>
      </c>
      <c r="I23" s="26">
        <v>37</v>
      </c>
      <c r="J23" s="26">
        <v>34</v>
      </c>
      <c r="K23" s="26">
        <v>1</v>
      </c>
      <c r="L23" s="26">
        <v>2</v>
      </c>
      <c r="M23" s="26">
        <v>0</v>
      </c>
      <c r="N23" s="29">
        <v>0.63800000000000001</v>
      </c>
      <c r="O23" s="25">
        <v>57.993730407523508</v>
      </c>
      <c r="P23" s="19"/>
      <c r="Q23" s="19"/>
      <c r="R23" s="19"/>
      <c r="S23" s="19"/>
      <c r="T23" s="25"/>
      <c r="U23" s="26">
        <v>10</v>
      </c>
      <c r="V23" s="26">
        <v>1</v>
      </c>
      <c r="W23" s="26">
        <v>1</v>
      </c>
      <c r="X23" s="26">
        <v>13</v>
      </c>
      <c r="Y23" s="26">
        <v>40</v>
      </c>
      <c r="Z23" s="29">
        <v>0.54100000000000004</v>
      </c>
      <c r="AA23" s="25"/>
      <c r="AB23" s="19"/>
      <c r="AC23" s="26" t="s">
        <v>95</v>
      </c>
      <c r="AD23" s="19" t="s">
        <v>84</v>
      </c>
      <c r="AE23" s="19"/>
      <c r="AF23" s="25"/>
      <c r="AG23" s="146" t="s">
        <v>109</v>
      </c>
      <c r="AH23" s="146" t="s">
        <v>128</v>
      </c>
      <c r="AI23" s="146" t="s">
        <v>129</v>
      </c>
      <c r="AJ23" s="146"/>
      <c r="AK23" s="25"/>
      <c r="AL23" s="26"/>
      <c r="AM23" s="26"/>
      <c r="AN23" s="26"/>
      <c r="AO23" s="26"/>
      <c r="AP23" s="26"/>
      <c r="AQ23" s="26">
        <v>1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spans="1:53" s="4" customFormat="1" ht="15" customHeight="1" x14ac:dyDescent="0.25">
      <c r="A24" s="1"/>
      <c r="B24" s="17" t="s">
        <v>7</v>
      </c>
      <c r="C24" s="18"/>
      <c r="D24" s="16"/>
      <c r="E24" s="19">
        <v>277</v>
      </c>
      <c r="F24" s="19">
        <v>30</v>
      </c>
      <c r="G24" s="19">
        <v>31</v>
      </c>
      <c r="H24" s="19">
        <v>430</v>
      </c>
      <c r="I24" s="19">
        <v>1337</v>
      </c>
      <c r="J24" s="19">
        <v>930</v>
      </c>
      <c r="K24" s="19">
        <v>255</v>
      </c>
      <c r="L24" s="19">
        <v>91</v>
      </c>
      <c r="M24" s="19">
        <v>61</v>
      </c>
      <c r="N24" s="34">
        <v>0.65300000000000002</v>
      </c>
      <c r="O24" s="25">
        <v>2047.9682108007087</v>
      </c>
      <c r="P24" s="92" t="s">
        <v>73</v>
      </c>
      <c r="Q24" s="92" t="s">
        <v>104</v>
      </c>
      <c r="R24" s="92" t="s">
        <v>73</v>
      </c>
      <c r="S24" s="92" t="s">
        <v>73</v>
      </c>
      <c r="T24" s="36"/>
      <c r="U24" s="19">
        <v>128</v>
      </c>
      <c r="V24" s="19">
        <v>10</v>
      </c>
      <c r="W24" s="19">
        <v>13</v>
      </c>
      <c r="X24" s="19">
        <v>176</v>
      </c>
      <c r="Y24" s="19">
        <v>614</v>
      </c>
      <c r="Z24" s="34">
        <v>0.65200000000000002</v>
      </c>
      <c r="AA24" s="116">
        <f>SUM(AA4:AA23)</f>
        <v>0</v>
      </c>
      <c r="AB24" s="92" t="s">
        <v>73</v>
      </c>
      <c r="AC24" s="92" t="s">
        <v>203</v>
      </c>
      <c r="AD24" s="92" t="s">
        <v>73</v>
      </c>
      <c r="AE24" s="92" t="s">
        <v>204</v>
      </c>
      <c r="AF24" s="25"/>
      <c r="AG24" s="92" t="s">
        <v>189</v>
      </c>
      <c r="AH24" s="92" t="s">
        <v>178</v>
      </c>
      <c r="AI24" s="92" t="s">
        <v>151</v>
      </c>
      <c r="AJ24" s="92" t="s">
        <v>152</v>
      </c>
      <c r="AK24" s="25"/>
      <c r="AL24" s="19">
        <v>5</v>
      </c>
      <c r="AM24" s="19">
        <v>0</v>
      </c>
      <c r="AN24" s="19">
        <v>3</v>
      </c>
      <c r="AO24" s="19">
        <v>7</v>
      </c>
      <c r="AP24" s="19">
        <v>2</v>
      </c>
      <c r="AQ24" s="19">
        <v>2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</row>
    <row r="25" spans="1:53" s="4" customFormat="1" ht="15" customHeight="1" x14ac:dyDescent="0.25">
      <c r="A25" s="1"/>
      <c r="B25" s="17" t="s">
        <v>416</v>
      </c>
      <c r="C25" s="18"/>
      <c r="D25" s="16"/>
      <c r="E25" s="18"/>
      <c r="F25" s="15" t="s">
        <v>214</v>
      </c>
      <c r="G25" s="15"/>
      <c r="H25" s="15" t="s">
        <v>417</v>
      </c>
      <c r="I25" s="15" t="s">
        <v>418</v>
      </c>
      <c r="J25" s="15"/>
      <c r="K25" s="15"/>
      <c r="L25" s="15"/>
      <c r="M25" s="15"/>
      <c r="N25" s="108"/>
      <c r="O25" s="25"/>
      <c r="P25" s="23"/>
      <c r="Q25" s="21"/>
      <c r="R25" s="109"/>
      <c r="S25" s="110"/>
      <c r="T25" s="25"/>
      <c r="U25" s="18" t="s">
        <v>216</v>
      </c>
      <c r="V25" s="15" t="s">
        <v>213</v>
      </c>
      <c r="W25" s="15"/>
      <c r="X25" s="15" t="s">
        <v>93</v>
      </c>
      <c r="Y25" s="15" t="s">
        <v>88</v>
      </c>
      <c r="Z25" s="108"/>
      <c r="AA25" s="25"/>
      <c r="AB25" s="111"/>
      <c r="AC25" s="112"/>
      <c r="AD25" s="109"/>
      <c r="AE25" s="110"/>
      <c r="AF25" s="25"/>
      <c r="AG25" s="113">
        <v>0.91700000000000004</v>
      </c>
      <c r="AH25" s="114">
        <v>0.72699999999999998</v>
      </c>
      <c r="AI25" s="114">
        <v>0.66700000000000004</v>
      </c>
      <c r="AJ25" s="115">
        <v>0.77800000000000002</v>
      </c>
      <c r="AK25" s="25"/>
      <c r="AL25" s="18"/>
      <c r="AM25" s="15"/>
      <c r="AN25" s="15"/>
      <c r="AO25" s="15"/>
      <c r="AP25" s="15"/>
      <c r="AQ25" s="16"/>
      <c r="AR25" s="40"/>
      <c r="AS25" s="40"/>
      <c r="AT25" s="40"/>
      <c r="AU25" s="40"/>
      <c r="AV25" s="40"/>
      <c r="AW25" s="40"/>
      <c r="AX25" s="40"/>
      <c r="AY25" s="40"/>
      <c r="AZ25" s="40"/>
      <c r="BA25" s="40"/>
    </row>
    <row r="26" spans="1:53" ht="15" customHeight="1" x14ac:dyDescent="0.25">
      <c r="A26" s="2"/>
      <c r="B26" s="27" t="s">
        <v>2</v>
      </c>
      <c r="C26" s="30"/>
      <c r="D26" s="35">
        <v>1313.6666666666665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25"/>
      <c r="Q26" s="25"/>
      <c r="R26" s="25"/>
      <c r="S26" s="25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25"/>
      <c r="AG26" s="36"/>
      <c r="AH26" s="36"/>
      <c r="AI26" s="36"/>
      <c r="AJ26" s="36"/>
      <c r="AK26" s="25"/>
      <c r="AL26" s="36"/>
      <c r="AM26" s="36"/>
      <c r="AN26" s="36"/>
      <c r="AO26" s="36"/>
      <c r="AP26" s="36"/>
      <c r="AQ26" s="36"/>
      <c r="AR26" s="40"/>
      <c r="AS26" s="40"/>
      <c r="AT26" s="40"/>
      <c r="AU26" s="40"/>
      <c r="AV26" s="40"/>
      <c r="AW26" s="40"/>
      <c r="AX26" s="40"/>
      <c r="AY26" s="40"/>
      <c r="AZ26" s="40"/>
      <c r="BA26" s="40"/>
    </row>
    <row r="27" spans="1:53" s="4" customFormat="1" ht="15" customHeight="1" x14ac:dyDescent="0.25">
      <c r="A27" s="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1"/>
      <c r="P27" s="31"/>
      <c r="Q27" s="31"/>
      <c r="R27" s="31"/>
      <c r="S27" s="31"/>
      <c r="T27" s="31"/>
      <c r="U27" s="36"/>
      <c r="V27" s="39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  <c r="AS27" s="40"/>
      <c r="AT27" s="40"/>
      <c r="AU27" s="40"/>
      <c r="AV27" s="40"/>
      <c r="AW27" s="40"/>
      <c r="AX27" s="40"/>
      <c r="AY27" s="40"/>
      <c r="AZ27" s="40"/>
      <c r="BA27" s="40"/>
    </row>
    <row r="28" spans="1:53" ht="15" customHeight="1" x14ac:dyDescent="0.25">
      <c r="A28" s="2"/>
      <c r="B28" s="23" t="s">
        <v>25</v>
      </c>
      <c r="C28" s="41"/>
      <c r="D28" s="41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17</v>
      </c>
      <c r="J28" s="36"/>
      <c r="K28" s="19" t="s">
        <v>27</v>
      </c>
      <c r="L28" s="19" t="s">
        <v>28</v>
      </c>
      <c r="M28" s="19" t="s">
        <v>29</v>
      </c>
      <c r="N28" s="19" t="s">
        <v>22</v>
      </c>
      <c r="O28" s="25"/>
      <c r="P28" s="42" t="s">
        <v>30</v>
      </c>
      <c r="Q28" s="13"/>
      <c r="R28" s="13"/>
      <c r="S28" s="13"/>
      <c r="T28" s="43"/>
      <c r="U28" s="43"/>
      <c r="V28" s="43"/>
      <c r="W28" s="43"/>
      <c r="X28" s="43"/>
      <c r="Y28" s="13"/>
      <c r="Z28" s="13"/>
      <c r="AA28" s="13"/>
      <c r="AB28" s="43"/>
      <c r="AC28" s="43"/>
      <c r="AD28" s="13"/>
      <c r="AE28" s="44"/>
      <c r="AF28" s="25"/>
      <c r="AG28" s="42" t="s">
        <v>172</v>
      </c>
      <c r="AH28" s="13"/>
      <c r="AI28" s="43"/>
      <c r="AJ28" s="44"/>
      <c r="AK28" s="25"/>
      <c r="AL28" s="11" t="s">
        <v>173</v>
      </c>
      <c r="AM28" s="13"/>
      <c r="AN28" s="13"/>
      <c r="AO28" s="13"/>
      <c r="AP28" s="13"/>
      <c r="AQ28" s="44"/>
      <c r="AR28" s="40"/>
      <c r="AS28" s="40"/>
      <c r="AT28" s="40"/>
      <c r="AU28" s="40"/>
      <c r="AV28" s="40"/>
      <c r="AW28" s="40"/>
      <c r="AX28" s="40"/>
      <c r="AY28" s="40"/>
      <c r="AZ28" s="40"/>
      <c r="BA28" s="40"/>
    </row>
    <row r="29" spans="1:53" ht="15" customHeight="1" x14ac:dyDescent="0.25">
      <c r="A29" s="2"/>
      <c r="B29" s="42" t="s">
        <v>13</v>
      </c>
      <c r="C29" s="13"/>
      <c r="D29" s="44"/>
      <c r="E29" s="26">
        <v>277</v>
      </c>
      <c r="F29" s="26">
        <v>30</v>
      </c>
      <c r="G29" s="26">
        <v>31</v>
      </c>
      <c r="H29" s="26">
        <v>430</v>
      </c>
      <c r="I29" s="26">
        <v>1337</v>
      </c>
      <c r="J29" s="36"/>
      <c r="K29" s="45">
        <v>0.22021660649819494</v>
      </c>
      <c r="L29" s="45">
        <v>1.552346570397112</v>
      </c>
      <c r="M29" s="45">
        <v>4.8267148014440435</v>
      </c>
      <c r="N29" s="32">
        <v>0.65300000000000002</v>
      </c>
      <c r="O29" s="25">
        <v>3266.1478224599186</v>
      </c>
      <c r="P29" s="158" t="s">
        <v>9</v>
      </c>
      <c r="Q29" s="197"/>
      <c r="R29" s="159" t="s">
        <v>188</v>
      </c>
      <c r="S29" s="159"/>
      <c r="T29" s="159"/>
      <c r="U29" s="159"/>
      <c r="V29" s="159"/>
      <c r="W29" s="159"/>
      <c r="X29" s="159"/>
      <c r="Y29" s="159"/>
      <c r="Z29" s="159"/>
      <c r="AA29" s="198" t="s">
        <v>11</v>
      </c>
      <c r="AB29" s="159"/>
      <c r="AC29" s="199" t="s">
        <v>181</v>
      </c>
      <c r="AD29" s="200"/>
      <c r="AE29" s="160"/>
      <c r="AF29" s="25"/>
      <c r="AG29" s="201"/>
      <c r="AH29" s="181"/>
      <c r="AI29" s="206"/>
      <c r="AJ29" s="160"/>
      <c r="AK29" s="25"/>
      <c r="AL29" s="158" t="s">
        <v>174</v>
      </c>
      <c r="AM29" s="198">
        <v>2005</v>
      </c>
      <c r="AN29" s="159"/>
      <c r="AO29" s="159"/>
      <c r="AP29" s="159"/>
      <c r="AQ29" s="16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spans="1:53" ht="15" customHeight="1" x14ac:dyDescent="0.25">
      <c r="A30" s="2"/>
      <c r="B30" s="46" t="s">
        <v>15</v>
      </c>
      <c r="C30" s="47"/>
      <c r="D30" s="48"/>
      <c r="E30" s="26">
        <v>128</v>
      </c>
      <c r="F30" s="26">
        <v>10</v>
      </c>
      <c r="G30" s="26">
        <v>13</v>
      </c>
      <c r="H30" s="26">
        <v>176</v>
      </c>
      <c r="I30" s="26">
        <v>614</v>
      </c>
      <c r="J30" s="36"/>
      <c r="K30" s="45">
        <v>0.1796875</v>
      </c>
      <c r="L30" s="45">
        <v>1.375</v>
      </c>
      <c r="M30" s="45">
        <v>4.796875</v>
      </c>
      <c r="N30" s="32">
        <v>0.65200000000000002</v>
      </c>
      <c r="O30" s="25">
        <v>1534</v>
      </c>
      <c r="P30" s="201" t="s">
        <v>77</v>
      </c>
      <c r="Q30" s="202"/>
      <c r="R30" s="177" t="s">
        <v>185</v>
      </c>
      <c r="S30" s="177"/>
      <c r="T30" s="177"/>
      <c r="U30" s="177"/>
      <c r="V30" s="177"/>
      <c r="W30" s="177"/>
      <c r="X30" s="177"/>
      <c r="Y30" s="177"/>
      <c r="Z30" s="177"/>
      <c r="AA30" s="203" t="s">
        <v>184</v>
      </c>
      <c r="AB30" s="177"/>
      <c r="AC30" s="191" t="s">
        <v>187</v>
      </c>
      <c r="AD30" s="175"/>
      <c r="AE30" s="183"/>
      <c r="AF30" s="25"/>
      <c r="AG30" s="201"/>
      <c r="AH30" s="206"/>
      <c r="AI30" s="177"/>
      <c r="AJ30" s="183"/>
      <c r="AK30" s="25"/>
      <c r="AL30" s="201" t="s">
        <v>175</v>
      </c>
      <c r="AM30" s="203">
        <v>2010</v>
      </c>
      <c r="AN30" s="177"/>
      <c r="AO30" s="177"/>
      <c r="AP30" s="177"/>
      <c r="AQ30" s="183"/>
      <c r="AR30" s="40"/>
      <c r="AS30" s="40"/>
      <c r="AT30" s="40"/>
      <c r="AU30" s="40"/>
      <c r="AV30" s="40"/>
      <c r="AW30" s="40"/>
      <c r="AX30" s="40"/>
      <c r="AY30" s="40"/>
      <c r="AZ30" s="40"/>
      <c r="BA30" s="40"/>
    </row>
    <row r="31" spans="1:53" ht="15" customHeight="1" x14ac:dyDescent="0.25">
      <c r="A31" s="2"/>
      <c r="B31" s="49" t="s">
        <v>16</v>
      </c>
      <c r="C31" s="50"/>
      <c r="D31" s="51"/>
      <c r="E31" s="135">
        <v>4</v>
      </c>
      <c r="F31" s="135">
        <v>0</v>
      </c>
      <c r="G31" s="135">
        <v>1</v>
      </c>
      <c r="H31" s="135">
        <v>3</v>
      </c>
      <c r="I31" s="135">
        <v>15</v>
      </c>
      <c r="J31" s="36"/>
      <c r="K31" s="52">
        <v>0.25</v>
      </c>
      <c r="L31" s="52">
        <v>0.75</v>
      </c>
      <c r="M31" s="52">
        <v>3.75</v>
      </c>
      <c r="N31" s="53">
        <v>0.53600000000000003</v>
      </c>
      <c r="O31" s="25"/>
      <c r="P31" s="201" t="s">
        <v>78</v>
      </c>
      <c r="Q31" s="202"/>
      <c r="R31" s="177" t="s">
        <v>182</v>
      </c>
      <c r="S31" s="177"/>
      <c r="T31" s="177"/>
      <c r="U31" s="177"/>
      <c r="V31" s="177"/>
      <c r="W31" s="177"/>
      <c r="X31" s="177"/>
      <c r="Y31" s="177"/>
      <c r="Z31" s="177"/>
      <c r="AA31" s="203" t="s">
        <v>183</v>
      </c>
      <c r="AB31" s="177"/>
      <c r="AC31" s="191" t="s">
        <v>186</v>
      </c>
      <c r="AD31" s="175"/>
      <c r="AE31" s="183"/>
      <c r="AF31" s="25"/>
      <c r="AG31" s="180"/>
      <c r="AH31" s="184"/>
      <c r="AI31" s="177"/>
      <c r="AJ31" s="183"/>
      <c r="AK31" s="25"/>
      <c r="AL31" s="201"/>
      <c r="AM31" s="203"/>
      <c r="AN31" s="177"/>
      <c r="AO31" s="177"/>
      <c r="AP31" s="177"/>
      <c r="AQ31" s="183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spans="1:53" ht="15" customHeight="1" x14ac:dyDescent="0.25">
      <c r="A32" s="2"/>
      <c r="B32" s="54" t="s">
        <v>26</v>
      </c>
      <c r="C32" s="55"/>
      <c r="D32" s="56"/>
      <c r="E32" s="19">
        <v>409</v>
      </c>
      <c r="F32" s="19">
        <v>40</v>
      </c>
      <c r="G32" s="19">
        <v>45</v>
      </c>
      <c r="H32" s="19">
        <v>609</v>
      </c>
      <c r="I32" s="19">
        <v>1966</v>
      </c>
      <c r="J32" s="36"/>
      <c r="K32" s="57">
        <v>0.2074074074074074</v>
      </c>
      <c r="L32" s="57">
        <v>1.49</v>
      </c>
      <c r="M32" s="57">
        <v>4.8099999999999996</v>
      </c>
      <c r="N32" s="34">
        <v>0.65200000000000002</v>
      </c>
      <c r="O32" s="25">
        <v>4800.1478224599186</v>
      </c>
      <c r="P32" s="186" t="s">
        <v>10</v>
      </c>
      <c r="Q32" s="204"/>
      <c r="R32" s="187" t="s">
        <v>185</v>
      </c>
      <c r="S32" s="187"/>
      <c r="T32" s="187"/>
      <c r="U32" s="187"/>
      <c r="V32" s="187"/>
      <c r="W32" s="187"/>
      <c r="X32" s="187"/>
      <c r="Y32" s="187"/>
      <c r="Z32" s="187"/>
      <c r="AA32" s="205" t="s">
        <v>184</v>
      </c>
      <c r="AB32" s="187"/>
      <c r="AC32" s="79" t="s">
        <v>187</v>
      </c>
      <c r="AD32" s="80"/>
      <c r="AE32" s="190"/>
      <c r="AF32" s="25"/>
      <c r="AG32" s="75"/>
      <c r="AH32" s="196"/>
      <c r="AI32" s="207"/>
      <c r="AJ32" s="190"/>
      <c r="AK32" s="25"/>
      <c r="AL32" s="186"/>
      <c r="AM32" s="205"/>
      <c r="AN32" s="187"/>
      <c r="AO32" s="187"/>
      <c r="AP32" s="187"/>
      <c r="AQ32" s="19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spans="1:53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6"/>
      <c r="K33" s="38"/>
      <c r="L33" s="38"/>
      <c r="M33" s="38"/>
      <c r="N33" s="37"/>
      <c r="O33" s="25"/>
      <c r="P33" s="36"/>
      <c r="Q33" s="39"/>
      <c r="R33" s="36"/>
      <c r="S33" s="36"/>
      <c r="T33" s="25"/>
      <c r="U33" s="25"/>
      <c r="V33" s="39"/>
      <c r="W33" s="36"/>
      <c r="X33" s="36"/>
      <c r="Y33" s="25"/>
      <c r="Z33" s="25"/>
      <c r="AA33" s="25"/>
      <c r="AB33" s="25"/>
      <c r="AC33" s="25"/>
      <c r="AD33" s="25"/>
      <c r="AE33" s="25"/>
      <c r="AF33" s="25"/>
      <c r="AG33" s="25"/>
      <c r="AH33" s="58"/>
      <c r="AI33" s="36"/>
      <c r="AJ33" s="36"/>
      <c r="AK33" s="25"/>
      <c r="AL33" s="36"/>
      <c r="AM33" s="36"/>
      <c r="AN33" s="36"/>
      <c r="AO33" s="36"/>
      <c r="AP33" s="36"/>
      <c r="AQ33" s="36"/>
      <c r="AR33" s="40"/>
      <c r="AS33" s="40"/>
      <c r="AT33" s="40"/>
      <c r="AU33" s="40"/>
      <c r="AV33" s="40"/>
      <c r="AW33" s="40"/>
      <c r="AX33" s="40"/>
      <c r="AY33" s="40"/>
      <c r="AZ33" s="40"/>
      <c r="BA33" s="40"/>
    </row>
    <row r="34" spans="1:53" ht="15" customHeight="1" x14ac:dyDescent="0.25">
      <c r="A34" s="2"/>
      <c r="B34" s="42" t="s">
        <v>103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59"/>
      <c r="O34" s="12"/>
      <c r="P34" s="13"/>
      <c r="Q34" s="13"/>
      <c r="R34" s="13"/>
      <c r="S34" s="13"/>
      <c r="T34" s="12"/>
      <c r="U34" s="12"/>
      <c r="V34" s="60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44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3" ht="15" customHeight="1" x14ac:dyDescent="0.25">
      <c r="A35" s="2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5"/>
      <c r="P35" s="25"/>
      <c r="Q35" s="25"/>
      <c r="R35" s="25"/>
      <c r="S35" s="25"/>
      <c r="T35" s="25"/>
      <c r="U35" s="36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36"/>
      <c r="AI35" s="36"/>
      <c r="AJ35" s="36"/>
      <c r="AK35" s="25"/>
      <c r="AL35" s="36"/>
      <c r="AM35" s="36"/>
      <c r="AN35" s="36"/>
      <c r="AO35" s="36"/>
      <c r="AP35" s="36"/>
      <c r="AQ35" s="36"/>
      <c r="AR35" s="40"/>
      <c r="AS35" s="40"/>
      <c r="AT35" s="40"/>
      <c r="AU35" s="40"/>
      <c r="AV35" s="40"/>
      <c r="AW35" s="40"/>
      <c r="AX35" s="40"/>
      <c r="AY35" s="40"/>
      <c r="AZ35" s="40"/>
      <c r="BA35" s="40"/>
    </row>
    <row r="36" spans="1:53" ht="15" customHeight="1" x14ac:dyDescent="0.25">
      <c r="A36" s="2"/>
      <c r="B36" s="36" t="s">
        <v>100</v>
      </c>
      <c r="C36" s="36"/>
      <c r="D36" s="36" t="s">
        <v>101</v>
      </c>
      <c r="E36" s="36"/>
      <c r="F36" s="36"/>
      <c r="G36" s="36"/>
      <c r="H36" s="36"/>
      <c r="I36" s="36"/>
      <c r="J36" s="36"/>
      <c r="K36" s="36"/>
      <c r="L36" s="36"/>
      <c r="M36" s="36" t="s">
        <v>102</v>
      </c>
      <c r="N36" s="25"/>
      <c r="O36" s="25"/>
      <c r="P36" s="25"/>
      <c r="Q36" s="25"/>
      <c r="R36" s="25"/>
      <c r="S36" s="36"/>
      <c r="T36" s="25"/>
      <c r="U36" s="36" t="s">
        <v>190</v>
      </c>
      <c r="V36" s="25"/>
      <c r="W36" s="25"/>
      <c r="X36" s="25"/>
      <c r="Y36" s="25"/>
      <c r="Z36" s="25"/>
      <c r="AA36" s="25"/>
      <c r="AB36" s="36" t="s">
        <v>191</v>
      </c>
      <c r="AC36" s="25"/>
      <c r="AD36" s="25"/>
      <c r="AE36" s="36"/>
      <c r="AF36" s="25"/>
      <c r="AG36" s="25"/>
      <c r="AH36" s="36" t="s">
        <v>192</v>
      </c>
      <c r="AI36" s="25"/>
      <c r="AJ36" s="25"/>
      <c r="AK36" s="25"/>
      <c r="AL36" s="25"/>
      <c r="AM36" s="25"/>
      <c r="AN36" s="25"/>
      <c r="AO36" s="25"/>
      <c r="AP36" s="25"/>
      <c r="AQ36" s="25"/>
      <c r="AR36" s="40"/>
      <c r="AS36" s="40"/>
      <c r="AT36" s="40"/>
      <c r="AU36" s="40"/>
      <c r="AV36" s="40"/>
      <c r="AW36" s="40"/>
      <c r="AX36" s="40"/>
      <c r="AY36" s="40"/>
      <c r="AZ36" s="40"/>
      <c r="BA36" s="40"/>
    </row>
    <row r="37" spans="1:53" ht="15" customHeight="1" x14ac:dyDescent="0.25">
      <c r="A37" s="2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5"/>
      <c r="P37" s="25"/>
      <c r="Q37" s="25"/>
      <c r="R37" s="25"/>
      <c r="S37" s="25"/>
      <c r="T37" s="25"/>
      <c r="U37" s="36"/>
      <c r="V37" s="39"/>
      <c r="W37" s="36"/>
      <c r="X37" s="36"/>
      <c r="Y37" s="25"/>
      <c r="Z37" s="25"/>
      <c r="AA37" s="25"/>
      <c r="AB37" s="25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AS37" s="40"/>
      <c r="AT37" s="40"/>
      <c r="AU37" s="40"/>
      <c r="AV37" s="40"/>
      <c r="AW37" s="40"/>
      <c r="AX37" s="40"/>
      <c r="AY37" s="40"/>
      <c r="AZ37" s="40"/>
      <c r="BA37" s="40"/>
    </row>
    <row r="38" spans="1:53" ht="15" customHeight="1" x14ac:dyDescent="0.2">
      <c r="A38" s="2"/>
      <c r="B38" s="170" t="s">
        <v>217</v>
      </c>
      <c r="C38" s="171"/>
      <c r="D38" s="171"/>
      <c r="E38" s="171"/>
      <c r="F38" s="171" t="s">
        <v>218</v>
      </c>
      <c r="G38" s="171" t="s">
        <v>3</v>
      </c>
      <c r="H38" s="171" t="s">
        <v>5</v>
      </c>
      <c r="I38" s="171" t="s">
        <v>6</v>
      </c>
      <c r="J38" s="171" t="s">
        <v>219</v>
      </c>
      <c r="K38" s="172" t="s">
        <v>17</v>
      </c>
      <c r="L38" s="36"/>
      <c r="M38" s="192" t="s">
        <v>267</v>
      </c>
      <c r="N38" s="173"/>
      <c r="O38" s="173"/>
      <c r="P38" s="171" t="s">
        <v>3</v>
      </c>
      <c r="Q38" s="171" t="s">
        <v>5</v>
      </c>
      <c r="R38" s="171" t="s">
        <v>6</v>
      </c>
      <c r="S38" s="171" t="s">
        <v>219</v>
      </c>
      <c r="T38" s="173"/>
      <c r="U38" s="172" t="s">
        <v>17</v>
      </c>
      <c r="V38" s="36"/>
      <c r="W38" s="192" t="s">
        <v>314</v>
      </c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208"/>
      <c r="AI38" s="174" t="s">
        <v>391</v>
      </c>
      <c r="AJ38" s="66"/>
      <c r="AK38" s="66"/>
      <c r="AL38" s="227" t="s">
        <v>3</v>
      </c>
      <c r="AM38" s="227" t="s">
        <v>5</v>
      </c>
      <c r="AN38" s="227" t="s">
        <v>6</v>
      </c>
      <c r="AO38" s="173"/>
      <c r="AP38" s="171" t="s">
        <v>403</v>
      </c>
      <c r="AQ38" s="99"/>
      <c r="AR38" s="25"/>
      <c r="AS38" s="25"/>
    </row>
    <row r="39" spans="1:53" ht="15" customHeight="1" x14ac:dyDescent="0.2">
      <c r="A39" s="2"/>
      <c r="B39" s="175">
        <v>1995</v>
      </c>
      <c r="C39" s="176" t="s">
        <v>86</v>
      </c>
      <c r="D39" s="177" t="s">
        <v>54</v>
      </c>
      <c r="E39" s="176"/>
      <c r="F39" s="176">
        <v>18</v>
      </c>
      <c r="G39" s="176">
        <v>1</v>
      </c>
      <c r="H39" s="178">
        <f t="shared" ref="H39" si="0">PRODUCT((F5+G5)/E5)</f>
        <v>0</v>
      </c>
      <c r="I39" s="178">
        <f t="shared" ref="I39" si="1">PRODUCT(H5/E5)</f>
        <v>0</v>
      </c>
      <c r="J39" s="178">
        <f t="shared" ref="J39" si="2">PRODUCT(F5+G5+H5)/E5</f>
        <v>0</v>
      </c>
      <c r="K39" s="179">
        <f t="shared" ref="K39" si="3">PRODUCT(I5/E5)</f>
        <v>3</v>
      </c>
      <c r="L39" s="39"/>
      <c r="M39" s="180" t="s">
        <v>224</v>
      </c>
      <c r="N39" s="176"/>
      <c r="O39" s="176">
        <v>21</v>
      </c>
      <c r="P39" s="221" t="s">
        <v>375</v>
      </c>
      <c r="Q39" s="176"/>
      <c r="R39" s="176"/>
      <c r="S39" s="176"/>
      <c r="T39" s="182"/>
      <c r="U39" s="191" t="s">
        <v>332</v>
      </c>
      <c r="V39" s="39"/>
      <c r="W39" s="180" t="s">
        <v>221</v>
      </c>
      <c r="X39" s="184"/>
      <c r="Y39" s="177"/>
      <c r="Z39" s="177"/>
      <c r="AA39" s="177"/>
      <c r="AB39" s="177"/>
      <c r="AC39" s="177"/>
      <c r="AD39" s="177"/>
      <c r="AE39" s="177"/>
      <c r="AF39" s="177"/>
      <c r="AG39" s="203"/>
      <c r="AH39" s="191"/>
      <c r="AI39" s="177" t="s">
        <v>398</v>
      </c>
      <c r="AJ39" s="177"/>
      <c r="AK39" s="177"/>
      <c r="AL39" s="203">
        <v>235</v>
      </c>
      <c r="AM39" s="203">
        <v>51</v>
      </c>
      <c r="AN39" s="203">
        <v>388</v>
      </c>
      <c r="AO39" s="177"/>
      <c r="AP39" s="234">
        <f>PRODUCT(AL39/AL48)</f>
        <v>0.84837545126353786</v>
      </c>
      <c r="AQ39" s="183"/>
      <c r="AR39" s="25"/>
      <c r="AS39" s="25"/>
    </row>
    <row r="40" spans="1:53" ht="15" customHeight="1" x14ac:dyDescent="0.2">
      <c r="A40" s="2"/>
      <c r="B40" s="175">
        <v>1996</v>
      </c>
      <c r="C40" s="176"/>
      <c r="D40" s="177"/>
      <c r="E40" s="176"/>
      <c r="F40" s="176">
        <v>19</v>
      </c>
      <c r="G40" s="176"/>
      <c r="H40" s="178"/>
      <c r="I40" s="178"/>
      <c r="J40" s="178"/>
      <c r="K40" s="179"/>
      <c r="L40" s="39"/>
      <c r="M40" s="180" t="s">
        <v>227</v>
      </c>
      <c r="N40" s="176"/>
      <c r="O40" s="176"/>
      <c r="P40" s="221" t="s">
        <v>376</v>
      </c>
      <c r="Q40" s="176"/>
      <c r="R40" s="176"/>
      <c r="S40" s="176"/>
      <c r="T40" s="182"/>
      <c r="U40" s="191" t="s">
        <v>333</v>
      </c>
      <c r="V40" s="39"/>
      <c r="W40" s="193" t="s">
        <v>316</v>
      </c>
      <c r="X40" s="184"/>
      <c r="Y40" s="184" t="s">
        <v>320</v>
      </c>
      <c r="Z40" s="215"/>
      <c r="AA40" s="215"/>
      <c r="AB40" s="215"/>
      <c r="AC40" s="215"/>
      <c r="AD40" s="215"/>
      <c r="AE40" s="215"/>
      <c r="AF40" s="215"/>
      <c r="AG40" s="215" t="s">
        <v>321</v>
      </c>
      <c r="AH40" s="179"/>
      <c r="AI40" s="177" t="s">
        <v>392</v>
      </c>
      <c r="AJ40" s="177"/>
      <c r="AK40" s="177"/>
      <c r="AL40" s="203"/>
      <c r="AM40" s="228">
        <f>PRODUCT(AM39/AL39)</f>
        <v>0.21702127659574469</v>
      </c>
      <c r="AN40" s="228">
        <f>PRODUCT(AN39/AL39)</f>
        <v>1.651063829787234</v>
      </c>
      <c r="AO40" s="177"/>
      <c r="AP40" s="176"/>
      <c r="AQ40" s="183"/>
      <c r="AR40" s="25"/>
      <c r="AS40" s="25"/>
    </row>
    <row r="41" spans="1:53" ht="15" customHeight="1" x14ac:dyDescent="0.2">
      <c r="A41" s="2"/>
      <c r="B41" s="175">
        <v>1997</v>
      </c>
      <c r="C41" s="176" t="s">
        <v>88</v>
      </c>
      <c r="D41" s="177" t="s">
        <v>89</v>
      </c>
      <c r="E41" s="176"/>
      <c r="F41" s="176">
        <v>20</v>
      </c>
      <c r="G41" s="176">
        <v>28</v>
      </c>
      <c r="H41" s="178">
        <f>PRODUCT((F7+G7)/E7)</f>
        <v>0.32142857142857145</v>
      </c>
      <c r="I41" s="178">
        <f>PRODUCT(H7/E7)</f>
        <v>0.8214285714285714</v>
      </c>
      <c r="J41" s="178">
        <f>PRODUCT(F7+G7+H7)/E7</f>
        <v>1.1428571428571428</v>
      </c>
      <c r="K41" s="179">
        <f>PRODUCT(I7/E7)</f>
        <v>4.8571428571428568</v>
      </c>
      <c r="L41" s="39"/>
      <c r="M41" s="180" t="s">
        <v>231</v>
      </c>
      <c r="N41" s="176"/>
      <c r="O41" s="176"/>
      <c r="P41" s="221" t="s">
        <v>377</v>
      </c>
      <c r="Q41" s="221" t="s">
        <v>344</v>
      </c>
      <c r="R41" s="221" t="s">
        <v>358</v>
      </c>
      <c r="S41" s="221" t="s">
        <v>366</v>
      </c>
      <c r="T41" s="182"/>
      <c r="U41" s="191" t="s">
        <v>334</v>
      </c>
      <c r="V41" s="39"/>
      <c r="W41" s="175"/>
      <c r="X41" s="184"/>
      <c r="Y41" s="177"/>
      <c r="Z41" s="177"/>
      <c r="AA41" s="177"/>
      <c r="AB41" s="177"/>
      <c r="AC41" s="177"/>
      <c r="AD41" s="177"/>
      <c r="AE41" s="177"/>
      <c r="AF41" s="194"/>
      <c r="AG41" s="177"/>
      <c r="AH41" s="185"/>
      <c r="AI41" s="177"/>
      <c r="AJ41" s="177"/>
      <c r="AK41" s="177"/>
      <c r="AL41" s="203"/>
      <c r="AM41" s="203"/>
      <c r="AN41" s="203"/>
      <c r="AO41" s="177"/>
      <c r="AP41" s="176"/>
      <c r="AQ41" s="183"/>
      <c r="AR41" s="25"/>
      <c r="AS41" s="25"/>
    </row>
    <row r="42" spans="1:53" ht="15" customHeight="1" x14ac:dyDescent="0.2">
      <c r="A42" s="2"/>
      <c r="B42" s="175">
        <v>1998</v>
      </c>
      <c r="C42" s="176" t="s">
        <v>90</v>
      </c>
      <c r="D42" s="177" t="s">
        <v>91</v>
      </c>
      <c r="E42" s="176"/>
      <c r="F42" s="176">
        <v>21</v>
      </c>
      <c r="G42" s="176">
        <v>14</v>
      </c>
      <c r="H42" s="178">
        <f t="shared" ref="H42:H50" si="4">PRODUCT((F8+G8)/E8)</f>
        <v>7.1428571428571425E-2</v>
      </c>
      <c r="I42" s="178">
        <f t="shared" ref="I42:I50" si="5">PRODUCT(H8/E8)</f>
        <v>1.3571428571428572</v>
      </c>
      <c r="J42" s="178">
        <f t="shared" ref="J42:J50" si="6">PRODUCT(F8+G8+H8)/E8</f>
        <v>1.4285714285714286</v>
      </c>
      <c r="K42" s="179">
        <f t="shared" ref="K42:K50" si="7">PRODUCT(I8/E8)</f>
        <v>5.0714285714285712</v>
      </c>
      <c r="L42" s="39"/>
      <c r="M42" s="180"/>
      <c r="N42" s="176"/>
      <c r="O42" s="176"/>
      <c r="P42" s="221"/>
      <c r="Q42" s="221"/>
      <c r="R42" s="221"/>
      <c r="S42" s="221"/>
      <c r="T42" s="182"/>
      <c r="U42" s="191"/>
      <c r="V42" s="39"/>
      <c r="W42" s="180" t="s">
        <v>317</v>
      </c>
      <c r="X42" s="184"/>
      <c r="Y42" s="184"/>
      <c r="Z42" s="177"/>
      <c r="AA42" s="177"/>
      <c r="AB42" s="177"/>
      <c r="AC42" s="184"/>
      <c r="AD42" s="177"/>
      <c r="AE42" s="177"/>
      <c r="AF42" s="177"/>
      <c r="AG42" s="177"/>
      <c r="AH42" s="183"/>
      <c r="AI42" s="177" t="s">
        <v>400</v>
      </c>
      <c r="AJ42" s="177"/>
      <c r="AK42" s="177"/>
      <c r="AL42" s="203">
        <v>28</v>
      </c>
      <c r="AM42" s="203">
        <v>9</v>
      </c>
      <c r="AN42" s="203">
        <v>23</v>
      </c>
      <c r="AO42" s="177"/>
      <c r="AP42" s="234">
        <f>PRODUCT(AL42/AL48)</f>
        <v>0.10108303249097472</v>
      </c>
      <c r="AQ42" s="183"/>
      <c r="AR42" s="25"/>
      <c r="AS42" s="25"/>
    </row>
    <row r="43" spans="1:53" ht="15" customHeight="1" x14ac:dyDescent="0.2">
      <c r="A43" s="2"/>
      <c r="B43" s="175">
        <v>1998</v>
      </c>
      <c r="C43" s="176" t="s">
        <v>92</v>
      </c>
      <c r="D43" s="177" t="s">
        <v>54</v>
      </c>
      <c r="E43" s="176"/>
      <c r="F43" s="176">
        <v>21</v>
      </c>
      <c r="G43" s="176">
        <v>14</v>
      </c>
      <c r="H43" s="222">
        <f t="shared" si="4"/>
        <v>0.5</v>
      </c>
      <c r="I43" s="178">
        <f t="shared" si="5"/>
        <v>1.1428571428571428</v>
      </c>
      <c r="J43" s="178">
        <f t="shared" si="6"/>
        <v>1.6428571428571428</v>
      </c>
      <c r="K43" s="179">
        <f t="shared" si="7"/>
        <v>3.9285714285714284</v>
      </c>
      <c r="L43" s="39"/>
      <c r="M43" s="180" t="s">
        <v>233</v>
      </c>
      <c r="N43" s="176"/>
      <c r="O43" s="176"/>
      <c r="P43" s="221" t="s">
        <v>378</v>
      </c>
      <c r="Q43" s="221" t="s">
        <v>345</v>
      </c>
      <c r="R43" s="221" t="s">
        <v>359</v>
      </c>
      <c r="S43" s="221" t="s">
        <v>367</v>
      </c>
      <c r="T43" s="182"/>
      <c r="U43" s="191" t="s">
        <v>335</v>
      </c>
      <c r="V43" s="39"/>
      <c r="W43" s="193" t="s">
        <v>318</v>
      </c>
      <c r="X43" s="184"/>
      <c r="Y43" s="215" t="s">
        <v>326</v>
      </c>
      <c r="Z43" s="215"/>
      <c r="AA43" s="215"/>
      <c r="AB43" s="215"/>
      <c r="AC43" s="215"/>
      <c r="AD43" s="215"/>
      <c r="AE43" s="215"/>
      <c r="AF43" s="215"/>
      <c r="AG43" s="217" t="s">
        <v>322</v>
      </c>
      <c r="AH43" s="179">
        <v>0.12269938650306748</v>
      </c>
      <c r="AI43" s="177" t="s">
        <v>392</v>
      </c>
      <c r="AJ43" s="177"/>
      <c r="AK43" s="177"/>
      <c r="AL43" s="203"/>
      <c r="AM43" s="228">
        <f>PRODUCT(AM42/AL42)</f>
        <v>0.32142857142857145</v>
      </c>
      <c r="AN43" s="228">
        <f>PRODUCT(AN42/AL42)</f>
        <v>0.8214285714285714</v>
      </c>
      <c r="AO43" s="177"/>
      <c r="AP43" s="176"/>
      <c r="AQ43" s="183"/>
      <c r="AR43" s="25"/>
      <c r="AS43" s="25"/>
    </row>
    <row r="44" spans="1:53" ht="15" customHeight="1" x14ac:dyDescent="0.2">
      <c r="A44" s="2"/>
      <c r="B44" s="175">
        <v>1999</v>
      </c>
      <c r="C44" s="176" t="s">
        <v>93</v>
      </c>
      <c r="D44" s="177" t="s">
        <v>54</v>
      </c>
      <c r="E44" s="176"/>
      <c r="F44" s="176">
        <v>22</v>
      </c>
      <c r="G44" s="176">
        <v>28</v>
      </c>
      <c r="H44" s="178">
        <f t="shared" si="4"/>
        <v>0.17857142857142858</v>
      </c>
      <c r="I44" s="178">
        <f t="shared" si="5"/>
        <v>1.4285714285714286</v>
      </c>
      <c r="J44" s="178">
        <f t="shared" si="6"/>
        <v>1.6071428571428572</v>
      </c>
      <c r="K44" s="179">
        <f t="shared" si="7"/>
        <v>4.1428571428571432</v>
      </c>
      <c r="L44" s="39"/>
      <c r="M44" s="180" t="s">
        <v>235</v>
      </c>
      <c r="N44" s="176"/>
      <c r="O44" s="176"/>
      <c r="P44" s="221" t="s">
        <v>379</v>
      </c>
      <c r="Q44" s="221" t="s">
        <v>346</v>
      </c>
      <c r="R44" s="221" t="s">
        <v>360</v>
      </c>
      <c r="S44" s="221" t="s">
        <v>368</v>
      </c>
      <c r="T44" s="182"/>
      <c r="U44" s="191" t="s">
        <v>336</v>
      </c>
      <c r="V44" s="39"/>
      <c r="W44" s="193" t="s">
        <v>319</v>
      </c>
      <c r="X44" s="184"/>
      <c r="Y44" s="215" t="s">
        <v>327</v>
      </c>
      <c r="Z44" s="218"/>
      <c r="AA44" s="218"/>
      <c r="AB44" s="218"/>
      <c r="AC44" s="218"/>
      <c r="AD44" s="218"/>
      <c r="AE44" s="218"/>
      <c r="AF44" s="218"/>
      <c r="AG44" s="217" t="s">
        <v>323</v>
      </c>
      <c r="AH44" s="179">
        <v>0.12345679012345678</v>
      </c>
      <c r="AI44" s="177"/>
      <c r="AJ44" s="177"/>
      <c r="AK44" s="177"/>
      <c r="AL44" s="203"/>
      <c r="AM44" s="203"/>
      <c r="AN44" s="203"/>
      <c r="AO44" s="177"/>
      <c r="AP44" s="176"/>
      <c r="AQ44" s="183"/>
      <c r="AR44" s="25"/>
      <c r="AS44" s="25"/>
    </row>
    <row r="45" spans="1:53" ht="15" customHeight="1" x14ac:dyDescent="0.2">
      <c r="A45" s="2"/>
      <c r="B45" s="175">
        <v>2000</v>
      </c>
      <c r="C45" s="176" t="s">
        <v>94</v>
      </c>
      <c r="D45" s="177" t="s">
        <v>54</v>
      </c>
      <c r="E45" s="176"/>
      <c r="F45" s="176">
        <v>23</v>
      </c>
      <c r="G45" s="176">
        <v>28</v>
      </c>
      <c r="H45" s="178">
        <f t="shared" si="4"/>
        <v>0.32142857142857145</v>
      </c>
      <c r="I45" s="178">
        <f t="shared" si="5"/>
        <v>1.75</v>
      </c>
      <c r="J45" s="178">
        <f t="shared" si="6"/>
        <v>2.0714285714285716</v>
      </c>
      <c r="K45" s="179">
        <f t="shared" si="7"/>
        <v>5.9642857142857144</v>
      </c>
      <c r="L45" s="39"/>
      <c r="M45" s="180" t="s">
        <v>238</v>
      </c>
      <c r="N45" s="176"/>
      <c r="O45" s="176"/>
      <c r="P45" s="221" t="s">
        <v>380</v>
      </c>
      <c r="Q45" s="221" t="s">
        <v>347</v>
      </c>
      <c r="R45" s="221" t="s">
        <v>361</v>
      </c>
      <c r="S45" s="221" t="s">
        <v>369</v>
      </c>
      <c r="T45" s="182"/>
      <c r="U45" s="191" t="s">
        <v>337</v>
      </c>
      <c r="V45" s="39"/>
      <c r="W45" s="175"/>
      <c r="X45" s="184"/>
      <c r="Y45" s="177"/>
      <c r="Z45" s="177"/>
      <c r="AA45" s="177"/>
      <c r="AB45" s="177"/>
      <c r="AC45" s="177"/>
      <c r="AD45" s="177"/>
      <c r="AE45" s="177"/>
      <c r="AF45" s="194"/>
      <c r="AG45" s="177"/>
      <c r="AH45" s="185"/>
      <c r="AI45" s="201" t="s">
        <v>399</v>
      </c>
      <c r="AJ45" s="177"/>
      <c r="AK45" s="177"/>
      <c r="AL45" s="203">
        <v>14</v>
      </c>
      <c r="AM45" s="203">
        <v>1</v>
      </c>
      <c r="AN45" s="203">
        <v>19</v>
      </c>
      <c r="AO45" s="177"/>
      <c r="AP45" s="235">
        <v>0.05</v>
      </c>
      <c r="AQ45" s="183"/>
      <c r="AR45" s="25"/>
      <c r="AS45" s="25"/>
    </row>
    <row r="46" spans="1:53" ht="15" customHeight="1" x14ac:dyDescent="0.2">
      <c r="A46" s="2"/>
      <c r="B46" s="175">
        <v>2001</v>
      </c>
      <c r="C46" s="176" t="s">
        <v>86</v>
      </c>
      <c r="D46" s="177" t="s">
        <v>54</v>
      </c>
      <c r="E46" s="176"/>
      <c r="F46" s="176">
        <v>24</v>
      </c>
      <c r="G46" s="176">
        <v>28</v>
      </c>
      <c r="H46" s="178">
        <f t="shared" si="4"/>
        <v>0.21428571428571427</v>
      </c>
      <c r="I46" s="178">
        <f t="shared" si="5"/>
        <v>2.0357142857142856</v>
      </c>
      <c r="J46" s="178">
        <f t="shared" si="6"/>
        <v>2.25</v>
      </c>
      <c r="K46" s="223">
        <f t="shared" si="7"/>
        <v>6.0357142857142856</v>
      </c>
      <c r="L46" s="39"/>
      <c r="M46" s="180" t="s">
        <v>242</v>
      </c>
      <c r="N46" s="176"/>
      <c r="O46" s="176"/>
      <c r="P46" s="221" t="s">
        <v>381</v>
      </c>
      <c r="Q46" s="221" t="s">
        <v>348</v>
      </c>
      <c r="R46" s="221" t="s">
        <v>362</v>
      </c>
      <c r="S46" s="221" t="s">
        <v>370</v>
      </c>
      <c r="T46" s="182"/>
      <c r="U46" s="191" t="s">
        <v>338</v>
      </c>
      <c r="V46" s="39"/>
      <c r="W46" s="193" t="s">
        <v>259</v>
      </c>
      <c r="X46" s="184"/>
      <c r="Y46" s="184"/>
      <c r="Z46" s="177"/>
      <c r="AA46" s="177"/>
      <c r="AB46" s="177"/>
      <c r="AC46" s="184"/>
      <c r="AD46" s="177"/>
      <c r="AE46" s="177"/>
      <c r="AF46" s="177"/>
      <c r="AG46" s="184"/>
      <c r="AH46" s="191"/>
      <c r="AI46" s="177" t="s">
        <v>392</v>
      </c>
      <c r="AJ46" s="177"/>
      <c r="AK46" s="177"/>
      <c r="AL46" s="203"/>
      <c r="AM46" s="228">
        <f>PRODUCT(AM45/AL45)</f>
        <v>7.1428571428571425E-2</v>
      </c>
      <c r="AN46" s="228">
        <f>PRODUCT(AN45/AL45)</f>
        <v>1.3571428571428572</v>
      </c>
      <c r="AO46" s="177"/>
      <c r="AP46" s="177"/>
      <c r="AQ46" s="183"/>
      <c r="AR46" s="25"/>
      <c r="AS46" s="25"/>
    </row>
    <row r="47" spans="1:53" ht="15" customHeight="1" x14ac:dyDescent="0.2">
      <c r="A47" s="2"/>
      <c r="B47" s="175">
        <v>2002</v>
      </c>
      <c r="C47" s="176" t="s">
        <v>86</v>
      </c>
      <c r="D47" s="177" t="s">
        <v>54</v>
      </c>
      <c r="E47" s="176"/>
      <c r="F47" s="176">
        <v>25</v>
      </c>
      <c r="G47" s="176">
        <v>29</v>
      </c>
      <c r="H47" s="178">
        <f t="shared" si="4"/>
        <v>0.2413793103448276</v>
      </c>
      <c r="I47" s="178">
        <f t="shared" si="5"/>
        <v>2.0689655172413794</v>
      </c>
      <c r="J47" s="222">
        <f t="shared" si="6"/>
        <v>2.3103448275862069</v>
      </c>
      <c r="K47" s="179">
        <f t="shared" si="7"/>
        <v>5.0344827586206895</v>
      </c>
      <c r="L47" s="39"/>
      <c r="M47" s="180" t="s">
        <v>246</v>
      </c>
      <c r="N47" s="176"/>
      <c r="O47" s="176"/>
      <c r="P47" s="221" t="s">
        <v>382</v>
      </c>
      <c r="Q47" s="221" t="s">
        <v>349</v>
      </c>
      <c r="R47" s="221" t="s">
        <v>363</v>
      </c>
      <c r="S47" s="221" t="s">
        <v>371</v>
      </c>
      <c r="T47" s="182"/>
      <c r="U47" s="191" t="s">
        <v>293</v>
      </c>
      <c r="V47" s="39"/>
      <c r="W47" s="193" t="s">
        <v>316</v>
      </c>
      <c r="X47" s="184"/>
      <c r="Y47" s="217" t="s">
        <v>328</v>
      </c>
      <c r="Z47" s="215"/>
      <c r="AA47" s="215"/>
      <c r="AB47" s="215"/>
      <c r="AC47" s="215"/>
      <c r="AD47" s="215"/>
      <c r="AE47" s="215"/>
      <c r="AF47" s="215"/>
      <c r="AG47" s="217" t="s">
        <v>324</v>
      </c>
      <c r="AH47" s="179">
        <v>1.4285714285714286</v>
      </c>
      <c r="AI47" s="177"/>
      <c r="AJ47" s="177"/>
      <c r="AK47" s="177"/>
      <c r="AL47" s="177"/>
      <c r="AM47" s="177"/>
      <c r="AN47" s="177"/>
      <c r="AO47" s="177"/>
      <c r="AP47" s="177"/>
      <c r="AQ47" s="183"/>
      <c r="AR47" s="25"/>
      <c r="AS47" s="25"/>
    </row>
    <row r="48" spans="1:53" ht="15" customHeight="1" x14ac:dyDescent="0.2">
      <c r="A48" s="2"/>
      <c r="B48" s="175">
        <v>2003</v>
      </c>
      <c r="C48" s="176" t="s">
        <v>86</v>
      </c>
      <c r="D48" s="177" t="s">
        <v>54</v>
      </c>
      <c r="E48" s="176"/>
      <c r="F48" s="176">
        <v>26</v>
      </c>
      <c r="G48" s="176">
        <v>2</v>
      </c>
      <c r="H48" s="178">
        <f t="shared" si="4"/>
        <v>0</v>
      </c>
      <c r="I48" s="178">
        <f t="shared" si="5"/>
        <v>0.5</v>
      </c>
      <c r="J48" s="178">
        <f t="shared" si="6"/>
        <v>0.5</v>
      </c>
      <c r="K48" s="179">
        <f t="shared" si="7"/>
        <v>1</v>
      </c>
      <c r="L48" s="39"/>
      <c r="M48" s="180" t="s">
        <v>248</v>
      </c>
      <c r="N48" s="176"/>
      <c r="O48" s="176"/>
      <c r="P48" s="221" t="s">
        <v>383</v>
      </c>
      <c r="Q48" s="221" t="s">
        <v>350</v>
      </c>
      <c r="R48" s="221" t="s">
        <v>363</v>
      </c>
      <c r="S48" s="221" t="s">
        <v>287</v>
      </c>
      <c r="T48" s="182"/>
      <c r="U48" s="191" t="s">
        <v>339</v>
      </c>
      <c r="V48" s="39"/>
      <c r="W48" s="193" t="s">
        <v>222</v>
      </c>
      <c r="X48" s="184"/>
      <c r="Y48" s="219" t="s">
        <v>329</v>
      </c>
      <c r="Z48" s="218"/>
      <c r="AA48" s="218"/>
      <c r="AB48" s="218"/>
      <c r="AC48" s="218"/>
      <c r="AD48" s="218"/>
      <c r="AE48" s="218"/>
      <c r="AF48" s="218"/>
      <c r="AG48" s="220" t="s">
        <v>304</v>
      </c>
      <c r="AH48" s="179">
        <v>1.5151515151515151</v>
      </c>
      <c r="AI48" s="177" t="s">
        <v>7</v>
      </c>
      <c r="AJ48" s="177"/>
      <c r="AK48" s="177"/>
      <c r="AL48" s="177">
        <f>PRODUCT(AL39+AL42+AL45)</f>
        <v>277</v>
      </c>
      <c r="AM48" s="177">
        <f>PRODUCT(AM39+AM42+AM45)</f>
        <v>61</v>
      </c>
      <c r="AN48" s="177">
        <f>PRODUCT(AN39+AN42+AN45)</f>
        <v>430</v>
      </c>
      <c r="AO48" s="177"/>
      <c r="AP48" s="177"/>
      <c r="AQ48" s="183"/>
      <c r="AR48" s="25"/>
      <c r="AS48" s="25"/>
    </row>
    <row r="49" spans="1:45" ht="15" customHeight="1" x14ac:dyDescent="0.2">
      <c r="A49" s="2"/>
      <c r="B49" s="175">
        <v>2004</v>
      </c>
      <c r="C49" s="176" t="s">
        <v>86</v>
      </c>
      <c r="D49" s="177" t="s">
        <v>54</v>
      </c>
      <c r="E49" s="176"/>
      <c r="F49" s="176">
        <v>27</v>
      </c>
      <c r="G49" s="176">
        <v>28</v>
      </c>
      <c r="H49" s="178">
        <f t="shared" si="4"/>
        <v>0.21428571428571427</v>
      </c>
      <c r="I49" s="178">
        <f t="shared" si="5"/>
        <v>1.4642857142857142</v>
      </c>
      <c r="J49" s="178">
        <f t="shared" si="6"/>
        <v>1.6785714285714286</v>
      </c>
      <c r="K49" s="179">
        <f t="shared" si="7"/>
        <v>4.4285714285714288</v>
      </c>
      <c r="L49" s="39"/>
      <c r="M49" s="180" t="s">
        <v>251</v>
      </c>
      <c r="N49" s="176"/>
      <c r="O49" s="176"/>
      <c r="P49" s="221" t="s">
        <v>384</v>
      </c>
      <c r="Q49" s="221" t="s">
        <v>351</v>
      </c>
      <c r="R49" s="221" t="s">
        <v>275</v>
      </c>
      <c r="S49" s="221" t="s">
        <v>290</v>
      </c>
      <c r="T49" s="182"/>
      <c r="U49" s="191" t="s">
        <v>340</v>
      </c>
      <c r="V49" s="39"/>
      <c r="W49" s="193" t="s">
        <v>223</v>
      </c>
      <c r="X49" s="184"/>
      <c r="Y49" s="219" t="s">
        <v>330</v>
      </c>
      <c r="Z49" s="215"/>
      <c r="AA49" s="215"/>
      <c r="AB49" s="215"/>
      <c r="AC49" s="215"/>
      <c r="AD49" s="215"/>
      <c r="AE49" s="215"/>
      <c r="AF49" s="215"/>
      <c r="AG49" s="217" t="s">
        <v>268</v>
      </c>
      <c r="AH49" s="179">
        <v>1.5686274509803921</v>
      </c>
      <c r="AI49" s="177" t="s">
        <v>392</v>
      </c>
      <c r="AJ49" s="177"/>
      <c r="AK49" s="177"/>
      <c r="AL49" s="177"/>
      <c r="AM49" s="228">
        <f>PRODUCT(AM48/AL48)</f>
        <v>0.22021660649819494</v>
      </c>
      <c r="AN49" s="228">
        <f>PRODUCT(AN48/AL48)</f>
        <v>1.552346570397112</v>
      </c>
      <c r="AO49" s="177"/>
      <c r="AP49" s="177"/>
      <c r="AQ49" s="183"/>
      <c r="AR49" s="25"/>
      <c r="AS49" s="25"/>
    </row>
    <row r="50" spans="1:45" ht="15" customHeight="1" x14ac:dyDescent="0.2">
      <c r="A50" s="2"/>
      <c r="B50" s="175">
        <v>2005</v>
      </c>
      <c r="C50" s="176" t="s">
        <v>95</v>
      </c>
      <c r="D50" s="177" t="s">
        <v>54</v>
      </c>
      <c r="E50" s="176"/>
      <c r="F50" s="176">
        <v>28</v>
      </c>
      <c r="G50" s="176">
        <v>25</v>
      </c>
      <c r="H50" s="178">
        <f t="shared" si="4"/>
        <v>0.32</v>
      </c>
      <c r="I50" s="178">
        <f t="shared" si="5"/>
        <v>1.8</v>
      </c>
      <c r="J50" s="178">
        <f t="shared" si="6"/>
        <v>2.12</v>
      </c>
      <c r="K50" s="179">
        <f t="shared" si="7"/>
        <v>5.64</v>
      </c>
      <c r="L50" s="39"/>
      <c r="M50" s="180" t="s">
        <v>253</v>
      </c>
      <c r="N50" s="176"/>
      <c r="O50" s="176"/>
      <c r="P50" s="221" t="s">
        <v>385</v>
      </c>
      <c r="Q50" s="221" t="s">
        <v>352</v>
      </c>
      <c r="R50" s="221" t="s">
        <v>364</v>
      </c>
      <c r="S50" s="221" t="s">
        <v>372</v>
      </c>
      <c r="T50" s="182"/>
      <c r="U50" s="191" t="s">
        <v>341</v>
      </c>
      <c r="V50" s="39"/>
      <c r="W50" s="175"/>
      <c r="X50" s="184"/>
      <c r="Y50" s="177"/>
      <c r="Z50" s="177"/>
      <c r="AA50" s="177"/>
      <c r="AB50" s="177"/>
      <c r="AC50" s="177"/>
      <c r="AD50" s="177"/>
      <c r="AE50" s="177"/>
      <c r="AF50" s="194"/>
      <c r="AG50" s="177"/>
      <c r="AH50" s="185"/>
      <c r="AI50" s="177"/>
      <c r="AJ50" s="177"/>
      <c r="AK50" s="177"/>
      <c r="AL50" s="177"/>
      <c r="AM50" s="177"/>
      <c r="AN50" s="177"/>
      <c r="AO50" s="177"/>
      <c r="AP50" s="177"/>
      <c r="AQ50" s="183"/>
      <c r="AR50" s="25"/>
      <c r="AS50" s="25"/>
    </row>
    <row r="51" spans="1:45" ht="15" customHeight="1" x14ac:dyDescent="0.2">
      <c r="A51" s="2"/>
      <c r="B51" s="175">
        <v>2006</v>
      </c>
      <c r="C51" s="176" t="s">
        <v>86</v>
      </c>
      <c r="D51" s="177" t="s">
        <v>54</v>
      </c>
      <c r="E51" s="176"/>
      <c r="F51" s="176">
        <v>29</v>
      </c>
      <c r="G51" s="176">
        <v>10</v>
      </c>
      <c r="H51" s="178">
        <f>PRODUCT((F18+G18)/E18)</f>
        <v>0</v>
      </c>
      <c r="I51" s="222">
        <f>PRODUCT(H18/E18)</f>
        <v>2.1</v>
      </c>
      <c r="J51" s="178">
        <f>PRODUCT(F18+G18+H18)/E18</f>
        <v>2.1</v>
      </c>
      <c r="K51" s="179">
        <f>PRODUCT(I18/E18)</f>
        <v>5.7</v>
      </c>
      <c r="L51" s="39"/>
      <c r="M51" s="180" t="s">
        <v>255</v>
      </c>
      <c r="N51" s="176"/>
      <c r="O51" s="176"/>
      <c r="P51" s="221" t="s">
        <v>386</v>
      </c>
      <c r="Q51" s="221" t="s">
        <v>353</v>
      </c>
      <c r="R51" s="221" t="s">
        <v>201</v>
      </c>
      <c r="S51" s="221" t="s">
        <v>373</v>
      </c>
      <c r="T51" s="182"/>
      <c r="U51" s="191" t="s">
        <v>300</v>
      </c>
      <c r="V51" s="39"/>
      <c r="W51" s="180" t="s">
        <v>270</v>
      </c>
      <c r="X51" s="184"/>
      <c r="Y51" s="177"/>
      <c r="Z51" s="177"/>
      <c r="AA51" s="177"/>
      <c r="AB51" s="177"/>
      <c r="AC51" s="177"/>
      <c r="AD51" s="177"/>
      <c r="AE51" s="177"/>
      <c r="AF51" s="194"/>
      <c r="AG51" s="177"/>
      <c r="AH51" s="185"/>
      <c r="AI51" s="177"/>
      <c r="AJ51" s="177"/>
      <c r="AK51" s="177"/>
      <c r="AL51" s="177"/>
      <c r="AM51" s="177"/>
      <c r="AN51" s="177"/>
      <c r="AO51" s="177"/>
      <c r="AP51" s="177"/>
      <c r="AQ51" s="183"/>
      <c r="AR51" s="25"/>
      <c r="AS51" s="25"/>
    </row>
    <row r="52" spans="1:45" ht="15" customHeight="1" x14ac:dyDescent="0.2">
      <c r="A52" s="2"/>
      <c r="B52" s="175">
        <v>2007</v>
      </c>
      <c r="C52" s="176"/>
      <c r="D52" s="177"/>
      <c r="E52" s="176"/>
      <c r="F52" s="176">
        <v>30</v>
      </c>
      <c r="G52" s="176"/>
      <c r="H52" s="178"/>
      <c r="I52" s="178"/>
      <c r="J52" s="178"/>
      <c r="K52" s="179"/>
      <c r="L52" s="39"/>
      <c r="M52" s="180" t="s">
        <v>257</v>
      </c>
      <c r="N52" s="176"/>
      <c r="O52" s="176"/>
      <c r="P52" s="221" t="s">
        <v>387</v>
      </c>
      <c r="Q52" s="221" t="s">
        <v>354</v>
      </c>
      <c r="R52" s="221" t="s">
        <v>201</v>
      </c>
      <c r="S52" s="221" t="s">
        <v>362</v>
      </c>
      <c r="T52" s="182"/>
      <c r="U52" s="191" t="s">
        <v>300</v>
      </c>
      <c r="V52" s="39"/>
      <c r="W52" s="180">
        <v>1000</v>
      </c>
      <c r="X52" s="184"/>
      <c r="Y52" s="215" t="s">
        <v>331</v>
      </c>
      <c r="Z52" s="215"/>
      <c r="AA52" s="215"/>
      <c r="AB52" s="215"/>
      <c r="AC52" s="215"/>
      <c r="AD52" s="215"/>
      <c r="AE52" s="215"/>
      <c r="AF52" s="215"/>
      <c r="AG52" s="215" t="s">
        <v>325</v>
      </c>
      <c r="AH52" s="179">
        <v>4.9261083743842367</v>
      </c>
      <c r="AI52" s="229" t="s">
        <v>393</v>
      </c>
      <c r="AJ52" s="66"/>
      <c r="AK52" s="66"/>
      <c r="AL52" s="227" t="s">
        <v>394</v>
      </c>
      <c r="AM52" s="227" t="s">
        <v>395</v>
      </c>
      <c r="AN52" s="227" t="s">
        <v>396</v>
      </c>
      <c r="AO52" s="227"/>
      <c r="AP52" s="173"/>
      <c r="AQ52" s="99"/>
      <c r="AR52" s="25"/>
      <c r="AS52" s="25"/>
    </row>
    <row r="53" spans="1:45" ht="15" customHeight="1" x14ac:dyDescent="0.2">
      <c r="A53" s="2"/>
      <c r="B53" s="175">
        <v>2008</v>
      </c>
      <c r="C53" s="176" t="s">
        <v>94</v>
      </c>
      <c r="D53" s="177" t="s">
        <v>54</v>
      </c>
      <c r="E53" s="176"/>
      <c r="F53" s="176">
        <v>31</v>
      </c>
      <c r="G53" s="176">
        <v>5</v>
      </c>
      <c r="H53" s="178">
        <f t="shared" ref="H53:H54" si="8">PRODUCT((F20+G20)/E20)</f>
        <v>0.4</v>
      </c>
      <c r="I53" s="178">
        <f t="shared" ref="I53:I54" si="9">PRODUCT(H20/E20)</f>
        <v>1.6</v>
      </c>
      <c r="J53" s="178">
        <f t="shared" ref="J53:J54" si="10">PRODUCT(F20+G20+H20)/E20</f>
        <v>2</v>
      </c>
      <c r="K53" s="179">
        <f t="shared" ref="K53:K54" si="11">PRODUCT(I20/E20)</f>
        <v>5.8</v>
      </c>
      <c r="L53" s="39"/>
      <c r="M53" s="180" t="s">
        <v>260</v>
      </c>
      <c r="N53" s="176"/>
      <c r="O53" s="176"/>
      <c r="P53" s="221" t="s">
        <v>388</v>
      </c>
      <c r="Q53" s="221" t="s">
        <v>355</v>
      </c>
      <c r="R53" s="221" t="s">
        <v>365</v>
      </c>
      <c r="S53" s="221" t="s">
        <v>373</v>
      </c>
      <c r="T53" s="182"/>
      <c r="U53" s="191" t="s">
        <v>342</v>
      </c>
      <c r="V53" s="39"/>
      <c r="W53" s="180"/>
      <c r="X53" s="184"/>
      <c r="Y53" s="177"/>
      <c r="Z53" s="177"/>
      <c r="AA53" s="177"/>
      <c r="AB53" s="177"/>
      <c r="AC53" s="177"/>
      <c r="AD53" s="177"/>
      <c r="AE53" s="177"/>
      <c r="AF53" s="194"/>
      <c r="AG53" s="177"/>
      <c r="AH53" s="185"/>
      <c r="AI53" s="177" t="s">
        <v>398</v>
      </c>
      <c r="AJ53" s="177"/>
      <c r="AK53" s="177"/>
      <c r="AL53" s="228">
        <v>0.22</v>
      </c>
      <c r="AM53" s="228">
        <f>PRODUCT(AM70)</f>
        <v>0.1796875</v>
      </c>
      <c r="AN53" s="228">
        <f>PRODUCT(AL53-AM53)</f>
        <v>4.0312500000000001E-2</v>
      </c>
      <c r="AO53" s="203"/>
      <c r="AP53" s="177"/>
      <c r="AQ53" s="183"/>
      <c r="AR53" s="25"/>
      <c r="AS53" s="25"/>
    </row>
    <row r="54" spans="1:45" ht="15" customHeight="1" x14ac:dyDescent="0.2">
      <c r="A54" s="2"/>
      <c r="B54" s="175">
        <v>2009</v>
      </c>
      <c r="C54" s="176" t="s">
        <v>86</v>
      </c>
      <c r="D54" s="177" t="s">
        <v>54</v>
      </c>
      <c r="E54" s="176"/>
      <c r="F54" s="176">
        <v>32</v>
      </c>
      <c r="G54" s="176">
        <v>24</v>
      </c>
      <c r="H54" s="178">
        <f t="shared" si="8"/>
        <v>4.1666666666666664E-2</v>
      </c>
      <c r="I54" s="178">
        <f t="shared" si="9"/>
        <v>1.5</v>
      </c>
      <c r="J54" s="178">
        <f t="shared" si="10"/>
        <v>1.5416666666666667</v>
      </c>
      <c r="K54" s="179">
        <f t="shared" si="11"/>
        <v>3.5</v>
      </c>
      <c r="L54" s="39"/>
      <c r="M54" s="180" t="s">
        <v>262</v>
      </c>
      <c r="N54" s="176"/>
      <c r="O54" s="176"/>
      <c r="P54" s="221" t="s">
        <v>389</v>
      </c>
      <c r="Q54" s="6" t="s">
        <v>356</v>
      </c>
      <c r="R54" s="221" t="s">
        <v>216</v>
      </c>
      <c r="S54" s="221" t="s">
        <v>374</v>
      </c>
      <c r="T54" s="225"/>
      <c r="U54" s="224" t="s">
        <v>237</v>
      </c>
      <c r="V54" s="39"/>
      <c r="W54" s="180"/>
      <c r="X54" s="184"/>
      <c r="Y54" s="177"/>
      <c r="Z54" s="177"/>
      <c r="AA54" s="177"/>
      <c r="AB54" s="177"/>
      <c r="AC54" s="177"/>
      <c r="AD54" s="177"/>
      <c r="AE54" s="177"/>
      <c r="AF54" s="194"/>
      <c r="AG54" s="177"/>
      <c r="AH54" s="185"/>
      <c r="AI54" s="201" t="s">
        <v>400</v>
      </c>
      <c r="AJ54" s="177"/>
      <c r="AK54" s="177"/>
      <c r="AL54" s="228">
        <v>0.32</v>
      </c>
      <c r="AM54" s="228">
        <v>0</v>
      </c>
      <c r="AN54" s="228">
        <f>PRODUCT(AL54-AM54)</f>
        <v>0.32</v>
      </c>
      <c r="AO54" s="203"/>
      <c r="AP54" s="177"/>
      <c r="AQ54" s="183"/>
      <c r="AR54" s="25"/>
      <c r="AS54" s="25"/>
    </row>
    <row r="55" spans="1:45" ht="15" customHeight="1" x14ac:dyDescent="0.2">
      <c r="A55" s="2"/>
      <c r="B55" s="175">
        <v>2010</v>
      </c>
      <c r="C55" s="176" t="s">
        <v>95</v>
      </c>
      <c r="D55" s="177" t="s">
        <v>54</v>
      </c>
      <c r="E55" s="176"/>
      <c r="F55" s="176">
        <v>33</v>
      </c>
      <c r="G55" s="176">
        <v>13</v>
      </c>
      <c r="H55" s="178">
        <f>PRODUCT((F23+G23)/E23)</f>
        <v>0</v>
      </c>
      <c r="I55" s="178">
        <f>PRODUCT(H23/E23)</f>
        <v>1.0769230769230769</v>
      </c>
      <c r="J55" s="178">
        <f>PRODUCT(F23+G23+H23)/E23</f>
        <v>1.0769230769230769</v>
      </c>
      <c r="K55" s="179">
        <f>PRODUCT(I23/E23)</f>
        <v>2.8461538461538463</v>
      </c>
      <c r="L55" s="39"/>
      <c r="M55" s="180" t="s">
        <v>264</v>
      </c>
      <c r="N55" s="176"/>
      <c r="O55" s="176"/>
      <c r="P55" s="6" t="s">
        <v>390</v>
      </c>
      <c r="Q55" s="221" t="s">
        <v>357</v>
      </c>
      <c r="R55" s="6" t="s">
        <v>278</v>
      </c>
      <c r="S55" s="6" t="s">
        <v>274</v>
      </c>
      <c r="T55" s="182"/>
      <c r="U55" s="191" t="s">
        <v>343</v>
      </c>
      <c r="V55" s="39"/>
      <c r="W55" s="180"/>
      <c r="X55" s="184"/>
      <c r="Y55" s="177"/>
      <c r="Z55" s="177"/>
      <c r="AA55" s="177"/>
      <c r="AB55" s="177"/>
      <c r="AC55" s="177"/>
      <c r="AD55" s="177"/>
      <c r="AE55" s="177"/>
      <c r="AF55" s="194"/>
      <c r="AG55" s="177"/>
      <c r="AH55" s="185"/>
      <c r="AI55" s="177" t="s">
        <v>399</v>
      </c>
      <c r="AJ55" s="177"/>
      <c r="AK55" s="177"/>
      <c r="AL55" s="228">
        <v>7.0000000000000007E-2</v>
      </c>
      <c r="AM55" s="228">
        <v>0</v>
      </c>
      <c r="AN55" s="228">
        <f>PRODUCT(AL55-AM55)</f>
        <v>7.0000000000000007E-2</v>
      </c>
      <c r="AO55" s="203"/>
      <c r="AP55" s="177"/>
      <c r="AQ55" s="183"/>
      <c r="AR55" s="25"/>
      <c r="AS55" s="25"/>
    </row>
    <row r="56" spans="1:45" ht="15" customHeight="1" x14ac:dyDescent="0.2">
      <c r="A56" s="2"/>
      <c r="B56" s="175"/>
      <c r="C56" s="176"/>
      <c r="D56" s="177"/>
      <c r="E56" s="176"/>
      <c r="F56" s="176"/>
      <c r="G56" s="176"/>
      <c r="H56" s="178"/>
      <c r="I56" s="178"/>
      <c r="J56" s="178"/>
      <c r="K56" s="179"/>
      <c r="L56" s="39"/>
      <c r="M56" s="180"/>
      <c r="N56" s="176"/>
      <c r="O56" s="176"/>
      <c r="P56" s="176"/>
      <c r="Q56" s="176"/>
      <c r="R56" s="176"/>
      <c r="S56" s="176"/>
      <c r="T56" s="182"/>
      <c r="U56" s="191"/>
      <c r="V56" s="39"/>
      <c r="W56" s="180"/>
      <c r="X56" s="184"/>
      <c r="Y56" s="177"/>
      <c r="Z56" s="177"/>
      <c r="AA56" s="177"/>
      <c r="AB56" s="177"/>
      <c r="AC56" s="177"/>
      <c r="AD56" s="177"/>
      <c r="AE56" s="177"/>
      <c r="AF56" s="194"/>
      <c r="AG56" s="177"/>
      <c r="AH56" s="185"/>
      <c r="AI56" s="201" t="s">
        <v>7</v>
      </c>
      <c r="AJ56" s="177"/>
      <c r="AK56" s="177"/>
      <c r="AL56" s="228">
        <f>PRODUCT(AM49)</f>
        <v>0.22021660649819494</v>
      </c>
      <c r="AM56" s="228">
        <v>0.18</v>
      </c>
      <c r="AN56" s="228">
        <f t="shared" ref="AN56" si="12">PRODUCT(AL56-AM56)</f>
        <v>4.0216606498194946E-2</v>
      </c>
      <c r="AO56" s="203"/>
      <c r="AP56" s="177"/>
      <c r="AQ56" s="183"/>
      <c r="AR56" s="25"/>
      <c r="AS56" s="25"/>
    </row>
    <row r="57" spans="1:45" ht="15" customHeight="1" x14ac:dyDescent="0.2">
      <c r="A57" s="2"/>
      <c r="B57" s="175"/>
      <c r="C57" s="176"/>
      <c r="D57" s="177"/>
      <c r="E57" s="176"/>
      <c r="F57" s="176"/>
      <c r="G57" s="176"/>
      <c r="H57" s="178"/>
      <c r="I57" s="178"/>
      <c r="J57" s="178"/>
      <c r="K57" s="179"/>
      <c r="L57" s="39"/>
      <c r="M57" s="180"/>
      <c r="N57" s="176"/>
      <c r="O57" s="176"/>
      <c r="P57" s="176"/>
      <c r="Q57" s="176"/>
      <c r="R57" s="176"/>
      <c r="S57" s="176"/>
      <c r="T57" s="182"/>
      <c r="U57" s="191"/>
      <c r="V57" s="39"/>
      <c r="W57" s="180"/>
      <c r="X57" s="184"/>
      <c r="Y57" s="177"/>
      <c r="Z57" s="177"/>
      <c r="AA57" s="177"/>
      <c r="AB57" s="177"/>
      <c r="AC57" s="177"/>
      <c r="AD57" s="177"/>
      <c r="AE57" s="177"/>
      <c r="AF57" s="194"/>
      <c r="AG57" s="177"/>
      <c r="AH57" s="185"/>
      <c r="AI57" s="201"/>
      <c r="AJ57" s="177"/>
      <c r="AK57" s="177"/>
      <c r="AL57" s="228"/>
      <c r="AM57" s="228"/>
      <c r="AN57" s="228"/>
      <c r="AO57" s="203"/>
      <c r="AP57" s="177"/>
      <c r="AQ57" s="183"/>
      <c r="AR57" s="25"/>
      <c r="AS57" s="25"/>
    </row>
    <row r="58" spans="1:45" ht="15" customHeight="1" x14ac:dyDescent="0.2">
      <c r="A58" s="2"/>
      <c r="B58" s="170" t="s">
        <v>401</v>
      </c>
      <c r="C58" s="171"/>
      <c r="D58" s="173"/>
      <c r="E58" s="171"/>
      <c r="F58" s="171"/>
      <c r="G58" s="171"/>
      <c r="H58" s="232"/>
      <c r="I58" s="232"/>
      <c r="J58" s="232"/>
      <c r="K58" s="233"/>
      <c r="L58" s="39"/>
      <c r="M58" s="170" t="s">
        <v>404</v>
      </c>
      <c r="N58" s="171"/>
      <c r="O58" s="173"/>
      <c r="P58" s="171"/>
      <c r="Q58" s="171"/>
      <c r="R58" s="171"/>
      <c r="S58" s="232"/>
      <c r="T58" s="232"/>
      <c r="U58" s="233"/>
      <c r="V58" s="39"/>
      <c r="W58" s="180"/>
      <c r="X58" s="184"/>
      <c r="Y58" s="177"/>
      <c r="Z58" s="177"/>
      <c r="AA58" s="177"/>
      <c r="AB58" s="177"/>
      <c r="AC58" s="177"/>
      <c r="AD58" s="177"/>
      <c r="AE58" s="177"/>
      <c r="AF58" s="194"/>
      <c r="AG58" s="177"/>
      <c r="AH58" s="185"/>
      <c r="AI58" s="230"/>
      <c r="AJ58" s="177"/>
      <c r="AK58" s="177"/>
      <c r="AL58" s="177"/>
      <c r="AM58" s="203"/>
      <c r="AN58" s="203"/>
      <c r="AO58" s="203"/>
      <c r="AP58" s="177"/>
      <c r="AQ58" s="183"/>
      <c r="AR58" s="25"/>
      <c r="AS58" s="25"/>
    </row>
    <row r="59" spans="1:45" ht="15" customHeight="1" x14ac:dyDescent="0.2">
      <c r="A59" s="2"/>
      <c r="B59" s="180">
        <v>4420</v>
      </c>
      <c r="C59" s="184" t="s">
        <v>405</v>
      </c>
      <c r="D59" s="177"/>
      <c r="E59" s="176"/>
      <c r="F59" s="176"/>
      <c r="G59" s="176"/>
      <c r="H59" s="178"/>
      <c r="I59" s="178"/>
      <c r="J59" s="178"/>
      <c r="K59" s="179"/>
      <c r="L59" s="39"/>
      <c r="M59" s="180">
        <v>5831</v>
      </c>
      <c r="N59" s="215" t="s">
        <v>413</v>
      </c>
      <c r="O59" s="176"/>
      <c r="P59" s="176"/>
      <c r="Q59" s="176"/>
      <c r="R59" s="176"/>
      <c r="S59" s="176"/>
      <c r="T59" s="178"/>
      <c r="U59" s="179"/>
      <c r="V59" s="39"/>
      <c r="W59" s="180"/>
      <c r="X59" s="184"/>
      <c r="Y59" s="177"/>
      <c r="Z59" s="177"/>
      <c r="AA59" s="177"/>
      <c r="AB59" s="177"/>
      <c r="AC59" s="177"/>
      <c r="AD59" s="177"/>
      <c r="AE59" s="177"/>
      <c r="AF59" s="194"/>
      <c r="AG59" s="177"/>
      <c r="AH59" s="185"/>
      <c r="AI59" s="229" t="s">
        <v>397</v>
      </c>
      <c r="AJ59" s="66"/>
      <c r="AK59" s="66"/>
      <c r="AL59" s="227" t="s">
        <v>394</v>
      </c>
      <c r="AM59" s="227" t="s">
        <v>395</v>
      </c>
      <c r="AN59" s="227" t="s">
        <v>396</v>
      </c>
      <c r="AO59" s="227"/>
      <c r="AP59" s="173"/>
      <c r="AQ59" s="99"/>
      <c r="AR59" s="25"/>
      <c r="AS59" s="25"/>
    </row>
    <row r="60" spans="1:45" ht="15" customHeight="1" x14ac:dyDescent="0.2">
      <c r="A60" s="2"/>
      <c r="B60" s="175"/>
      <c r="C60" s="176"/>
      <c r="D60" s="177"/>
      <c r="E60" s="176"/>
      <c r="F60" s="176"/>
      <c r="G60" s="176"/>
      <c r="H60" s="178"/>
      <c r="I60" s="178"/>
      <c r="J60" s="178"/>
      <c r="K60" s="179"/>
      <c r="L60" s="39"/>
      <c r="M60" s="180">
        <v>5615</v>
      </c>
      <c r="N60" s="215" t="s">
        <v>412</v>
      </c>
      <c r="O60" s="176"/>
      <c r="P60" s="176"/>
      <c r="Q60" s="176"/>
      <c r="R60" s="176"/>
      <c r="S60" s="176"/>
      <c r="T60" s="178"/>
      <c r="U60" s="179"/>
      <c r="V60" s="39"/>
      <c r="W60" s="180"/>
      <c r="X60" s="184"/>
      <c r="Y60" s="177"/>
      <c r="Z60" s="177"/>
      <c r="AA60" s="177"/>
      <c r="AB60" s="177"/>
      <c r="AC60" s="177"/>
      <c r="AD60" s="177"/>
      <c r="AE60" s="177"/>
      <c r="AF60" s="194"/>
      <c r="AG60" s="177"/>
      <c r="AH60" s="185"/>
      <c r="AI60" s="177" t="s">
        <v>398</v>
      </c>
      <c r="AJ60" s="177"/>
      <c r="AK60" s="177"/>
      <c r="AL60" s="228">
        <f>PRODUCT(AN40)</f>
        <v>1.651063829787234</v>
      </c>
      <c r="AM60" s="228">
        <f>PRODUCT(AN70)</f>
        <v>1.375</v>
      </c>
      <c r="AN60" s="228">
        <f>PRODUCT(AL60-AM60)</f>
        <v>0.27606382978723398</v>
      </c>
      <c r="AO60" s="203"/>
      <c r="AP60" s="177"/>
      <c r="AQ60" s="183"/>
      <c r="AR60" s="25"/>
      <c r="AS60" s="25"/>
    </row>
    <row r="61" spans="1:45" ht="15" customHeight="1" x14ac:dyDescent="0.2">
      <c r="A61" s="2"/>
      <c r="B61" s="170" t="s">
        <v>402</v>
      </c>
      <c r="C61" s="171"/>
      <c r="D61" s="173"/>
      <c r="E61" s="171"/>
      <c r="F61" s="171"/>
      <c r="G61" s="171"/>
      <c r="H61" s="232"/>
      <c r="I61" s="232"/>
      <c r="J61" s="232"/>
      <c r="K61" s="233"/>
      <c r="L61" s="39"/>
      <c r="M61" s="236">
        <v>5320</v>
      </c>
      <c r="N61" s="215" t="s">
        <v>411</v>
      </c>
      <c r="O61" s="176"/>
      <c r="P61" s="176"/>
      <c r="Q61" s="176"/>
      <c r="R61" s="176"/>
      <c r="S61" s="176"/>
      <c r="T61" s="178"/>
      <c r="U61" s="179"/>
      <c r="V61" s="39"/>
      <c r="W61" s="180"/>
      <c r="X61" s="184"/>
      <c r="Y61" s="177"/>
      <c r="Z61" s="177"/>
      <c r="AA61" s="177"/>
      <c r="AB61" s="177"/>
      <c r="AC61" s="177"/>
      <c r="AD61" s="177"/>
      <c r="AE61" s="177"/>
      <c r="AF61" s="194"/>
      <c r="AG61" s="177"/>
      <c r="AH61" s="185"/>
      <c r="AI61" s="201" t="s">
        <v>400</v>
      </c>
      <c r="AJ61" s="177"/>
      <c r="AK61" s="177"/>
      <c r="AL61" s="228">
        <v>0.82</v>
      </c>
      <c r="AM61" s="228">
        <v>0</v>
      </c>
      <c r="AN61" s="228">
        <f>PRODUCT(AL61-AM61)</f>
        <v>0.82</v>
      </c>
      <c r="AO61" s="203"/>
      <c r="AP61" s="177"/>
      <c r="AQ61" s="183"/>
      <c r="AR61" s="25"/>
      <c r="AS61" s="25"/>
    </row>
    <row r="62" spans="1:45" ht="15" customHeight="1" x14ac:dyDescent="0.2">
      <c r="A62" s="2"/>
      <c r="B62" s="180">
        <v>5831</v>
      </c>
      <c r="C62" s="215" t="s">
        <v>413</v>
      </c>
      <c r="D62" s="177"/>
      <c r="E62" s="176"/>
      <c r="F62" s="176"/>
      <c r="G62" s="176"/>
      <c r="H62" s="178"/>
      <c r="I62" s="178"/>
      <c r="J62" s="178"/>
      <c r="K62" s="179"/>
      <c r="L62" s="39"/>
      <c r="M62" s="236">
        <v>5273</v>
      </c>
      <c r="N62" s="215" t="s">
        <v>410</v>
      </c>
      <c r="O62" s="176"/>
      <c r="P62" s="176"/>
      <c r="Q62" s="176"/>
      <c r="R62" s="176"/>
      <c r="S62" s="176"/>
      <c r="T62" s="178"/>
      <c r="U62" s="179"/>
      <c r="V62" s="39"/>
      <c r="W62" s="180"/>
      <c r="X62" s="184"/>
      <c r="Y62" s="177"/>
      <c r="Z62" s="177"/>
      <c r="AA62" s="177"/>
      <c r="AB62" s="177"/>
      <c r="AC62" s="177"/>
      <c r="AD62" s="177"/>
      <c r="AE62" s="177"/>
      <c r="AF62" s="194"/>
      <c r="AG62" s="177"/>
      <c r="AH62" s="185"/>
      <c r="AI62" s="177" t="s">
        <v>399</v>
      </c>
      <c r="AJ62" s="177"/>
      <c r="AK62" s="177"/>
      <c r="AL62" s="228">
        <v>1.36</v>
      </c>
      <c r="AM62" s="228">
        <v>0</v>
      </c>
      <c r="AN62" s="228">
        <f>PRODUCT(AL62-AM62)</f>
        <v>1.36</v>
      </c>
      <c r="AO62" s="203"/>
      <c r="AP62" s="177"/>
      <c r="AQ62" s="183"/>
      <c r="AR62" s="25"/>
      <c r="AS62" s="25"/>
    </row>
    <row r="63" spans="1:45" ht="15" customHeight="1" x14ac:dyDescent="0.2">
      <c r="A63" s="2"/>
      <c r="B63" s="175"/>
      <c r="C63" s="176"/>
      <c r="D63" s="177"/>
      <c r="E63" s="176"/>
      <c r="F63" s="176"/>
      <c r="G63" s="176"/>
      <c r="H63" s="178"/>
      <c r="I63" s="178"/>
      <c r="J63" s="178"/>
      <c r="K63" s="179"/>
      <c r="L63" s="39"/>
      <c r="M63" s="180">
        <v>5118</v>
      </c>
      <c r="N63" s="215" t="s">
        <v>409</v>
      </c>
      <c r="O63" s="176"/>
      <c r="P63" s="176"/>
      <c r="Q63" s="176"/>
      <c r="R63" s="176"/>
      <c r="S63" s="176"/>
      <c r="T63" s="182"/>
      <c r="U63" s="191"/>
      <c r="V63" s="39"/>
      <c r="W63" s="180"/>
      <c r="X63" s="184"/>
      <c r="Y63" s="177"/>
      <c r="Z63" s="177"/>
      <c r="AA63" s="177"/>
      <c r="AB63" s="177"/>
      <c r="AC63" s="177"/>
      <c r="AD63" s="177"/>
      <c r="AE63" s="177"/>
      <c r="AF63" s="194"/>
      <c r="AG63" s="177"/>
      <c r="AH63" s="185"/>
      <c r="AI63" s="201" t="s">
        <v>7</v>
      </c>
      <c r="AJ63" s="177"/>
      <c r="AK63" s="177"/>
      <c r="AL63" s="228">
        <f>PRODUCT(AN49)</f>
        <v>1.552346570397112</v>
      </c>
      <c r="AM63" s="228">
        <v>1.38</v>
      </c>
      <c r="AN63" s="228">
        <f t="shared" ref="AN63" si="13">PRODUCT(AL63-AM63)</f>
        <v>0.1723465703971121</v>
      </c>
      <c r="AO63" s="203"/>
      <c r="AP63" s="177"/>
      <c r="AQ63" s="183"/>
      <c r="AR63" s="25"/>
      <c r="AS63" s="25"/>
    </row>
    <row r="64" spans="1:45" ht="15" customHeight="1" x14ac:dyDescent="0.2">
      <c r="A64" s="2"/>
      <c r="B64" s="237" t="s">
        <v>406</v>
      </c>
      <c r="C64" s="66" t="s">
        <v>407</v>
      </c>
      <c r="D64" s="66"/>
      <c r="E64" s="171" t="s">
        <v>3</v>
      </c>
      <c r="F64" s="171"/>
      <c r="G64" s="171" t="s">
        <v>408</v>
      </c>
      <c r="H64" s="232"/>
      <c r="I64" s="240" t="s">
        <v>415</v>
      </c>
      <c r="J64" s="232"/>
      <c r="K64" s="233"/>
      <c r="L64" s="39"/>
      <c r="M64" s="180"/>
      <c r="N64" s="177"/>
      <c r="O64" s="176"/>
      <c r="P64" s="176"/>
      <c r="Q64" s="176"/>
      <c r="R64" s="176"/>
      <c r="S64" s="176"/>
      <c r="T64" s="182"/>
      <c r="U64" s="191"/>
      <c r="V64" s="39"/>
      <c r="W64" s="180"/>
      <c r="X64" s="184"/>
      <c r="Y64" s="177"/>
      <c r="Z64" s="177"/>
      <c r="AA64" s="177"/>
      <c r="AB64" s="177"/>
      <c r="AC64" s="177"/>
      <c r="AD64" s="177"/>
      <c r="AE64" s="177"/>
      <c r="AF64" s="194"/>
      <c r="AG64" s="177"/>
      <c r="AH64" s="185"/>
      <c r="AI64" s="201"/>
      <c r="AJ64" s="177"/>
      <c r="AK64" s="177"/>
      <c r="AL64" s="228"/>
      <c r="AM64" s="228"/>
      <c r="AN64" s="228"/>
      <c r="AO64" s="203"/>
      <c r="AP64" s="177"/>
      <c r="AQ64" s="183"/>
      <c r="AR64" s="25"/>
      <c r="AS64" s="25"/>
    </row>
    <row r="65" spans="1:45" ht="15" customHeight="1" x14ac:dyDescent="0.2">
      <c r="A65" s="2"/>
      <c r="B65" s="238"/>
      <c r="C65" s="239" t="s">
        <v>414</v>
      </c>
      <c r="D65" s="176"/>
      <c r="E65" s="176">
        <v>405</v>
      </c>
      <c r="F65" s="176"/>
      <c r="G65" s="176">
        <v>1824.1629629629629</v>
      </c>
      <c r="H65" s="176"/>
      <c r="I65" s="178"/>
      <c r="J65" s="178"/>
      <c r="K65" s="179"/>
      <c r="L65" s="39"/>
      <c r="M65" s="180"/>
      <c r="N65" s="177"/>
      <c r="O65" s="176"/>
      <c r="P65" s="176"/>
      <c r="Q65" s="176"/>
      <c r="R65" s="176"/>
      <c r="S65" s="176"/>
      <c r="T65" s="182"/>
      <c r="U65" s="191"/>
      <c r="V65" s="39"/>
      <c r="W65" s="180"/>
      <c r="X65" s="184"/>
      <c r="Y65" s="177"/>
      <c r="Z65" s="177"/>
      <c r="AA65" s="177"/>
      <c r="AB65" s="177"/>
      <c r="AC65" s="177"/>
      <c r="AD65" s="177"/>
      <c r="AE65" s="177"/>
      <c r="AF65" s="194"/>
      <c r="AG65" s="177"/>
      <c r="AH65" s="185"/>
      <c r="AI65" s="201"/>
      <c r="AJ65" s="177"/>
      <c r="AK65" s="177"/>
      <c r="AL65" s="228"/>
      <c r="AM65" s="228"/>
      <c r="AN65" s="228"/>
      <c r="AO65" s="203"/>
      <c r="AP65" s="177"/>
      <c r="AQ65" s="183"/>
      <c r="AR65" s="25"/>
      <c r="AS65" s="25"/>
    </row>
    <row r="66" spans="1:45" s="10" customFormat="1" ht="15" customHeight="1" x14ac:dyDescent="0.25">
      <c r="A66" s="24"/>
      <c r="B66" s="186"/>
      <c r="C66" s="187"/>
      <c r="D66" s="187"/>
      <c r="E66" s="187"/>
      <c r="F66" s="187"/>
      <c r="G66" s="187"/>
      <c r="H66" s="188"/>
      <c r="I66" s="188"/>
      <c r="J66" s="188"/>
      <c r="K66" s="189"/>
      <c r="L66" s="39"/>
      <c r="M66" s="186"/>
      <c r="N66" s="187"/>
      <c r="O66" s="187"/>
      <c r="P66" s="187"/>
      <c r="Q66" s="187"/>
      <c r="R66" s="187"/>
      <c r="S66" s="187"/>
      <c r="T66" s="187"/>
      <c r="U66" s="189"/>
      <c r="V66" s="39"/>
      <c r="W66" s="186"/>
      <c r="X66" s="187"/>
      <c r="Y66" s="187"/>
      <c r="Z66" s="187"/>
      <c r="AA66" s="187"/>
      <c r="AB66" s="187"/>
      <c r="AC66" s="187"/>
      <c r="AD66" s="187"/>
      <c r="AE66" s="187"/>
      <c r="AF66" s="188"/>
      <c r="AG66" s="188"/>
      <c r="AH66" s="189"/>
      <c r="AI66" s="231"/>
      <c r="AJ66" s="187"/>
      <c r="AK66" s="187"/>
      <c r="AL66" s="187"/>
      <c r="AM66" s="205"/>
      <c r="AN66" s="205"/>
      <c r="AO66" s="205"/>
      <c r="AP66" s="187"/>
      <c r="AQ66" s="190"/>
      <c r="AR66" s="36"/>
      <c r="AS66" s="40"/>
    </row>
    <row r="67" spans="1:45" s="10" customFormat="1" ht="15" customHeight="1" x14ac:dyDescent="0.25">
      <c r="A67" s="2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209"/>
      <c r="AG67" s="210"/>
      <c r="AH67" s="210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40"/>
    </row>
    <row r="68" spans="1:45" ht="15" customHeight="1" x14ac:dyDescent="0.2">
      <c r="A68" s="2"/>
      <c r="B68" s="170" t="s">
        <v>220</v>
      </c>
      <c r="C68" s="171"/>
      <c r="D68" s="171"/>
      <c r="E68" s="171"/>
      <c r="F68" s="171" t="s">
        <v>218</v>
      </c>
      <c r="G68" s="171" t="s">
        <v>3</v>
      </c>
      <c r="H68" s="171" t="s">
        <v>5</v>
      </c>
      <c r="I68" s="171" t="s">
        <v>6</v>
      </c>
      <c r="J68" s="171" t="s">
        <v>219</v>
      </c>
      <c r="K68" s="172" t="s">
        <v>17</v>
      </c>
      <c r="L68" s="36"/>
      <c r="M68" s="192" t="s">
        <v>267</v>
      </c>
      <c r="N68" s="173"/>
      <c r="O68" s="173"/>
      <c r="P68" s="171" t="s">
        <v>3</v>
      </c>
      <c r="Q68" s="171" t="s">
        <v>5</v>
      </c>
      <c r="R68" s="171" t="s">
        <v>6</v>
      </c>
      <c r="S68" s="171" t="s">
        <v>219</v>
      </c>
      <c r="T68" s="173"/>
      <c r="U68" s="172" t="s">
        <v>17</v>
      </c>
      <c r="V68" s="36"/>
      <c r="W68" s="192" t="s">
        <v>315</v>
      </c>
      <c r="X68" s="173"/>
      <c r="Y68" s="173"/>
      <c r="Z68" s="173"/>
      <c r="AA68" s="173"/>
      <c r="AB68" s="173"/>
      <c r="AC68" s="173"/>
      <c r="AD68" s="173"/>
      <c r="AE68" s="173"/>
      <c r="AF68" s="211"/>
      <c r="AG68" s="211"/>
      <c r="AH68" s="212"/>
      <c r="AI68" s="174" t="s">
        <v>391</v>
      </c>
      <c r="AJ68" s="66"/>
      <c r="AK68" s="66"/>
      <c r="AL68" s="227" t="s">
        <v>3</v>
      </c>
      <c r="AM68" s="227" t="s">
        <v>5</v>
      </c>
      <c r="AN68" s="227" t="s">
        <v>6</v>
      </c>
      <c r="AO68" s="173"/>
      <c r="AP68" s="173"/>
      <c r="AQ68" s="99"/>
      <c r="AR68" s="25"/>
      <c r="AS68" s="25"/>
    </row>
    <row r="69" spans="1:45" ht="15" customHeight="1" x14ac:dyDescent="0.2">
      <c r="A69" s="2"/>
      <c r="B69" s="175">
        <v>1995</v>
      </c>
      <c r="C69" s="176" t="s">
        <v>86</v>
      </c>
      <c r="D69" s="177" t="s">
        <v>54</v>
      </c>
      <c r="E69" s="176"/>
      <c r="F69" s="176">
        <v>18</v>
      </c>
      <c r="G69" s="176"/>
      <c r="H69" s="178"/>
      <c r="I69" s="178"/>
      <c r="J69" s="178"/>
      <c r="K69" s="179"/>
      <c r="L69" s="39"/>
      <c r="M69" s="180" t="s">
        <v>225</v>
      </c>
      <c r="N69" s="176"/>
      <c r="O69" s="176">
        <v>21</v>
      </c>
      <c r="P69" s="176"/>
      <c r="Q69" s="176"/>
      <c r="R69" s="176"/>
      <c r="S69" s="176"/>
      <c r="T69" s="178"/>
      <c r="U69" s="191"/>
      <c r="V69" s="39"/>
      <c r="W69" s="180" t="s">
        <v>221</v>
      </c>
      <c r="X69" s="184"/>
      <c r="Y69" s="184"/>
      <c r="Z69" s="177"/>
      <c r="AA69" s="177"/>
      <c r="AB69" s="177"/>
      <c r="AC69" s="177"/>
      <c r="AD69" s="177"/>
      <c r="AE69" s="177"/>
      <c r="AF69" s="213"/>
      <c r="AG69" s="177"/>
      <c r="AH69" s="195"/>
      <c r="AI69" s="177" t="s">
        <v>398</v>
      </c>
      <c r="AJ69" s="177"/>
      <c r="AK69" s="177"/>
      <c r="AL69" s="203">
        <v>128</v>
      </c>
      <c r="AM69" s="203">
        <v>23</v>
      </c>
      <c r="AN69" s="203">
        <v>176</v>
      </c>
      <c r="AO69" s="177"/>
      <c r="AP69" s="177"/>
      <c r="AQ69" s="183"/>
      <c r="AR69" s="25"/>
      <c r="AS69" s="25"/>
    </row>
    <row r="70" spans="1:45" ht="15" customHeight="1" x14ac:dyDescent="0.2">
      <c r="A70" s="2"/>
      <c r="B70" s="175">
        <v>1996</v>
      </c>
      <c r="C70" s="176"/>
      <c r="D70" s="177"/>
      <c r="E70" s="176"/>
      <c r="F70" s="176">
        <v>19</v>
      </c>
      <c r="G70" s="176"/>
      <c r="H70" s="178"/>
      <c r="I70" s="178"/>
      <c r="J70" s="178"/>
      <c r="K70" s="179"/>
      <c r="L70" s="39"/>
      <c r="M70" s="180" t="s">
        <v>228</v>
      </c>
      <c r="N70" s="176"/>
      <c r="O70" s="176">
        <v>21</v>
      </c>
      <c r="P70" s="176"/>
      <c r="Q70" s="176"/>
      <c r="R70" s="176"/>
      <c r="S70" s="176"/>
      <c r="T70" s="178"/>
      <c r="U70" s="191"/>
      <c r="V70" s="39"/>
      <c r="W70" s="193" t="s">
        <v>266</v>
      </c>
      <c r="X70" s="184"/>
      <c r="Y70" s="214" t="s">
        <v>305</v>
      </c>
      <c r="Z70" s="191"/>
      <c r="AA70" s="177"/>
      <c r="AB70" s="177"/>
      <c r="AC70" s="177"/>
      <c r="AD70" s="177"/>
      <c r="AE70" s="184"/>
      <c r="AF70" s="213"/>
      <c r="AG70" s="191" t="s">
        <v>306</v>
      </c>
      <c r="AH70" s="185"/>
      <c r="AI70" s="177" t="s">
        <v>392</v>
      </c>
      <c r="AJ70" s="177"/>
      <c r="AK70" s="177"/>
      <c r="AL70" s="203"/>
      <c r="AM70" s="228">
        <f>PRODUCT(AM69/AL69)</f>
        <v>0.1796875</v>
      </c>
      <c r="AN70" s="228">
        <f>PRODUCT(AN69/AL69)</f>
        <v>1.375</v>
      </c>
      <c r="AO70" s="177"/>
      <c r="AP70" s="177"/>
      <c r="AQ70" s="183"/>
      <c r="AR70" s="25"/>
      <c r="AS70" s="25"/>
    </row>
    <row r="71" spans="1:45" ht="15" customHeight="1" x14ac:dyDescent="0.2">
      <c r="A71" s="2"/>
      <c r="B71" s="175">
        <v>1997</v>
      </c>
      <c r="C71" s="176" t="s">
        <v>88</v>
      </c>
      <c r="D71" s="177" t="s">
        <v>89</v>
      </c>
      <c r="E71" s="176"/>
      <c r="F71" s="176">
        <v>20</v>
      </c>
      <c r="G71" s="176"/>
      <c r="H71" s="178"/>
      <c r="I71" s="178"/>
      <c r="J71" s="178"/>
      <c r="K71" s="179"/>
      <c r="L71" s="39"/>
      <c r="M71" s="180" t="s">
        <v>232</v>
      </c>
      <c r="N71" s="176"/>
      <c r="O71" s="176"/>
      <c r="P71" s="176"/>
      <c r="Q71" s="176"/>
      <c r="R71" s="176"/>
      <c r="S71" s="176"/>
      <c r="T71" s="178"/>
      <c r="U71" s="191"/>
      <c r="V71" s="39"/>
      <c r="W71" s="175"/>
      <c r="X71" s="184"/>
      <c r="Y71" s="184"/>
      <c r="Z71" s="177"/>
      <c r="AA71" s="177"/>
      <c r="AB71" s="177"/>
      <c r="AC71" s="177"/>
      <c r="AD71" s="177"/>
      <c r="AE71" s="184"/>
      <c r="AF71" s="213"/>
      <c r="AG71" s="182"/>
      <c r="AH71" s="185"/>
      <c r="AI71" s="177"/>
      <c r="AJ71" s="177"/>
      <c r="AK71" s="177"/>
      <c r="AL71" s="177"/>
      <c r="AM71" s="177"/>
      <c r="AN71" s="177"/>
      <c r="AO71" s="177"/>
      <c r="AP71" s="177"/>
      <c r="AQ71" s="183"/>
      <c r="AR71" s="25"/>
      <c r="AS71" s="25"/>
    </row>
    <row r="72" spans="1:45" ht="15" customHeight="1" x14ac:dyDescent="0.2">
      <c r="A72" s="2"/>
      <c r="B72" s="175">
        <v>1998</v>
      </c>
      <c r="C72" s="176" t="s">
        <v>92</v>
      </c>
      <c r="D72" s="177" t="s">
        <v>54</v>
      </c>
      <c r="E72" s="176"/>
      <c r="F72" s="176">
        <v>21</v>
      </c>
      <c r="G72" s="176">
        <v>9</v>
      </c>
      <c r="H72" s="222">
        <f t="shared" ref="H72:H79" si="14">PRODUCT((V9+W9)/U9)</f>
        <v>0.66666666666666663</v>
      </c>
      <c r="I72" s="178">
        <f t="shared" ref="I72:I79" si="15">PRODUCT(X9/U9)</f>
        <v>0.55555555555555558</v>
      </c>
      <c r="J72" s="178">
        <f t="shared" ref="J72:J79" si="16">PRODUCT(V9+W9+X9)/U9</f>
        <v>1.2222222222222223</v>
      </c>
      <c r="K72" s="179">
        <f t="shared" ref="K72:K79" si="17">PRODUCT(Y9/U9)</f>
        <v>3.3333333333333335</v>
      </c>
      <c r="L72" s="39"/>
      <c r="M72" s="180" t="s">
        <v>234</v>
      </c>
      <c r="N72" s="176"/>
      <c r="O72" s="176"/>
      <c r="P72" s="176" t="s">
        <v>282</v>
      </c>
      <c r="Q72" s="176" t="s">
        <v>285</v>
      </c>
      <c r="R72" s="176" t="s">
        <v>297</v>
      </c>
      <c r="S72" s="176" t="s">
        <v>297</v>
      </c>
      <c r="T72" s="178"/>
      <c r="U72" s="191" t="s">
        <v>302</v>
      </c>
      <c r="V72" s="39"/>
      <c r="W72" s="193" t="s">
        <v>259</v>
      </c>
      <c r="X72" s="184"/>
      <c r="Y72" s="184"/>
      <c r="Z72" s="177"/>
      <c r="AA72" s="177"/>
      <c r="AB72" s="177"/>
      <c r="AC72" s="177"/>
      <c r="AD72" s="177"/>
      <c r="AE72" s="184"/>
      <c r="AF72" s="213"/>
      <c r="AG72" s="182"/>
      <c r="AH72" s="185"/>
      <c r="AI72" s="177"/>
      <c r="AJ72" s="177"/>
      <c r="AK72" s="177"/>
      <c r="AL72" s="177"/>
      <c r="AM72" s="177"/>
      <c r="AN72" s="177"/>
      <c r="AO72" s="177"/>
      <c r="AP72" s="177"/>
      <c r="AQ72" s="183"/>
      <c r="AR72" s="25"/>
      <c r="AS72" s="25"/>
    </row>
    <row r="73" spans="1:45" ht="15" customHeight="1" x14ac:dyDescent="0.25">
      <c r="A73" s="2"/>
      <c r="B73" s="175">
        <v>1999</v>
      </c>
      <c r="C73" s="176" t="s">
        <v>93</v>
      </c>
      <c r="D73" s="177" t="s">
        <v>54</v>
      </c>
      <c r="E73" s="176"/>
      <c r="F73" s="176">
        <v>22</v>
      </c>
      <c r="G73" s="176">
        <v>4</v>
      </c>
      <c r="H73" s="178">
        <f t="shared" si="14"/>
        <v>0</v>
      </c>
      <c r="I73" s="178">
        <f t="shared" si="15"/>
        <v>0.5</v>
      </c>
      <c r="J73" s="178">
        <f t="shared" si="16"/>
        <v>0.5</v>
      </c>
      <c r="K73" s="179">
        <f t="shared" si="17"/>
        <v>4</v>
      </c>
      <c r="L73" s="39"/>
      <c r="M73" s="180" t="s">
        <v>236</v>
      </c>
      <c r="N73" s="176"/>
      <c r="O73" s="176"/>
      <c r="P73" s="176" t="s">
        <v>229</v>
      </c>
      <c r="Q73" s="176" t="s">
        <v>286</v>
      </c>
      <c r="R73" s="176" t="s">
        <v>298</v>
      </c>
      <c r="S73" s="176" t="s">
        <v>299</v>
      </c>
      <c r="T73" s="178"/>
      <c r="U73" s="191" t="s">
        <v>297</v>
      </c>
      <c r="V73" s="39"/>
      <c r="W73" s="193" t="s">
        <v>266</v>
      </c>
      <c r="X73" s="184"/>
      <c r="Y73" s="215" t="s">
        <v>308</v>
      </c>
      <c r="Z73" s="216"/>
      <c r="AA73" s="177"/>
      <c r="AB73" s="177"/>
      <c r="AC73" s="177"/>
      <c r="AD73" s="177"/>
      <c r="AE73" s="184"/>
      <c r="AF73" s="213"/>
      <c r="AG73" s="181" t="s">
        <v>307</v>
      </c>
      <c r="AH73" s="179">
        <f>PRODUCT(100/77)</f>
        <v>1.2987012987012987</v>
      </c>
      <c r="AI73" s="177"/>
      <c r="AJ73" s="177"/>
      <c r="AK73" s="177"/>
      <c r="AL73" s="177"/>
      <c r="AM73" s="177"/>
      <c r="AN73" s="177"/>
      <c r="AO73" s="177"/>
      <c r="AP73" s="177"/>
      <c r="AQ73" s="183"/>
      <c r="AR73" s="25"/>
      <c r="AS73" s="25"/>
    </row>
    <row r="74" spans="1:45" ht="15" customHeight="1" x14ac:dyDescent="0.2">
      <c r="A74" s="2"/>
      <c r="B74" s="175">
        <v>2000</v>
      </c>
      <c r="C74" s="176" t="s">
        <v>94</v>
      </c>
      <c r="D74" s="177" t="s">
        <v>54</v>
      </c>
      <c r="E74" s="176"/>
      <c r="F74" s="176">
        <v>23</v>
      </c>
      <c r="G74" s="176">
        <v>12</v>
      </c>
      <c r="H74" s="178">
        <f t="shared" si="14"/>
        <v>8.3333333333333329E-2</v>
      </c>
      <c r="I74" s="178">
        <f t="shared" si="15"/>
        <v>1.1666666666666667</v>
      </c>
      <c r="J74" s="178">
        <f t="shared" si="16"/>
        <v>1.25</v>
      </c>
      <c r="K74" s="179">
        <f t="shared" si="17"/>
        <v>5.5</v>
      </c>
      <c r="L74" s="39"/>
      <c r="M74" s="180" t="s">
        <v>239</v>
      </c>
      <c r="N74" s="176"/>
      <c r="O74" s="176"/>
      <c r="P74" s="176" t="s">
        <v>283</v>
      </c>
      <c r="Q74" s="176" t="s">
        <v>287</v>
      </c>
      <c r="R74" s="176" t="s">
        <v>274</v>
      </c>
      <c r="S74" s="176" t="s">
        <v>272</v>
      </c>
      <c r="T74" s="178"/>
      <c r="U74" s="191" t="s">
        <v>215</v>
      </c>
      <c r="V74" s="39"/>
      <c r="W74" s="175"/>
      <c r="X74" s="184"/>
      <c r="Y74" s="184"/>
      <c r="Z74" s="177"/>
      <c r="AA74" s="177"/>
      <c r="AB74" s="177"/>
      <c r="AC74" s="177"/>
      <c r="AD74" s="177"/>
      <c r="AE74" s="184"/>
      <c r="AF74" s="213"/>
      <c r="AG74" s="182"/>
      <c r="AH74" s="185"/>
      <c r="AI74" s="177"/>
      <c r="AJ74" s="177"/>
      <c r="AK74" s="177"/>
      <c r="AL74" s="177"/>
      <c r="AM74" s="177"/>
      <c r="AN74" s="177"/>
      <c r="AO74" s="177"/>
      <c r="AP74" s="177"/>
      <c r="AQ74" s="183"/>
      <c r="AR74" s="25"/>
      <c r="AS74" s="25"/>
    </row>
    <row r="75" spans="1:45" ht="15" customHeight="1" x14ac:dyDescent="0.2">
      <c r="A75" s="2"/>
      <c r="B75" s="175">
        <v>2001</v>
      </c>
      <c r="C75" s="176" t="s">
        <v>86</v>
      </c>
      <c r="D75" s="177" t="s">
        <v>54</v>
      </c>
      <c r="E75" s="176"/>
      <c r="F75" s="176">
        <v>24</v>
      </c>
      <c r="G75" s="176">
        <v>9</v>
      </c>
      <c r="H75" s="178">
        <f t="shared" si="14"/>
        <v>0.1111111111111111</v>
      </c>
      <c r="I75" s="178">
        <f t="shared" si="15"/>
        <v>1.5555555555555556</v>
      </c>
      <c r="J75" s="178">
        <f t="shared" si="16"/>
        <v>1.6666666666666667</v>
      </c>
      <c r="K75" s="179">
        <f t="shared" si="17"/>
        <v>5.333333333333333</v>
      </c>
      <c r="L75" s="39"/>
      <c r="M75" s="180" t="s">
        <v>243</v>
      </c>
      <c r="N75" s="176"/>
      <c r="O75" s="176"/>
      <c r="P75" s="176" t="s">
        <v>284</v>
      </c>
      <c r="Q75" s="176" t="s">
        <v>288</v>
      </c>
      <c r="R75" s="176" t="s">
        <v>281</v>
      </c>
      <c r="S75" s="176" t="s">
        <v>300</v>
      </c>
      <c r="T75" s="178"/>
      <c r="U75" s="191" t="s">
        <v>237</v>
      </c>
      <c r="V75" s="39"/>
      <c r="W75" s="193" t="s">
        <v>269</v>
      </c>
      <c r="X75" s="184"/>
      <c r="Y75" s="184"/>
      <c r="Z75" s="177"/>
      <c r="AA75" s="177"/>
      <c r="AB75" s="177"/>
      <c r="AC75" s="177"/>
      <c r="AD75" s="177"/>
      <c r="AE75" s="184"/>
      <c r="AF75" s="213"/>
      <c r="AG75" s="182"/>
      <c r="AH75" s="185"/>
      <c r="AI75" s="177"/>
      <c r="AJ75" s="177"/>
      <c r="AK75" s="177"/>
      <c r="AL75" s="177"/>
      <c r="AM75" s="177"/>
      <c r="AN75" s="177"/>
      <c r="AO75" s="177"/>
      <c r="AP75" s="177"/>
      <c r="AQ75" s="183"/>
      <c r="AR75" s="25"/>
      <c r="AS75" s="25"/>
    </row>
    <row r="76" spans="1:45" ht="15" customHeight="1" x14ac:dyDescent="0.2">
      <c r="A76" s="2"/>
      <c r="B76" s="175">
        <v>2002</v>
      </c>
      <c r="C76" s="176" t="s">
        <v>86</v>
      </c>
      <c r="D76" s="177" t="s">
        <v>54</v>
      </c>
      <c r="E76" s="176"/>
      <c r="F76" s="176">
        <v>25</v>
      </c>
      <c r="G76" s="176">
        <v>10</v>
      </c>
      <c r="H76" s="178">
        <f t="shared" si="14"/>
        <v>0.3</v>
      </c>
      <c r="I76" s="178">
        <f t="shared" si="15"/>
        <v>1.7</v>
      </c>
      <c r="J76" s="178">
        <f t="shared" si="16"/>
        <v>2</v>
      </c>
      <c r="K76" s="179">
        <f t="shared" si="17"/>
        <v>6</v>
      </c>
      <c r="L76" s="39"/>
      <c r="M76" s="180" t="s">
        <v>247</v>
      </c>
      <c r="N76" s="176"/>
      <c r="O76" s="176"/>
      <c r="P76" s="176" t="s">
        <v>273</v>
      </c>
      <c r="Q76" s="176" t="s">
        <v>289</v>
      </c>
      <c r="R76" s="176" t="s">
        <v>279</v>
      </c>
      <c r="S76" s="176" t="s">
        <v>241</v>
      </c>
      <c r="T76" s="178"/>
      <c r="U76" s="191" t="s">
        <v>303</v>
      </c>
      <c r="V76" s="39"/>
      <c r="W76" s="193" t="s">
        <v>266</v>
      </c>
      <c r="X76" s="184"/>
      <c r="Y76" s="184" t="s">
        <v>309</v>
      </c>
      <c r="Z76" s="177"/>
      <c r="AA76" s="177"/>
      <c r="AB76" s="177"/>
      <c r="AC76" s="177"/>
      <c r="AD76" s="177"/>
      <c r="AE76" s="184"/>
      <c r="AF76" s="213"/>
      <c r="AG76" s="184" t="s">
        <v>310</v>
      </c>
      <c r="AH76" s="179">
        <v>1.4705882352941178</v>
      </c>
      <c r="AI76" s="177"/>
      <c r="AJ76" s="177"/>
      <c r="AK76" s="177"/>
      <c r="AL76" s="177"/>
      <c r="AM76" s="177"/>
      <c r="AN76" s="177"/>
      <c r="AO76" s="177"/>
      <c r="AP76" s="177"/>
      <c r="AQ76" s="183"/>
      <c r="AR76" s="25"/>
      <c r="AS76" s="25"/>
    </row>
    <row r="77" spans="1:45" ht="15" customHeight="1" x14ac:dyDescent="0.2">
      <c r="A77" s="2"/>
      <c r="B77" s="175">
        <v>2003</v>
      </c>
      <c r="C77" s="176" t="s">
        <v>86</v>
      </c>
      <c r="D77" s="177" t="s">
        <v>54</v>
      </c>
      <c r="E77" s="176"/>
      <c r="F77" s="176">
        <v>26</v>
      </c>
      <c r="G77" s="176">
        <v>11</v>
      </c>
      <c r="H77" s="178">
        <f t="shared" si="14"/>
        <v>9.0909090909090912E-2</v>
      </c>
      <c r="I77" s="178">
        <f t="shared" si="15"/>
        <v>1.0909090909090908</v>
      </c>
      <c r="J77" s="178">
        <f t="shared" si="16"/>
        <v>1.1818181818181819</v>
      </c>
      <c r="K77" s="179">
        <f t="shared" si="17"/>
        <v>3</v>
      </c>
      <c r="L77" s="39"/>
      <c r="M77" s="180" t="s">
        <v>249</v>
      </c>
      <c r="N77" s="176"/>
      <c r="O77" s="176"/>
      <c r="P77" s="176" t="s">
        <v>275</v>
      </c>
      <c r="Q77" s="176" t="s">
        <v>290</v>
      </c>
      <c r="R77" s="176" t="s">
        <v>278</v>
      </c>
      <c r="S77" s="176" t="s">
        <v>301</v>
      </c>
      <c r="T77" s="178"/>
      <c r="U77" s="191" t="s">
        <v>277</v>
      </c>
      <c r="V77" s="39"/>
      <c r="W77" s="175"/>
      <c r="X77" s="184"/>
      <c r="Y77" s="177"/>
      <c r="Z77" s="177"/>
      <c r="AA77" s="177"/>
      <c r="AB77" s="177"/>
      <c r="AC77" s="177"/>
      <c r="AD77" s="177"/>
      <c r="AE77" s="184"/>
      <c r="AF77" s="213"/>
      <c r="AG77" s="182"/>
      <c r="AH77" s="185"/>
      <c r="AI77" s="177"/>
      <c r="AJ77" s="177"/>
      <c r="AK77" s="177"/>
      <c r="AL77" s="177"/>
      <c r="AM77" s="177"/>
      <c r="AN77" s="177"/>
      <c r="AO77" s="177"/>
      <c r="AP77" s="177"/>
      <c r="AQ77" s="183"/>
      <c r="AR77" s="25"/>
      <c r="AS77" s="25"/>
    </row>
    <row r="78" spans="1:45" ht="15" customHeight="1" x14ac:dyDescent="0.2">
      <c r="A78" s="2"/>
      <c r="B78" s="175">
        <v>2004</v>
      </c>
      <c r="C78" s="176" t="s">
        <v>86</v>
      </c>
      <c r="D78" s="177" t="s">
        <v>54</v>
      </c>
      <c r="E78" s="176"/>
      <c r="F78" s="176">
        <v>27</v>
      </c>
      <c r="G78" s="176">
        <v>8</v>
      </c>
      <c r="H78" s="178">
        <f t="shared" si="14"/>
        <v>0</v>
      </c>
      <c r="I78" s="178">
        <f t="shared" si="15"/>
        <v>1.5</v>
      </c>
      <c r="J78" s="178">
        <f t="shared" si="16"/>
        <v>1.5</v>
      </c>
      <c r="K78" s="179">
        <f t="shared" si="17"/>
        <v>4.75</v>
      </c>
      <c r="L78" s="39"/>
      <c r="M78" s="180" t="s">
        <v>252</v>
      </c>
      <c r="N78" s="176"/>
      <c r="O78" s="176"/>
      <c r="P78" s="176" t="s">
        <v>240</v>
      </c>
      <c r="Q78" s="176" t="s">
        <v>291</v>
      </c>
      <c r="R78" s="176" t="s">
        <v>213</v>
      </c>
      <c r="S78" s="176" t="s">
        <v>276</v>
      </c>
      <c r="T78" s="178"/>
      <c r="U78" s="191" t="s">
        <v>245</v>
      </c>
      <c r="V78" s="39"/>
      <c r="W78" s="180" t="s">
        <v>270</v>
      </c>
      <c r="X78" s="184"/>
      <c r="Y78" s="177"/>
      <c r="Z78" s="177"/>
      <c r="AA78" s="177"/>
      <c r="AB78" s="177"/>
      <c r="AC78" s="177"/>
      <c r="AD78" s="177"/>
      <c r="AE78" s="184"/>
      <c r="AF78" s="213"/>
      <c r="AG78" s="182"/>
      <c r="AH78" s="185"/>
      <c r="AI78" s="177"/>
      <c r="AJ78" s="177"/>
      <c r="AK78" s="177"/>
      <c r="AL78" s="177"/>
      <c r="AM78" s="177"/>
      <c r="AN78" s="177"/>
      <c r="AO78" s="177"/>
      <c r="AP78" s="177"/>
      <c r="AQ78" s="183"/>
      <c r="AR78" s="25"/>
      <c r="AS78" s="25"/>
    </row>
    <row r="79" spans="1:45" ht="15" customHeight="1" x14ac:dyDescent="0.2">
      <c r="A79" s="2"/>
      <c r="B79" s="175">
        <v>2005</v>
      </c>
      <c r="C79" s="176" t="s">
        <v>95</v>
      </c>
      <c r="D79" s="177" t="s">
        <v>54</v>
      </c>
      <c r="E79" s="176"/>
      <c r="F79" s="176">
        <v>28</v>
      </c>
      <c r="G79" s="176">
        <v>14</v>
      </c>
      <c r="H79" s="178">
        <f t="shared" si="14"/>
        <v>0.14285714285714285</v>
      </c>
      <c r="I79" s="178">
        <f t="shared" si="15"/>
        <v>1.7857142857142858</v>
      </c>
      <c r="J79" s="178">
        <f t="shared" si="16"/>
        <v>1.9285714285714286</v>
      </c>
      <c r="K79" s="179">
        <f t="shared" si="17"/>
        <v>5.4285714285714288</v>
      </c>
      <c r="L79" s="39"/>
      <c r="M79" s="180" t="s">
        <v>254</v>
      </c>
      <c r="N79" s="176"/>
      <c r="O79" s="176"/>
      <c r="P79" s="176" t="s">
        <v>201</v>
      </c>
      <c r="Q79" s="176" t="s">
        <v>292</v>
      </c>
      <c r="R79" s="176" t="s">
        <v>153</v>
      </c>
      <c r="S79" s="176" t="s">
        <v>194</v>
      </c>
      <c r="T79" s="178"/>
      <c r="U79" s="191" t="s">
        <v>198</v>
      </c>
      <c r="V79" s="39"/>
      <c r="W79" s="193" t="s">
        <v>226</v>
      </c>
      <c r="X79" s="184"/>
      <c r="Y79" s="184" t="s">
        <v>311</v>
      </c>
      <c r="Z79" s="177"/>
      <c r="AA79" s="177"/>
      <c r="AB79" s="177"/>
      <c r="AC79" s="177"/>
      <c r="AD79" s="177"/>
      <c r="AE79" s="184"/>
      <c r="AF79" s="213"/>
      <c r="AG79" s="184" t="s">
        <v>312</v>
      </c>
      <c r="AH79" s="179">
        <f>PRODUCT(500/101)</f>
        <v>4.9504950495049505</v>
      </c>
      <c r="AI79" s="177"/>
      <c r="AJ79" s="177"/>
      <c r="AK79" s="177"/>
      <c r="AL79" s="177"/>
      <c r="AM79" s="177"/>
      <c r="AN79" s="177"/>
      <c r="AO79" s="177"/>
      <c r="AP79" s="177"/>
      <c r="AQ79" s="183"/>
      <c r="AR79" s="25"/>
      <c r="AS79" s="25"/>
    </row>
    <row r="80" spans="1:45" ht="15" customHeight="1" x14ac:dyDescent="0.2">
      <c r="A80" s="2"/>
      <c r="B80" s="175">
        <v>2006</v>
      </c>
      <c r="C80" s="176" t="s">
        <v>86</v>
      </c>
      <c r="D80" s="177" t="s">
        <v>54</v>
      </c>
      <c r="E80" s="176"/>
      <c r="F80" s="176">
        <v>29</v>
      </c>
      <c r="G80" s="176">
        <v>14</v>
      </c>
      <c r="H80" s="178">
        <f>PRODUCT((V18+W18)/U18)</f>
        <v>0.35714285714285715</v>
      </c>
      <c r="I80" s="222">
        <f>PRODUCT(X18/U18)</f>
        <v>1.9285714285714286</v>
      </c>
      <c r="J80" s="222">
        <f>PRODUCT(V18+W18+X18)/U18</f>
        <v>2.2857142857142856</v>
      </c>
      <c r="K80" s="223">
        <f>PRODUCT(Y18/U18)</f>
        <v>6.2857142857142856</v>
      </c>
      <c r="L80" s="39"/>
      <c r="M80" s="180" t="s">
        <v>256</v>
      </c>
      <c r="N80" s="176"/>
      <c r="O80" s="176"/>
      <c r="P80" s="176" t="s">
        <v>193</v>
      </c>
      <c r="Q80" s="226" t="s">
        <v>271</v>
      </c>
      <c r="R80" s="176" t="s">
        <v>92</v>
      </c>
      <c r="S80" s="176" t="s">
        <v>193</v>
      </c>
      <c r="T80" s="178"/>
      <c r="U80" s="191" t="s">
        <v>88</v>
      </c>
      <c r="V80" s="39"/>
      <c r="W80" s="193" t="s">
        <v>230</v>
      </c>
      <c r="X80" s="184"/>
      <c r="Y80" s="184" t="s">
        <v>313</v>
      </c>
      <c r="Z80" s="177"/>
      <c r="AA80" s="177"/>
      <c r="AB80" s="177"/>
      <c r="AC80" s="177"/>
      <c r="AD80" s="177"/>
      <c r="AE80" s="184"/>
      <c r="AF80" s="213"/>
      <c r="AG80" s="184" t="s">
        <v>280</v>
      </c>
      <c r="AH80" s="179">
        <f>PRODUCT(600/124)</f>
        <v>4.838709677419355</v>
      </c>
      <c r="AI80" s="177"/>
      <c r="AJ80" s="177"/>
      <c r="AK80" s="177"/>
      <c r="AL80" s="177"/>
      <c r="AM80" s="177"/>
      <c r="AN80" s="177"/>
      <c r="AO80" s="177"/>
      <c r="AP80" s="177"/>
      <c r="AQ80" s="183"/>
      <c r="AR80" s="25"/>
      <c r="AS80" s="25"/>
    </row>
    <row r="81" spans="1:45" ht="15" customHeight="1" x14ac:dyDescent="0.2">
      <c r="A81" s="2"/>
      <c r="B81" s="175">
        <v>2007</v>
      </c>
      <c r="C81" s="176"/>
      <c r="D81" s="177"/>
      <c r="E81" s="176"/>
      <c r="F81" s="176">
        <v>30</v>
      </c>
      <c r="G81" s="176"/>
      <c r="H81" s="178"/>
      <c r="I81" s="178"/>
      <c r="J81" s="178"/>
      <c r="K81" s="179"/>
      <c r="L81" s="39"/>
      <c r="M81" s="180" t="s">
        <v>258</v>
      </c>
      <c r="N81" s="176"/>
      <c r="O81" s="176"/>
      <c r="P81" s="176" t="s">
        <v>244</v>
      </c>
      <c r="Q81" s="176" t="s">
        <v>293</v>
      </c>
      <c r="R81" s="176" t="s">
        <v>92</v>
      </c>
      <c r="S81" s="176" t="s">
        <v>216</v>
      </c>
      <c r="T81" s="178"/>
      <c r="U81" s="191" t="s">
        <v>88</v>
      </c>
      <c r="V81" s="39"/>
      <c r="W81" s="175"/>
      <c r="X81" s="184"/>
      <c r="Y81" s="177"/>
      <c r="Z81" s="177"/>
      <c r="AA81" s="177"/>
      <c r="AB81" s="177"/>
      <c r="AC81" s="177"/>
      <c r="AD81" s="177"/>
      <c r="AE81" s="184"/>
      <c r="AF81" s="213"/>
      <c r="AG81" s="182"/>
      <c r="AH81" s="185"/>
      <c r="AI81" s="177"/>
      <c r="AJ81" s="177"/>
      <c r="AK81" s="177"/>
      <c r="AL81" s="177"/>
      <c r="AM81" s="177"/>
      <c r="AN81" s="177"/>
      <c r="AO81" s="177"/>
      <c r="AP81" s="177"/>
      <c r="AQ81" s="183"/>
      <c r="AR81" s="25"/>
      <c r="AS81" s="25"/>
    </row>
    <row r="82" spans="1:45" ht="15" customHeight="1" x14ac:dyDescent="0.2">
      <c r="A82" s="2"/>
      <c r="B82" s="175">
        <v>2008</v>
      </c>
      <c r="C82" s="176" t="s">
        <v>94</v>
      </c>
      <c r="D82" s="177" t="s">
        <v>54</v>
      </c>
      <c r="E82" s="176"/>
      <c r="F82" s="176">
        <v>31</v>
      </c>
      <c r="G82" s="176">
        <v>16</v>
      </c>
      <c r="H82" s="178">
        <f>PRODUCT((V20+W20)/U20)</f>
        <v>6.25E-2</v>
      </c>
      <c r="I82" s="178">
        <f>PRODUCT(X20/U20)</f>
        <v>1.1875</v>
      </c>
      <c r="J82" s="178">
        <f>PRODUCT(V20+W20+X20)/U20</f>
        <v>1.25</v>
      </c>
      <c r="K82" s="179">
        <f>PRODUCT(Y20/U20)</f>
        <v>4.9375</v>
      </c>
      <c r="L82" s="39"/>
      <c r="M82" s="180" t="s">
        <v>261</v>
      </c>
      <c r="N82" s="176"/>
      <c r="O82" s="176"/>
      <c r="P82" s="176" t="s">
        <v>213</v>
      </c>
      <c r="Q82" s="176" t="s">
        <v>294</v>
      </c>
      <c r="R82" s="176" t="s">
        <v>95</v>
      </c>
      <c r="S82" s="176" t="s">
        <v>250</v>
      </c>
      <c r="T82" s="178"/>
      <c r="U82" s="191" t="s">
        <v>213</v>
      </c>
      <c r="V82" s="39"/>
      <c r="W82" s="175"/>
      <c r="X82" s="184"/>
      <c r="Y82" s="177"/>
      <c r="Z82" s="177"/>
      <c r="AA82" s="177"/>
      <c r="AB82" s="177"/>
      <c r="AC82" s="177"/>
      <c r="AD82" s="177"/>
      <c r="AE82" s="184"/>
      <c r="AF82" s="213"/>
      <c r="AG82" s="182"/>
      <c r="AH82" s="185"/>
      <c r="AI82" s="177"/>
      <c r="AJ82" s="177"/>
      <c r="AK82" s="177"/>
      <c r="AL82" s="177"/>
      <c r="AM82" s="184"/>
      <c r="AN82" s="177"/>
      <c r="AO82" s="177"/>
      <c r="AP82" s="177"/>
      <c r="AQ82" s="183"/>
      <c r="AR82" s="25"/>
      <c r="AS82" s="25"/>
    </row>
    <row r="83" spans="1:45" ht="15" customHeight="1" x14ac:dyDescent="0.2">
      <c r="A83" s="2"/>
      <c r="B83" s="175">
        <v>2009</v>
      </c>
      <c r="C83" s="176" t="s">
        <v>86</v>
      </c>
      <c r="D83" s="177" t="s">
        <v>54</v>
      </c>
      <c r="E83" s="176"/>
      <c r="F83" s="176">
        <v>32</v>
      </c>
      <c r="G83" s="176">
        <v>11</v>
      </c>
      <c r="H83" s="178">
        <f>PRODUCT((V21+W21)/U21)</f>
        <v>9.0909090909090912E-2</v>
      </c>
      <c r="I83" s="178">
        <f>PRODUCT(X21/U21)</f>
        <v>1.4545454545454546</v>
      </c>
      <c r="J83" s="178">
        <f>PRODUCT(V21+W21+X21)/U21</f>
        <v>1.5454545454545454</v>
      </c>
      <c r="K83" s="179">
        <f>PRODUCT(Y21/U21)</f>
        <v>3.6363636363636362</v>
      </c>
      <c r="L83" s="39"/>
      <c r="M83" s="180" t="s">
        <v>263</v>
      </c>
      <c r="N83" s="176"/>
      <c r="O83" s="176"/>
      <c r="P83" s="176" t="s">
        <v>154</v>
      </c>
      <c r="Q83" s="176" t="s">
        <v>295</v>
      </c>
      <c r="R83" s="176" t="s">
        <v>94</v>
      </c>
      <c r="S83" s="176" t="s">
        <v>213</v>
      </c>
      <c r="T83" s="178"/>
      <c r="U83" s="191" t="s">
        <v>87</v>
      </c>
      <c r="V83" s="39"/>
      <c r="W83" s="175"/>
      <c r="X83" s="184"/>
      <c r="Y83" s="177"/>
      <c r="Z83" s="177"/>
      <c r="AA83" s="177"/>
      <c r="AB83" s="177"/>
      <c r="AC83" s="177"/>
      <c r="AD83" s="177"/>
      <c r="AE83" s="184"/>
      <c r="AF83" s="213"/>
      <c r="AG83" s="182"/>
      <c r="AH83" s="185"/>
      <c r="AI83" s="177"/>
      <c r="AJ83" s="177"/>
      <c r="AK83" s="177"/>
      <c r="AL83" s="177"/>
      <c r="AM83" s="184"/>
      <c r="AN83" s="177"/>
      <c r="AO83" s="177"/>
      <c r="AP83" s="177"/>
      <c r="AQ83" s="183"/>
      <c r="AR83" s="25"/>
      <c r="AS83" s="25"/>
    </row>
    <row r="84" spans="1:45" ht="15" customHeight="1" x14ac:dyDescent="0.2">
      <c r="A84" s="2"/>
      <c r="B84" s="175">
        <v>2010</v>
      </c>
      <c r="C84" s="176" t="s">
        <v>95</v>
      </c>
      <c r="D84" s="177" t="s">
        <v>54</v>
      </c>
      <c r="E84" s="176"/>
      <c r="F84" s="176">
        <v>33</v>
      </c>
      <c r="G84" s="176">
        <v>10</v>
      </c>
      <c r="H84" s="178">
        <f>PRODUCT((V23+W23)/U23)</f>
        <v>0.2</v>
      </c>
      <c r="I84" s="178">
        <f>PRODUCT(X23/U23)</f>
        <v>1.3</v>
      </c>
      <c r="J84" s="178">
        <f>PRODUCT(V23+W23+X23)/U23</f>
        <v>1.5</v>
      </c>
      <c r="K84" s="179">
        <f>PRODUCT(Y23/U23)</f>
        <v>4</v>
      </c>
      <c r="L84" s="39"/>
      <c r="M84" s="180" t="s">
        <v>265</v>
      </c>
      <c r="N84" s="176"/>
      <c r="O84" s="176"/>
      <c r="P84" s="226" t="s">
        <v>93</v>
      </c>
      <c r="Q84" s="176" t="s">
        <v>296</v>
      </c>
      <c r="R84" s="226" t="s">
        <v>86</v>
      </c>
      <c r="S84" s="226" t="s">
        <v>90</v>
      </c>
      <c r="T84" s="222"/>
      <c r="U84" s="224" t="s">
        <v>96</v>
      </c>
      <c r="V84" s="39"/>
      <c r="W84" s="175"/>
      <c r="X84" s="184"/>
      <c r="Y84" s="177"/>
      <c r="Z84" s="177"/>
      <c r="AA84" s="177"/>
      <c r="AB84" s="177"/>
      <c r="AC84" s="177"/>
      <c r="AD84" s="177"/>
      <c r="AE84" s="184"/>
      <c r="AF84" s="213"/>
      <c r="AG84" s="182"/>
      <c r="AH84" s="185"/>
      <c r="AI84" s="177"/>
      <c r="AJ84" s="177"/>
      <c r="AK84" s="177"/>
      <c r="AL84" s="177"/>
      <c r="AM84" s="184"/>
      <c r="AN84" s="177"/>
      <c r="AO84" s="177"/>
      <c r="AP84" s="177"/>
      <c r="AQ84" s="183"/>
      <c r="AR84" s="25"/>
      <c r="AS84" s="25"/>
    </row>
    <row r="85" spans="1:45" s="10" customFormat="1" ht="15" customHeight="1" x14ac:dyDescent="0.25">
      <c r="A85" s="24"/>
      <c r="B85" s="186"/>
      <c r="C85" s="187"/>
      <c r="D85" s="187"/>
      <c r="E85" s="187"/>
      <c r="F85" s="187"/>
      <c r="G85" s="187"/>
      <c r="H85" s="188"/>
      <c r="I85" s="188"/>
      <c r="J85" s="188"/>
      <c r="K85" s="189"/>
      <c r="L85" s="39"/>
      <c r="M85" s="186"/>
      <c r="N85" s="187"/>
      <c r="O85" s="187"/>
      <c r="P85" s="187"/>
      <c r="Q85" s="187"/>
      <c r="R85" s="187"/>
      <c r="S85" s="187"/>
      <c r="T85" s="187"/>
      <c r="U85" s="189"/>
      <c r="V85" s="39"/>
      <c r="W85" s="186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90"/>
      <c r="AI85" s="187"/>
      <c r="AJ85" s="187"/>
      <c r="AK85" s="187"/>
      <c r="AL85" s="187"/>
      <c r="AM85" s="187"/>
      <c r="AN85" s="187"/>
      <c r="AO85" s="187"/>
      <c r="AP85" s="187"/>
      <c r="AQ85" s="190"/>
      <c r="AR85" s="36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25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</sheetData>
  <sortState ref="M60:S63">
    <sortCondition descending="1" ref="M6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8" t="s">
        <v>83</v>
      </c>
      <c r="C1" s="6"/>
      <c r="D1" s="7"/>
      <c r="E1" s="100" t="s">
        <v>180</v>
      </c>
      <c r="F1" s="148"/>
      <c r="G1" s="73"/>
      <c r="H1" s="73"/>
      <c r="I1" s="8"/>
      <c r="J1" s="6"/>
      <c r="K1" s="117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8"/>
      <c r="AB1" s="148"/>
      <c r="AC1" s="73"/>
      <c r="AD1" s="73"/>
      <c r="AE1" s="8"/>
      <c r="AF1" s="6"/>
      <c r="AG1" s="117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7" t="s">
        <v>34</v>
      </c>
      <c r="C2" s="68"/>
      <c r="D2" s="165"/>
      <c r="E2" s="14" t="s">
        <v>13</v>
      </c>
      <c r="F2" s="15"/>
      <c r="G2" s="15"/>
      <c r="H2" s="15"/>
      <c r="I2" s="21"/>
      <c r="J2" s="16"/>
      <c r="K2" s="97"/>
      <c r="L2" s="23" t="s">
        <v>208</v>
      </c>
      <c r="M2" s="15"/>
      <c r="N2" s="15"/>
      <c r="O2" s="22"/>
      <c r="P2" s="20"/>
      <c r="Q2" s="23" t="s">
        <v>209</v>
      </c>
      <c r="R2" s="15"/>
      <c r="S2" s="15"/>
      <c r="T2" s="15"/>
      <c r="U2" s="21"/>
      <c r="V2" s="22"/>
      <c r="W2" s="20"/>
      <c r="X2" s="166" t="s">
        <v>205</v>
      </c>
      <c r="Y2" s="167"/>
      <c r="Z2" s="149"/>
      <c r="AA2" s="14" t="s">
        <v>13</v>
      </c>
      <c r="AB2" s="15"/>
      <c r="AC2" s="15"/>
      <c r="AD2" s="15"/>
      <c r="AE2" s="21"/>
      <c r="AF2" s="16"/>
      <c r="AG2" s="97"/>
      <c r="AH2" s="23" t="s">
        <v>210</v>
      </c>
      <c r="AI2" s="15"/>
      <c r="AJ2" s="15"/>
      <c r="AK2" s="22"/>
      <c r="AL2" s="20"/>
      <c r="AM2" s="23" t="s">
        <v>209</v>
      </c>
      <c r="AN2" s="15"/>
      <c r="AO2" s="15"/>
      <c r="AP2" s="15"/>
      <c r="AQ2" s="21"/>
      <c r="AR2" s="22"/>
      <c r="AS2" s="15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50"/>
      <c r="L3" s="19" t="s">
        <v>5</v>
      </c>
      <c r="M3" s="19" t="s">
        <v>6</v>
      </c>
      <c r="N3" s="19" t="s">
        <v>35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5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50"/>
      <c r="AH3" s="19" t="s">
        <v>5</v>
      </c>
      <c r="AI3" s="19" t="s">
        <v>6</v>
      </c>
      <c r="AJ3" s="19" t="s">
        <v>35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5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1995</v>
      </c>
      <c r="C4" s="28" t="s">
        <v>84</v>
      </c>
      <c r="D4" s="27" t="s">
        <v>53</v>
      </c>
      <c r="E4" s="26">
        <v>18</v>
      </c>
      <c r="F4" s="26">
        <v>0</v>
      </c>
      <c r="G4" s="26">
        <v>10</v>
      </c>
      <c r="H4" s="26">
        <v>10</v>
      </c>
      <c r="I4" s="26">
        <v>62</v>
      </c>
      <c r="J4" s="26"/>
      <c r="K4" s="31"/>
      <c r="L4" s="92"/>
      <c r="M4" s="19"/>
      <c r="N4" s="19"/>
      <c r="O4" s="19"/>
      <c r="P4" s="25"/>
      <c r="Q4" s="26"/>
      <c r="R4" s="26"/>
      <c r="S4" s="28"/>
      <c r="T4" s="26"/>
      <c r="U4" s="26"/>
      <c r="V4" s="168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92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1996</v>
      </c>
      <c r="C5" s="28" t="s">
        <v>87</v>
      </c>
      <c r="D5" s="27" t="s">
        <v>53</v>
      </c>
      <c r="E5" s="26">
        <v>25</v>
      </c>
      <c r="F5" s="28">
        <v>1</v>
      </c>
      <c r="G5" s="28">
        <v>13</v>
      </c>
      <c r="H5" s="26">
        <v>25</v>
      </c>
      <c r="I5" s="26">
        <v>70</v>
      </c>
      <c r="J5" s="26"/>
      <c r="K5" s="31"/>
      <c r="L5" s="92"/>
      <c r="M5" s="19"/>
      <c r="N5" s="19"/>
      <c r="O5" s="19"/>
      <c r="Q5" s="26"/>
      <c r="R5" s="26"/>
      <c r="S5" s="28"/>
      <c r="T5" s="26"/>
      <c r="U5" s="26"/>
      <c r="V5" s="28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92"/>
      <c r="AI5" s="19"/>
      <c r="AJ5" s="19"/>
      <c r="AK5" s="19"/>
      <c r="AM5" s="26"/>
      <c r="AN5" s="26"/>
      <c r="AO5" s="28"/>
      <c r="AP5" s="26"/>
      <c r="AQ5" s="26"/>
      <c r="AR5" s="28"/>
      <c r="AS5" s="3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26"/>
      <c r="D6" s="27"/>
      <c r="E6" s="26"/>
      <c r="F6" s="146"/>
      <c r="G6" s="26"/>
      <c r="H6" s="28"/>
      <c r="I6" s="26"/>
      <c r="J6" s="29"/>
      <c r="K6" s="31"/>
      <c r="L6" s="92"/>
      <c r="M6" s="19"/>
      <c r="N6" s="19"/>
      <c r="O6" s="19"/>
      <c r="Q6" s="26"/>
      <c r="R6" s="26"/>
      <c r="S6" s="28"/>
      <c r="T6" s="26"/>
      <c r="U6" s="26"/>
      <c r="V6" s="28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92"/>
      <c r="AI6" s="19"/>
      <c r="AJ6" s="19"/>
      <c r="AK6" s="19"/>
      <c r="AM6" s="26"/>
      <c r="AN6" s="26"/>
      <c r="AO6" s="28"/>
      <c r="AP6" s="26"/>
      <c r="AQ6" s="26"/>
      <c r="AR6" s="28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2006</v>
      </c>
      <c r="C7" s="28" t="s">
        <v>84</v>
      </c>
      <c r="D7" s="27" t="s">
        <v>97</v>
      </c>
      <c r="E7" s="26">
        <v>12</v>
      </c>
      <c r="F7" s="26">
        <v>3</v>
      </c>
      <c r="G7" s="28">
        <v>4</v>
      </c>
      <c r="H7" s="26">
        <v>27</v>
      </c>
      <c r="I7" s="26">
        <v>90</v>
      </c>
      <c r="J7" s="29">
        <v>0.74380165289256195</v>
      </c>
      <c r="K7" s="31"/>
      <c r="L7" s="92"/>
      <c r="M7" s="19"/>
      <c r="N7" s="19"/>
      <c r="O7" s="19"/>
      <c r="Q7" s="146"/>
      <c r="R7" s="26"/>
      <c r="S7" s="28"/>
      <c r="T7" s="26"/>
      <c r="U7" s="26"/>
      <c r="V7" s="28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92"/>
      <c r="AI7" s="19"/>
      <c r="AJ7" s="19"/>
      <c r="AK7" s="19"/>
      <c r="AM7" s="146"/>
      <c r="AN7" s="26"/>
      <c r="AO7" s="28"/>
      <c r="AP7" s="26"/>
      <c r="AQ7" s="26"/>
      <c r="AR7" s="28"/>
      <c r="AS7" s="3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26"/>
      <c r="D8" s="27"/>
      <c r="E8" s="26"/>
      <c r="F8" s="146"/>
      <c r="G8" s="26"/>
      <c r="H8" s="28"/>
      <c r="I8" s="26"/>
      <c r="J8" s="29"/>
      <c r="K8" s="31"/>
      <c r="L8" s="92"/>
      <c r="M8" s="19"/>
      <c r="N8" s="19"/>
      <c r="O8" s="19"/>
      <c r="Q8" s="146"/>
      <c r="R8" s="26"/>
      <c r="S8" s="28"/>
      <c r="T8" s="26"/>
      <c r="U8" s="26"/>
      <c r="V8" s="28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92"/>
      <c r="AI8" s="19"/>
      <c r="AJ8" s="19"/>
      <c r="AK8" s="19"/>
      <c r="AM8" s="146"/>
      <c r="AN8" s="26"/>
      <c r="AO8" s="28"/>
      <c r="AP8" s="26"/>
      <c r="AQ8" s="26"/>
      <c r="AR8" s="28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/>
      <c r="C9" s="26"/>
      <c r="D9" s="27"/>
      <c r="E9" s="26"/>
      <c r="F9" s="146"/>
      <c r="G9" s="26"/>
      <c r="H9" s="28"/>
      <c r="I9" s="26"/>
      <c r="J9" s="29"/>
      <c r="K9" s="31"/>
      <c r="L9" s="92"/>
      <c r="M9" s="19"/>
      <c r="N9" s="19"/>
      <c r="O9" s="19"/>
      <c r="Q9" s="26"/>
      <c r="R9" s="26"/>
      <c r="S9" s="26"/>
      <c r="T9" s="26"/>
      <c r="U9" s="26"/>
      <c r="V9" s="29"/>
      <c r="W9" s="31"/>
      <c r="X9" s="26">
        <v>2010</v>
      </c>
      <c r="Y9" s="26" t="s">
        <v>95</v>
      </c>
      <c r="Z9" s="27" t="s">
        <v>98</v>
      </c>
      <c r="AA9" s="26">
        <v>2</v>
      </c>
      <c r="AB9" s="26">
        <v>1</v>
      </c>
      <c r="AC9" s="26">
        <v>3</v>
      </c>
      <c r="AD9" s="26">
        <v>9</v>
      </c>
      <c r="AE9" s="26">
        <v>17</v>
      </c>
      <c r="AF9" s="32">
        <v>0.73909999999999998</v>
      </c>
      <c r="AG9" s="25">
        <v>23</v>
      </c>
      <c r="AH9" s="17"/>
      <c r="AI9" s="19"/>
      <c r="AJ9" s="19"/>
      <c r="AK9" s="19"/>
      <c r="AM9" s="26"/>
      <c r="AN9" s="26"/>
      <c r="AO9" s="26"/>
      <c r="AP9" s="26"/>
      <c r="AQ9" s="26"/>
      <c r="AR9" s="29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76" t="s">
        <v>207</v>
      </c>
      <c r="C10" s="80"/>
      <c r="D10" s="79"/>
      <c r="E10" s="78">
        <f>SUM(E4:E9)</f>
        <v>55</v>
      </c>
      <c r="F10" s="78">
        <f>SUM(F4:F9)</f>
        <v>4</v>
      </c>
      <c r="G10" s="78">
        <f>SUM(G4:G9)</f>
        <v>27</v>
      </c>
      <c r="H10" s="78">
        <f>SUM(H4:H9)</f>
        <v>62</v>
      </c>
      <c r="I10" s="78">
        <f>SUM(I4:I9)</f>
        <v>222</v>
      </c>
      <c r="J10" s="155"/>
      <c r="K10" s="97">
        <f>SUM(K4:K9)</f>
        <v>0</v>
      </c>
      <c r="L10" s="23"/>
      <c r="M10" s="21"/>
      <c r="N10" s="109"/>
      <c r="O10" s="110"/>
      <c r="P10" s="25"/>
      <c r="Q10" s="78">
        <f>SUM(Q4:Q9)</f>
        <v>0</v>
      </c>
      <c r="R10" s="78">
        <f>SUM(R4:R9)</f>
        <v>0</v>
      </c>
      <c r="S10" s="78">
        <f>SUM(S4:S9)</f>
        <v>0</v>
      </c>
      <c r="T10" s="78">
        <f>SUM(T4:T9)</f>
        <v>0</v>
      </c>
      <c r="U10" s="78">
        <f>SUM(U4:U9)</f>
        <v>0</v>
      </c>
      <c r="V10" s="34">
        <v>0</v>
      </c>
      <c r="W10" s="97">
        <f>SUM(W4:W9)</f>
        <v>0</v>
      </c>
      <c r="X10" s="17" t="s">
        <v>207</v>
      </c>
      <c r="Y10" s="18"/>
      <c r="Z10" s="16"/>
      <c r="AA10" s="78">
        <f>SUM(AA4:AA9)</f>
        <v>2</v>
      </c>
      <c r="AB10" s="78">
        <f>SUM(AB4:AB9)</f>
        <v>1</v>
      </c>
      <c r="AC10" s="78">
        <f>SUM(AC4:AC9)</f>
        <v>3</v>
      </c>
      <c r="AD10" s="78">
        <f>SUM(AD4:AD9)</f>
        <v>9</v>
      </c>
      <c r="AE10" s="78">
        <f>SUM(AE4:AE9)</f>
        <v>17</v>
      </c>
      <c r="AF10" s="155">
        <f>PRODUCT(AE10/AG10)</f>
        <v>0.73913043478260865</v>
      </c>
      <c r="AG10" s="97">
        <f>SUM(AG4:AG9)</f>
        <v>23</v>
      </c>
      <c r="AH10" s="23"/>
      <c r="AI10" s="21"/>
      <c r="AJ10" s="109"/>
      <c r="AK10" s="110"/>
      <c r="AL10" s="25"/>
      <c r="AM10" s="78">
        <f>SUM(AM4:AM9)</f>
        <v>0</v>
      </c>
      <c r="AN10" s="78">
        <f>SUM(AN4:AN9)</f>
        <v>0</v>
      </c>
      <c r="AO10" s="78">
        <f>SUM(AO4:AO9)</f>
        <v>0</v>
      </c>
      <c r="AP10" s="78">
        <f>SUM(AP4:AP9)</f>
        <v>0</v>
      </c>
      <c r="AQ10" s="78">
        <f>SUM(AQ4:AQ9)</f>
        <v>0</v>
      </c>
      <c r="AR10" s="34">
        <v>0</v>
      </c>
      <c r="AS10" s="150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5"/>
      <c r="M11" s="25"/>
      <c r="N11" s="25"/>
      <c r="O11" s="25"/>
      <c r="P11" s="36"/>
      <c r="Q11" s="36"/>
      <c r="R11" s="39"/>
      <c r="S11" s="36"/>
      <c r="T11" s="36"/>
      <c r="U11" s="25"/>
      <c r="V11" s="25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5"/>
      <c r="AI11" s="25"/>
      <c r="AJ11" s="25"/>
      <c r="AK11" s="25"/>
      <c r="AL11" s="36"/>
      <c r="AM11" s="36"/>
      <c r="AN11" s="39"/>
      <c r="AO11" s="36"/>
      <c r="AP11" s="36"/>
      <c r="AQ11" s="25"/>
      <c r="AR11" s="25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58" t="s">
        <v>206</v>
      </c>
      <c r="C12" s="159"/>
      <c r="D12" s="160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17</v>
      </c>
      <c r="J12" s="19" t="s">
        <v>22</v>
      </c>
      <c r="K12" s="25"/>
      <c r="L12" s="19" t="s">
        <v>27</v>
      </c>
      <c r="M12" s="19" t="s">
        <v>28</v>
      </c>
      <c r="N12" s="19" t="s">
        <v>211</v>
      </c>
      <c r="O12" s="19" t="s">
        <v>212</v>
      </c>
      <c r="Q12" s="39"/>
      <c r="R12" s="39" t="s">
        <v>100</v>
      </c>
      <c r="S12" s="39"/>
      <c r="T12" s="36" t="s">
        <v>101</v>
      </c>
      <c r="U12" s="25"/>
      <c r="V12" s="31"/>
      <c r="W12" s="31"/>
      <c r="X12" s="157"/>
      <c r="Y12" s="157"/>
      <c r="Z12" s="157"/>
      <c r="AA12" s="157"/>
      <c r="AB12" s="157"/>
      <c r="AC12" s="36"/>
      <c r="AD12" s="36"/>
      <c r="AE12" s="36"/>
      <c r="AF12" s="36"/>
      <c r="AG12" s="36"/>
      <c r="AH12" s="36"/>
      <c r="AI12" s="36"/>
      <c r="AJ12" s="36"/>
      <c r="AK12" s="36"/>
      <c r="AM12" s="31"/>
      <c r="AN12" s="157"/>
      <c r="AO12" s="157"/>
      <c r="AP12" s="157"/>
      <c r="AQ12" s="157"/>
      <c r="AR12" s="157"/>
      <c r="AS12" s="157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12</v>
      </c>
      <c r="C13" s="13"/>
      <c r="D13" s="44"/>
      <c r="E13" s="161">
        <v>409</v>
      </c>
      <c r="F13" s="161">
        <v>40</v>
      </c>
      <c r="G13" s="161">
        <v>45</v>
      </c>
      <c r="H13" s="161">
        <v>609</v>
      </c>
      <c r="I13" s="161">
        <v>1966</v>
      </c>
      <c r="J13" s="169">
        <v>0.65200000000000002</v>
      </c>
      <c r="K13" s="36">
        <f>PRODUCT(I13/J13)</f>
        <v>3015.3374233128834</v>
      </c>
      <c r="L13" s="162">
        <f>PRODUCT((F13+G13)/E13)</f>
        <v>0.20782396088019561</v>
      </c>
      <c r="M13" s="162">
        <f>PRODUCT(H13/E13)</f>
        <v>1.488997555012225</v>
      </c>
      <c r="N13" s="162">
        <f>PRODUCT((F13+G13+H13)/E13)</f>
        <v>1.6968215158924205</v>
      </c>
      <c r="O13" s="162">
        <f>PRODUCT(I13/E13)</f>
        <v>4.8068459657701714</v>
      </c>
      <c r="Q13" s="39"/>
      <c r="R13" s="39"/>
      <c r="S13" s="39"/>
      <c r="T13" s="36" t="s">
        <v>102</v>
      </c>
      <c r="U13" s="36"/>
      <c r="V13" s="36"/>
      <c r="W13" s="36"/>
      <c r="X13" s="39"/>
      <c r="Y13" s="39"/>
      <c r="Z13" s="39"/>
      <c r="AA13" s="39"/>
      <c r="AB13" s="39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52" t="s">
        <v>34</v>
      </c>
      <c r="C14" s="153"/>
      <c r="D14" s="154"/>
      <c r="E14" s="161">
        <f>PRODUCT(E10+Q10)</f>
        <v>55</v>
      </c>
      <c r="F14" s="161">
        <f>PRODUCT(F10+R10)</f>
        <v>4</v>
      </c>
      <c r="G14" s="161">
        <f>PRODUCT(G10+S10)</f>
        <v>27</v>
      </c>
      <c r="H14" s="161">
        <f>PRODUCT(H10+T10)</f>
        <v>62</v>
      </c>
      <c r="I14" s="161">
        <f>PRODUCT(I10+U10)</f>
        <v>222</v>
      </c>
      <c r="J14" s="169"/>
      <c r="K14" s="36">
        <f>PRODUCT(K10+W10)</f>
        <v>0</v>
      </c>
      <c r="L14" s="162">
        <f>PRODUCT((F14+G14)/E14)</f>
        <v>0.5636363636363636</v>
      </c>
      <c r="M14" s="162">
        <f>PRODUCT(H14/E14)</f>
        <v>1.1272727272727272</v>
      </c>
      <c r="N14" s="162">
        <f>PRODUCT((F14+G14+H14)/E14)</f>
        <v>1.6909090909090909</v>
      </c>
      <c r="O14" s="162">
        <f>PRODUCT(I14/E14)</f>
        <v>4.0363636363636362</v>
      </c>
      <c r="Q14" s="39"/>
      <c r="R14" s="39"/>
      <c r="S14" s="39"/>
      <c r="T14" s="36" t="s">
        <v>190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23" t="s">
        <v>205</v>
      </c>
      <c r="C15" s="156"/>
      <c r="D15" s="151"/>
      <c r="E15" s="161">
        <f>PRODUCT(AA10+AM10)</f>
        <v>2</v>
      </c>
      <c r="F15" s="161">
        <f>PRODUCT(AB10+AN10)</f>
        <v>1</v>
      </c>
      <c r="G15" s="161">
        <f>PRODUCT(AC10+AO10)</f>
        <v>3</v>
      </c>
      <c r="H15" s="161">
        <f>PRODUCT(AD10+AP10)</f>
        <v>9</v>
      </c>
      <c r="I15" s="161">
        <f>PRODUCT(AE10+AQ10)</f>
        <v>17</v>
      </c>
      <c r="J15" s="169">
        <f>PRODUCT(I15/K15)</f>
        <v>0.73913043478260865</v>
      </c>
      <c r="K15" s="25">
        <f>PRODUCT(AG10+AS10)</f>
        <v>23</v>
      </c>
      <c r="L15" s="162">
        <f>PRODUCT((F15+G15)/E15)</f>
        <v>2</v>
      </c>
      <c r="M15" s="162">
        <f>PRODUCT(H15/E15)</f>
        <v>4.5</v>
      </c>
      <c r="N15" s="162">
        <f>PRODUCT((F15+G15+H15)/E15)</f>
        <v>6.5</v>
      </c>
      <c r="O15" s="162">
        <f>PRODUCT(I15/E15)</f>
        <v>8.5</v>
      </c>
      <c r="Q15" s="39"/>
      <c r="R15" s="39"/>
      <c r="S15" s="36"/>
      <c r="T15" s="36" t="s">
        <v>191</v>
      </c>
      <c r="U15" s="25"/>
      <c r="V15" s="25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25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63" t="s">
        <v>207</v>
      </c>
      <c r="C16" s="94"/>
      <c r="D16" s="164"/>
      <c r="E16" s="161">
        <f>SUM(E13:E15)</f>
        <v>466</v>
      </c>
      <c r="F16" s="161">
        <f t="shared" ref="F16:I16" si="0">SUM(F13:F15)</f>
        <v>45</v>
      </c>
      <c r="G16" s="161">
        <f t="shared" si="0"/>
        <v>75</v>
      </c>
      <c r="H16" s="161">
        <f t="shared" si="0"/>
        <v>680</v>
      </c>
      <c r="I16" s="161">
        <f t="shared" si="0"/>
        <v>2205</v>
      </c>
      <c r="J16" s="169"/>
      <c r="K16" s="36">
        <f>SUM(K13:K15)</f>
        <v>3038.3374233128834</v>
      </c>
      <c r="L16" s="162">
        <f>PRODUCT((F16+G16)/E16)</f>
        <v>0.25751072961373389</v>
      </c>
      <c r="M16" s="162">
        <f>PRODUCT(H16/E16)</f>
        <v>1.4592274678111588</v>
      </c>
      <c r="N16" s="162">
        <f>PRODUCT((F16+G16+H16)/E16)</f>
        <v>1.7167381974248928</v>
      </c>
      <c r="O16" s="162">
        <f>PRODUCT(I16/E16)</f>
        <v>4.7317596566523603</v>
      </c>
      <c r="Q16" s="25"/>
      <c r="R16" s="25"/>
      <c r="S16" s="25"/>
      <c r="T16" s="36" t="s">
        <v>192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5"/>
      <c r="F17" s="25"/>
      <c r="G17" s="25"/>
      <c r="H17" s="25"/>
      <c r="I17" s="25"/>
      <c r="J17" s="36"/>
      <c r="K17" s="36"/>
      <c r="L17" s="25"/>
      <c r="M17" s="25"/>
      <c r="N17" s="25"/>
      <c r="O17" s="25"/>
      <c r="P17" s="36"/>
      <c r="Q17" s="36"/>
      <c r="R17" s="36"/>
      <c r="S17" s="36"/>
      <c r="T17" s="25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25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36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36"/>
      <c r="AD173" s="36"/>
      <c r="AH173" s="36"/>
      <c r="AI173" s="36"/>
      <c r="AJ173" s="36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36"/>
      <c r="AI174" s="36"/>
      <c r="AJ174" s="36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36"/>
      <c r="AI175" s="36"/>
      <c r="AJ175" s="36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36"/>
      <c r="AI176" s="36"/>
      <c r="AJ176" s="36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AH177" s="36"/>
      <c r="AI177" s="36"/>
      <c r="AJ177" s="36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AH178" s="36"/>
      <c r="AI178" s="36"/>
      <c r="AJ178" s="36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AH179" s="36"/>
      <c r="AI179" s="36"/>
      <c r="AJ179" s="36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AH180" s="36"/>
      <c r="AI180" s="36"/>
      <c r="AJ180" s="36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AH181" s="25"/>
      <c r="AI181" s="25"/>
      <c r="AJ181" s="25"/>
      <c r="AK181" s="25"/>
      <c r="AL181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62" customWidth="1"/>
    <col min="3" max="3" width="24.140625" style="63" customWidth="1"/>
    <col min="4" max="4" width="10.5703125" style="96" customWidth="1"/>
    <col min="5" max="5" width="8" style="96" customWidth="1"/>
    <col min="6" max="6" width="0.7109375" style="31" customWidth="1"/>
    <col min="7" max="11" width="5.28515625" style="63" customWidth="1"/>
    <col min="12" max="12" width="6.140625" style="63" customWidth="1"/>
    <col min="13" max="16" width="5.28515625" style="63" customWidth="1"/>
    <col min="17" max="21" width="6.7109375" style="144" customWidth="1"/>
    <col min="22" max="22" width="10.7109375" style="63" customWidth="1"/>
    <col min="23" max="23" width="22.140625" style="96" customWidth="1"/>
    <col min="24" max="24" width="9.7109375" style="63" customWidth="1"/>
    <col min="25" max="30" width="9.140625" style="3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101" t="s">
        <v>55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37"/>
      <c r="R1" s="137"/>
      <c r="S1" s="137"/>
      <c r="T1" s="137"/>
      <c r="U1" s="137"/>
      <c r="V1" s="68"/>
      <c r="W1" s="71"/>
      <c r="X1" s="64"/>
      <c r="Y1" s="72"/>
      <c r="Z1" s="72"/>
      <c r="AA1" s="72"/>
      <c r="AB1" s="72"/>
      <c r="AC1" s="72"/>
      <c r="AD1" s="72"/>
    </row>
    <row r="2" spans="1:30" ht="15.75" x14ac:dyDescent="0.25">
      <c r="A2" s="9"/>
      <c r="B2" s="125" t="s">
        <v>83</v>
      </c>
      <c r="C2" s="126" t="s">
        <v>180</v>
      </c>
      <c r="D2" s="73"/>
      <c r="E2" s="12"/>
      <c r="F2" s="74"/>
      <c r="G2" s="73"/>
      <c r="H2" s="12"/>
      <c r="I2" s="12"/>
      <c r="J2" s="12"/>
      <c r="K2" s="12"/>
      <c r="L2" s="12"/>
      <c r="M2" s="12"/>
      <c r="N2" s="12"/>
      <c r="O2" s="12"/>
      <c r="P2" s="12"/>
      <c r="Q2" s="138"/>
      <c r="R2" s="138"/>
      <c r="S2" s="138"/>
      <c r="T2" s="138"/>
      <c r="U2" s="138"/>
      <c r="V2" s="12"/>
      <c r="W2" s="73"/>
      <c r="X2" s="28"/>
      <c r="Y2" s="72"/>
      <c r="Z2" s="72"/>
      <c r="AA2" s="72"/>
      <c r="AB2" s="72"/>
      <c r="AC2" s="72"/>
      <c r="AD2" s="72"/>
    </row>
    <row r="3" spans="1:30" x14ac:dyDescent="0.25">
      <c r="A3" s="9"/>
      <c r="B3" s="75" t="s">
        <v>36</v>
      </c>
      <c r="C3" s="23" t="s">
        <v>37</v>
      </c>
      <c r="D3" s="76" t="s">
        <v>38</v>
      </c>
      <c r="E3" s="77" t="s">
        <v>1</v>
      </c>
      <c r="F3" s="25"/>
      <c r="G3" s="78" t="s">
        <v>39</v>
      </c>
      <c r="H3" s="79" t="s">
        <v>40</v>
      </c>
      <c r="I3" s="79" t="s">
        <v>32</v>
      </c>
      <c r="J3" s="18" t="s">
        <v>41</v>
      </c>
      <c r="K3" s="80" t="s">
        <v>42</v>
      </c>
      <c r="L3" s="80" t="s">
        <v>43</v>
      </c>
      <c r="M3" s="78" t="s">
        <v>44</v>
      </c>
      <c r="N3" s="78" t="s">
        <v>31</v>
      </c>
      <c r="O3" s="79" t="s">
        <v>45</v>
      </c>
      <c r="P3" s="78" t="s">
        <v>40</v>
      </c>
      <c r="Q3" s="139" t="s">
        <v>17</v>
      </c>
      <c r="R3" s="139">
        <v>1</v>
      </c>
      <c r="S3" s="139">
        <v>2</v>
      </c>
      <c r="T3" s="139">
        <v>3</v>
      </c>
      <c r="U3" s="139" t="s">
        <v>46</v>
      </c>
      <c r="V3" s="18" t="s">
        <v>22</v>
      </c>
      <c r="W3" s="17" t="s">
        <v>47</v>
      </c>
      <c r="X3" s="17" t="s">
        <v>48</v>
      </c>
      <c r="Y3" s="72"/>
      <c r="Z3" s="72"/>
      <c r="AA3" s="72"/>
      <c r="AB3" s="72"/>
      <c r="AC3" s="72"/>
      <c r="AD3" s="72"/>
    </row>
    <row r="4" spans="1:30" x14ac:dyDescent="0.25">
      <c r="A4" s="24"/>
      <c r="B4" s="81" t="s">
        <v>130</v>
      </c>
      <c r="C4" s="82" t="s">
        <v>131</v>
      </c>
      <c r="D4" s="83" t="s">
        <v>50</v>
      </c>
      <c r="E4" s="84" t="s">
        <v>54</v>
      </c>
      <c r="F4" s="25"/>
      <c r="G4" s="85">
        <v>1</v>
      </c>
      <c r="H4" s="85"/>
      <c r="I4" s="87"/>
      <c r="J4" s="86" t="s">
        <v>132</v>
      </c>
      <c r="K4" s="86">
        <v>9</v>
      </c>
      <c r="L4" s="86"/>
      <c r="M4" s="85">
        <v>1</v>
      </c>
      <c r="N4" s="85"/>
      <c r="O4" s="85"/>
      <c r="P4" s="85">
        <v>1</v>
      </c>
      <c r="Q4" s="102" t="s">
        <v>155</v>
      </c>
      <c r="R4" s="102" t="s">
        <v>156</v>
      </c>
      <c r="S4" s="136" t="s">
        <v>157</v>
      </c>
      <c r="T4" s="136"/>
      <c r="U4" s="136"/>
      <c r="V4" s="88">
        <v>0.33300000000000002</v>
      </c>
      <c r="W4" s="82" t="s">
        <v>133</v>
      </c>
      <c r="X4" s="102" t="s">
        <v>134</v>
      </c>
      <c r="Y4" s="72"/>
      <c r="Z4" s="72"/>
      <c r="AA4" s="72"/>
      <c r="AB4" s="72"/>
      <c r="AC4" s="72"/>
      <c r="AD4" s="72"/>
    </row>
    <row r="5" spans="1:30" x14ac:dyDescent="0.25">
      <c r="A5" s="24"/>
      <c r="B5" s="81" t="s">
        <v>135</v>
      </c>
      <c r="C5" s="82" t="s">
        <v>136</v>
      </c>
      <c r="D5" s="83" t="s">
        <v>50</v>
      </c>
      <c r="E5" s="84" t="s">
        <v>54</v>
      </c>
      <c r="F5" s="25"/>
      <c r="G5" s="85">
        <v>1</v>
      </c>
      <c r="H5" s="85"/>
      <c r="I5" s="87"/>
      <c r="J5" s="86" t="s">
        <v>132</v>
      </c>
      <c r="K5" s="86">
        <v>9</v>
      </c>
      <c r="L5" s="86"/>
      <c r="M5" s="85">
        <v>1</v>
      </c>
      <c r="N5" s="85"/>
      <c r="O5" s="85"/>
      <c r="P5" s="85"/>
      <c r="Q5" s="102" t="s">
        <v>158</v>
      </c>
      <c r="R5" s="102" t="s">
        <v>159</v>
      </c>
      <c r="S5" s="136"/>
      <c r="T5" s="136"/>
      <c r="U5" s="136" t="s">
        <v>157</v>
      </c>
      <c r="V5" s="88">
        <v>0.25</v>
      </c>
      <c r="W5" s="82" t="s">
        <v>58</v>
      </c>
      <c r="X5" s="102" t="s">
        <v>137</v>
      </c>
      <c r="Y5" s="72"/>
      <c r="Z5" s="72"/>
      <c r="AA5" s="72"/>
      <c r="AB5" s="72"/>
      <c r="AC5" s="72"/>
      <c r="AD5" s="72"/>
    </row>
    <row r="6" spans="1:30" x14ac:dyDescent="0.25">
      <c r="A6" s="24"/>
      <c r="B6" s="81" t="s">
        <v>56</v>
      </c>
      <c r="C6" s="82" t="s">
        <v>57</v>
      </c>
      <c r="D6" s="83" t="s">
        <v>50</v>
      </c>
      <c r="E6" s="84" t="s">
        <v>54</v>
      </c>
      <c r="F6" s="25"/>
      <c r="G6" s="85"/>
      <c r="H6" s="85"/>
      <c r="I6" s="87">
        <v>1</v>
      </c>
      <c r="J6" s="86"/>
      <c r="K6" s="86" t="s">
        <v>51</v>
      </c>
      <c r="L6" s="86"/>
      <c r="M6" s="85">
        <v>1</v>
      </c>
      <c r="N6" s="85"/>
      <c r="O6" s="85"/>
      <c r="P6" s="85"/>
      <c r="Q6" s="102" t="s">
        <v>160</v>
      </c>
      <c r="R6" s="102" t="s">
        <v>160</v>
      </c>
      <c r="S6" s="136"/>
      <c r="T6" s="136"/>
      <c r="U6" s="136"/>
      <c r="V6" s="88">
        <v>0.625</v>
      </c>
      <c r="W6" s="82" t="s">
        <v>58</v>
      </c>
      <c r="X6" s="102" t="s">
        <v>59</v>
      </c>
      <c r="Y6" s="72"/>
      <c r="Z6" s="72"/>
      <c r="AA6" s="72"/>
      <c r="AB6" s="72"/>
      <c r="AC6" s="72"/>
      <c r="AD6" s="72"/>
    </row>
    <row r="7" spans="1:30" x14ac:dyDescent="0.25">
      <c r="A7" s="24"/>
      <c r="B7" s="81" t="s">
        <v>60</v>
      </c>
      <c r="C7" s="82" t="s">
        <v>61</v>
      </c>
      <c r="D7" s="83" t="s">
        <v>50</v>
      </c>
      <c r="E7" s="84" t="s">
        <v>54</v>
      </c>
      <c r="F7" s="25"/>
      <c r="G7" s="85"/>
      <c r="H7" s="85"/>
      <c r="I7" s="87">
        <v>1</v>
      </c>
      <c r="J7" s="86" t="s">
        <v>132</v>
      </c>
      <c r="K7" s="86">
        <v>1</v>
      </c>
      <c r="L7" s="86"/>
      <c r="M7" s="85">
        <v>1</v>
      </c>
      <c r="N7" s="85"/>
      <c r="O7" s="85"/>
      <c r="P7" s="85"/>
      <c r="Q7" s="102" t="s">
        <v>161</v>
      </c>
      <c r="R7" s="102" t="s">
        <v>162</v>
      </c>
      <c r="S7" s="136" t="s">
        <v>157</v>
      </c>
      <c r="T7" s="136"/>
      <c r="U7" s="136"/>
      <c r="V7" s="88">
        <v>0.16700000000000001</v>
      </c>
      <c r="W7" s="82" t="s">
        <v>62</v>
      </c>
      <c r="X7" s="102" t="s">
        <v>63</v>
      </c>
      <c r="Y7" s="72"/>
      <c r="Z7" s="72"/>
      <c r="AA7" s="72"/>
      <c r="AB7" s="72"/>
      <c r="AC7" s="72"/>
      <c r="AD7" s="72"/>
    </row>
    <row r="8" spans="1:30" x14ac:dyDescent="0.25">
      <c r="A8" s="24"/>
      <c r="B8" s="81" t="s">
        <v>64</v>
      </c>
      <c r="C8" s="82" t="s">
        <v>65</v>
      </c>
      <c r="D8" s="83" t="s">
        <v>50</v>
      </c>
      <c r="E8" s="84" t="s">
        <v>54</v>
      </c>
      <c r="F8" s="25"/>
      <c r="G8" s="85">
        <v>1</v>
      </c>
      <c r="H8" s="85"/>
      <c r="I8" s="87"/>
      <c r="J8" s="86"/>
      <c r="K8" s="86" t="s">
        <v>51</v>
      </c>
      <c r="L8" s="86" t="s">
        <v>49</v>
      </c>
      <c r="M8" s="85">
        <v>1</v>
      </c>
      <c r="N8" s="85"/>
      <c r="O8" s="85"/>
      <c r="P8" s="85"/>
      <c r="Q8" s="102" t="s">
        <v>163</v>
      </c>
      <c r="R8" s="102" t="s">
        <v>163</v>
      </c>
      <c r="S8" s="136"/>
      <c r="T8" s="136"/>
      <c r="U8" s="136"/>
      <c r="V8" s="88">
        <v>0.85699999999999998</v>
      </c>
      <c r="W8" s="82" t="s">
        <v>66</v>
      </c>
      <c r="X8" s="102" t="s">
        <v>67</v>
      </c>
      <c r="Y8" s="72"/>
      <c r="Z8" s="72"/>
      <c r="AA8" s="72"/>
      <c r="AB8" s="72"/>
      <c r="AC8" s="72"/>
      <c r="AD8" s="72"/>
    </row>
    <row r="9" spans="1:30" x14ac:dyDescent="0.25">
      <c r="A9" s="24"/>
      <c r="B9" s="23" t="s">
        <v>7</v>
      </c>
      <c r="C9" s="18"/>
      <c r="D9" s="17"/>
      <c r="E9" s="89"/>
      <c r="F9" s="90"/>
      <c r="G9" s="19">
        <f>SUM(G4:G8)</f>
        <v>3</v>
      </c>
      <c r="H9" s="19"/>
      <c r="I9" s="19">
        <f>SUM(I4:I8)</f>
        <v>2</v>
      </c>
      <c r="J9" s="18"/>
      <c r="K9" s="18"/>
      <c r="L9" s="18"/>
      <c r="M9" s="19">
        <f t="shared" ref="M9:P9" si="0">SUM(M4:M8)</f>
        <v>5</v>
      </c>
      <c r="N9" s="19"/>
      <c r="O9" s="19"/>
      <c r="P9" s="19">
        <f t="shared" si="0"/>
        <v>1</v>
      </c>
      <c r="Q9" s="92" t="s">
        <v>164</v>
      </c>
      <c r="R9" s="92" t="s">
        <v>165</v>
      </c>
      <c r="S9" s="92" t="s">
        <v>166</v>
      </c>
      <c r="T9" s="92"/>
      <c r="U9" s="92" t="s">
        <v>157</v>
      </c>
      <c r="V9" s="34">
        <v>0.48399999999999999</v>
      </c>
      <c r="W9" s="91"/>
      <c r="X9" s="92"/>
      <c r="Y9" s="72"/>
      <c r="Z9" s="72"/>
      <c r="AA9" s="72"/>
      <c r="AB9" s="72"/>
      <c r="AC9" s="72"/>
      <c r="AD9" s="72"/>
    </row>
    <row r="10" spans="1:30" x14ac:dyDescent="0.25">
      <c r="A10" s="127"/>
      <c r="B10" s="128" t="s">
        <v>52</v>
      </c>
      <c r="C10" s="129" t="s">
        <v>138</v>
      </c>
      <c r="D10" s="130"/>
      <c r="E10" s="66"/>
      <c r="F10" s="131"/>
      <c r="G10" s="132"/>
      <c r="H10" s="130"/>
      <c r="I10" s="130"/>
      <c r="J10" s="130"/>
      <c r="K10" s="129"/>
      <c r="L10" s="130"/>
      <c r="M10" s="129"/>
      <c r="N10" s="129"/>
      <c r="O10" s="129"/>
      <c r="P10" s="129"/>
      <c r="Q10" s="140"/>
      <c r="R10" s="140"/>
      <c r="S10" s="140"/>
      <c r="T10" s="140"/>
      <c r="U10" s="140"/>
      <c r="V10" s="98"/>
      <c r="W10" s="129"/>
      <c r="X10" s="99"/>
      <c r="Y10" s="72"/>
      <c r="Z10" s="61"/>
      <c r="AA10" s="61"/>
      <c r="AB10" s="61"/>
      <c r="AC10" s="72"/>
      <c r="AD10" s="72"/>
    </row>
    <row r="11" spans="1:30" x14ac:dyDescent="0.25">
      <c r="A11" s="127"/>
      <c r="B11" s="133"/>
      <c r="C11" s="93"/>
      <c r="D11" s="134"/>
      <c r="E11" s="94"/>
      <c r="F11" s="94"/>
      <c r="G11" s="105"/>
      <c r="H11" s="106"/>
      <c r="I11" s="93"/>
      <c r="J11" s="106"/>
      <c r="K11" s="106"/>
      <c r="L11" s="106"/>
      <c r="M11" s="106"/>
      <c r="N11" s="106"/>
      <c r="O11" s="106"/>
      <c r="P11" s="106"/>
      <c r="Q11" s="141"/>
      <c r="R11" s="141"/>
      <c r="S11" s="141"/>
      <c r="T11" s="141"/>
      <c r="U11" s="141"/>
      <c r="V11" s="106"/>
      <c r="W11" s="106"/>
      <c r="X11" s="107"/>
      <c r="Y11" s="39"/>
      <c r="Z11" s="36"/>
      <c r="AA11" s="25"/>
      <c r="AB11" s="25"/>
      <c r="AC11" s="72"/>
      <c r="AD11" s="72"/>
    </row>
    <row r="12" spans="1:30" x14ac:dyDescent="0.25">
      <c r="A12" s="24"/>
      <c r="B12" s="75" t="s">
        <v>139</v>
      </c>
      <c r="C12" s="23" t="s">
        <v>37</v>
      </c>
      <c r="D12" s="76" t="s">
        <v>38</v>
      </c>
      <c r="E12" s="77" t="s">
        <v>1</v>
      </c>
      <c r="F12" s="25"/>
      <c r="G12" s="78" t="s">
        <v>39</v>
      </c>
      <c r="H12" s="79" t="s">
        <v>40</v>
      </c>
      <c r="I12" s="79" t="s">
        <v>32</v>
      </c>
      <c r="J12" s="18" t="s">
        <v>41</v>
      </c>
      <c r="K12" s="80" t="s">
        <v>42</v>
      </c>
      <c r="L12" s="80" t="s">
        <v>43</v>
      </c>
      <c r="M12" s="78" t="s">
        <v>44</v>
      </c>
      <c r="N12" s="78" t="s">
        <v>31</v>
      </c>
      <c r="O12" s="79" t="s">
        <v>45</v>
      </c>
      <c r="P12" s="78" t="s">
        <v>40</v>
      </c>
      <c r="Q12" s="139" t="s">
        <v>17</v>
      </c>
      <c r="R12" s="139">
        <v>1</v>
      </c>
      <c r="S12" s="139">
        <v>2</v>
      </c>
      <c r="T12" s="139">
        <v>3</v>
      </c>
      <c r="U12" s="139" t="s">
        <v>46</v>
      </c>
      <c r="V12" s="18" t="s">
        <v>22</v>
      </c>
      <c r="W12" s="17" t="s">
        <v>47</v>
      </c>
      <c r="X12" s="17" t="s">
        <v>48</v>
      </c>
      <c r="Y12" s="72"/>
      <c r="Z12" s="72"/>
      <c r="AA12" s="72"/>
      <c r="AB12" s="72"/>
      <c r="AC12" s="72"/>
      <c r="AD12" s="72"/>
    </row>
    <row r="13" spans="1:30" x14ac:dyDescent="0.25">
      <c r="A13" s="24"/>
      <c r="B13" s="81" t="s">
        <v>140</v>
      </c>
      <c r="C13" s="82" t="s">
        <v>141</v>
      </c>
      <c r="D13" s="83" t="s">
        <v>50</v>
      </c>
      <c r="E13" s="84" t="s">
        <v>54</v>
      </c>
      <c r="F13" s="90"/>
      <c r="G13" s="85">
        <v>1</v>
      </c>
      <c r="H13" s="87"/>
      <c r="I13" s="85"/>
      <c r="J13" s="86"/>
      <c r="K13" s="86"/>
      <c r="L13" s="86" t="s">
        <v>49</v>
      </c>
      <c r="M13" s="86">
        <v>1</v>
      </c>
      <c r="N13" s="85">
        <v>0</v>
      </c>
      <c r="O13" s="87">
        <v>1</v>
      </c>
      <c r="P13" s="85">
        <v>0</v>
      </c>
      <c r="Q13" s="136"/>
      <c r="R13" s="136"/>
      <c r="S13" s="136"/>
      <c r="T13" s="136"/>
      <c r="U13" s="136"/>
      <c r="V13" s="88"/>
      <c r="W13" s="83" t="s">
        <v>142</v>
      </c>
      <c r="X13" s="85">
        <v>600</v>
      </c>
      <c r="Y13" s="72"/>
      <c r="Z13" s="72"/>
      <c r="AA13" s="72"/>
      <c r="AB13" s="72"/>
      <c r="AC13" s="72"/>
      <c r="AD13" s="72"/>
    </row>
    <row r="14" spans="1:30" x14ac:dyDescent="0.25">
      <c r="A14" s="127"/>
      <c r="B14" s="133"/>
      <c r="C14" s="93"/>
      <c r="D14" s="134"/>
      <c r="E14" s="94"/>
      <c r="F14" s="94"/>
      <c r="G14" s="105"/>
      <c r="H14" s="106"/>
      <c r="I14" s="93"/>
      <c r="J14" s="106"/>
      <c r="K14" s="106"/>
      <c r="L14" s="106"/>
      <c r="M14" s="106"/>
      <c r="N14" s="106"/>
      <c r="O14" s="106"/>
      <c r="P14" s="106"/>
      <c r="Q14" s="141"/>
      <c r="R14" s="141"/>
      <c r="S14" s="141"/>
      <c r="T14" s="141"/>
      <c r="U14" s="141"/>
      <c r="V14" s="106"/>
      <c r="W14" s="106"/>
      <c r="X14" s="107"/>
      <c r="Y14" s="39"/>
      <c r="Z14" s="36"/>
      <c r="AA14" s="25"/>
      <c r="AB14" s="25"/>
      <c r="AC14" s="72"/>
      <c r="AD14" s="72"/>
    </row>
    <row r="15" spans="1:30" x14ac:dyDescent="0.25">
      <c r="A15" s="24"/>
      <c r="B15" s="75" t="s">
        <v>143</v>
      </c>
      <c r="C15" s="23" t="s">
        <v>37</v>
      </c>
      <c r="D15" s="76" t="s">
        <v>38</v>
      </c>
      <c r="E15" s="77" t="s">
        <v>1</v>
      </c>
      <c r="F15" s="25"/>
      <c r="G15" s="78" t="s">
        <v>39</v>
      </c>
      <c r="H15" s="79" t="s">
        <v>40</v>
      </c>
      <c r="I15" s="79" t="s">
        <v>32</v>
      </c>
      <c r="J15" s="18" t="s">
        <v>41</v>
      </c>
      <c r="K15" s="80" t="s">
        <v>42</v>
      </c>
      <c r="L15" s="80" t="s">
        <v>43</v>
      </c>
      <c r="M15" s="78" t="s">
        <v>44</v>
      </c>
      <c r="N15" s="78" t="s">
        <v>31</v>
      </c>
      <c r="O15" s="79" t="s">
        <v>45</v>
      </c>
      <c r="P15" s="78" t="s">
        <v>40</v>
      </c>
      <c r="Q15" s="139" t="s">
        <v>17</v>
      </c>
      <c r="R15" s="139">
        <v>1</v>
      </c>
      <c r="S15" s="139">
        <v>2</v>
      </c>
      <c r="T15" s="139">
        <v>3</v>
      </c>
      <c r="U15" s="139" t="s">
        <v>46</v>
      </c>
      <c r="V15" s="18" t="s">
        <v>22</v>
      </c>
      <c r="W15" s="17" t="s">
        <v>47</v>
      </c>
      <c r="X15" s="17" t="s">
        <v>48</v>
      </c>
      <c r="Y15" s="72"/>
      <c r="Z15" s="72"/>
      <c r="AA15" s="72"/>
      <c r="AB15" s="72"/>
      <c r="AC15" s="72"/>
      <c r="AD15" s="72"/>
    </row>
    <row r="16" spans="1:30" x14ac:dyDescent="0.25">
      <c r="A16" s="24"/>
      <c r="B16" s="81" t="s">
        <v>144</v>
      </c>
      <c r="C16" s="82" t="s">
        <v>145</v>
      </c>
      <c r="D16" s="83" t="s">
        <v>50</v>
      </c>
      <c r="E16" s="84" t="s">
        <v>54</v>
      </c>
      <c r="F16" s="25"/>
      <c r="G16" s="85"/>
      <c r="H16" s="87"/>
      <c r="I16" s="85">
        <v>1</v>
      </c>
      <c r="J16" s="86"/>
      <c r="K16" s="86" t="s">
        <v>51</v>
      </c>
      <c r="L16" s="86"/>
      <c r="M16" s="86">
        <v>1</v>
      </c>
      <c r="N16" s="85"/>
      <c r="O16" s="87"/>
      <c r="P16" s="87"/>
      <c r="Q16" s="136" t="s">
        <v>151</v>
      </c>
      <c r="R16" s="136" t="s">
        <v>168</v>
      </c>
      <c r="S16" s="136"/>
      <c r="T16" s="136" t="s">
        <v>168</v>
      </c>
      <c r="U16" s="136" t="s">
        <v>157</v>
      </c>
      <c r="V16" s="88">
        <v>0.66700000000000004</v>
      </c>
      <c r="W16" s="82" t="s">
        <v>146</v>
      </c>
      <c r="X16" s="102" t="s">
        <v>147</v>
      </c>
      <c r="Y16" s="72"/>
      <c r="Z16" s="72"/>
      <c r="AA16" s="72"/>
      <c r="AB16" s="72"/>
      <c r="AC16" s="72"/>
      <c r="AD16" s="72"/>
    </row>
    <row r="17" spans="1:30" x14ac:dyDescent="0.25">
      <c r="A17" s="9"/>
      <c r="B17" s="81" t="s">
        <v>148</v>
      </c>
      <c r="C17" s="82" t="s">
        <v>149</v>
      </c>
      <c r="D17" s="83" t="s">
        <v>50</v>
      </c>
      <c r="E17" s="84" t="s">
        <v>54</v>
      </c>
      <c r="F17" s="97"/>
      <c r="G17" s="85">
        <v>1</v>
      </c>
      <c r="H17" s="87"/>
      <c r="I17" s="85"/>
      <c r="J17" s="86"/>
      <c r="K17" s="86" t="s">
        <v>51</v>
      </c>
      <c r="L17" s="86"/>
      <c r="M17" s="86">
        <v>1</v>
      </c>
      <c r="N17" s="85"/>
      <c r="O17" s="87"/>
      <c r="P17" s="87">
        <v>1</v>
      </c>
      <c r="Q17" s="136" t="s">
        <v>166</v>
      </c>
      <c r="R17" s="136" t="s">
        <v>157</v>
      </c>
      <c r="S17" s="136" t="s">
        <v>157</v>
      </c>
      <c r="T17" s="136"/>
      <c r="U17" s="136"/>
      <c r="V17" s="103">
        <v>0</v>
      </c>
      <c r="W17" s="82" t="s">
        <v>72</v>
      </c>
      <c r="X17" s="102" t="s">
        <v>150</v>
      </c>
      <c r="Y17" s="72"/>
      <c r="Z17" s="72"/>
      <c r="AA17" s="72"/>
      <c r="AB17" s="72"/>
      <c r="AC17" s="72"/>
      <c r="AD17" s="72"/>
    </row>
    <row r="18" spans="1:30" x14ac:dyDescent="0.25">
      <c r="A18" s="9"/>
      <c r="B18" s="81" t="s">
        <v>68</v>
      </c>
      <c r="C18" s="82" t="s">
        <v>69</v>
      </c>
      <c r="D18" s="83" t="s">
        <v>50</v>
      </c>
      <c r="E18" s="84" t="s">
        <v>54</v>
      </c>
      <c r="F18" s="97"/>
      <c r="G18" s="85"/>
      <c r="H18" s="87"/>
      <c r="I18" s="85">
        <v>1</v>
      </c>
      <c r="J18" s="86" t="s">
        <v>45</v>
      </c>
      <c r="K18" s="86">
        <v>2</v>
      </c>
      <c r="L18" s="86"/>
      <c r="M18" s="86">
        <v>1</v>
      </c>
      <c r="N18" s="85"/>
      <c r="O18" s="87"/>
      <c r="P18" s="87"/>
      <c r="Q18" s="136" t="s">
        <v>167</v>
      </c>
      <c r="R18" s="136" t="s">
        <v>169</v>
      </c>
      <c r="S18" s="136" t="s">
        <v>168</v>
      </c>
      <c r="T18" s="136" t="s">
        <v>157</v>
      </c>
      <c r="U18" s="136"/>
      <c r="V18" s="88">
        <v>0.5</v>
      </c>
      <c r="W18" s="104" t="s">
        <v>70</v>
      </c>
      <c r="X18" s="102" t="s">
        <v>71</v>
      </c>
      <c r="Y18" s="72"/>
      <c r="Z18" s="72"/>
      <c r="AA18" s="72"/>
      <c r="AB18" s="72"/>
      <c r="AC18" s="72"/>
      <c r="AD18" s="72"/>
    </row>
    <row r="19" spans="1:30" x14ac:dyDescent="0.25">
      <c r="A19" s="24"/>
      <c r="B19" s="23" t="s">
        <v>7</v>
      </c>
      <c r="C19" s="18"/>
      <c r="D19" s="17"/>
      <c r="E19" s="89"/>
      <c r="F19" s="90"/>
      <c r="G19" s="19">
        <v>1</v>
      </c>
      <c r="H19" s="19"/>
      <c r="I19" s="19">
        <v>2</v>
      </c>
      <c r="J19" s="18"/>
      <c r="K19" s="18"/>
      <c r="L19" s="18"/>
      <c r="M19" s="19">
        <v>3</v>
      </c>
      <c r="N19" s="19"/>
      <c r="O19" s="19"/>
      <c r="P19" s="19">
        <f t="shared" ref="P19" si="1">SUM(P13:P18)</f>
        <v>1</v>
      </c>
      <c r="Q19" s="92" t="s">
        <v>170</v>
      </c>
      <c r="R19" s="92" t="s">
        <v>167</v>
      </c>
      <c r="S19" s="92" t="s">
        <v>171</v>
      </c>
      <c r="T19" s="92" t="s">
        <v>171</v>
      </c>
      <c r="U19" s="92" t="s">
        <v>157</v>
      </c>
      <c r="V19" s="34">
        <v>0.45500000000000002</v>
      </c>
      <c r="W19" s="91"/>
      <c r="X19" s="92"/>
      <c r="Y19" s="72"/>
      <c r="Z19" s="72"/>
      <c r="AA19" s="72"/>
      <c r="AB19" s="72"/>
      <c r="AC19" s="72"/>
      <c r="AD19" s="72"/>
    </row>
    <row r="20" spans="1:30" x14ac:dyDescent="0.25">
      <c r="A20" s="127"/>
      <c r="B20" s="133"/>
      <c r="C20" s="93"/>
      <c r="D20" s="134"/>
      <c r="E20" s="94"/>
      <c r="F20" s="94"/>
      <c r="G20" s="105"/>
      <c r="H20" s="106"/>
      <c r="I20" s="93"/>
      <c r="J20" s="106"/>
      <c r="K20" s="106"/>
      <c r="L20" s="106"/>
      <c r="M20" s="106"/>
      <c r="N20" s="106"/>
      <c r="O20" s="106"/>
      <c r="P20" s="106"/>
      <c r="Q20" s="141"/>
      <c r="R20" s="141"/>
      <c r="S20" s="141"/>
      <c r="T20" s="141"/>
      <c r="U20" s="141"/>
      <c r="V20" s="106"/>
      <c r="W20" s="106"/>
      <c r="X20" s="107"/>
      <c r="Y20" s="39"/>
      <c r="Z20" s="36"/>
      <c r="AA20" s="25"/>
      <c r="AB20" s="25"/>
      <c r="AC20" s="72"/>
      <c r="AD20" s="72"/>
    </row>
    <row r="21" spans="1:30" x14ac:dyDescent="0.25">
      <c r="A21" s="24"/>
      <c r="B21" s="61"/>
      <c r="C21" s="36"/>
      <c r="D21" s="61"/>
      <c r="E21" s="95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42"/>
      <c r="R21" s="142"/>
      <c r="S21" s="142"/>
      <c r="T21" s="142"/>
      <c r="U21" s="142"/>
      <c r="V21" s="36"/>
      <c r="W21" s="61"/>
      <c r="X21" s="36"/>
      <c r="Y21" s="72"/>
      <c r="Z21" s="72"/>
      <c r="AA21" s="72"/>
      <c r="AB21" s="72"/>
      <c r="AC21" s="72"/>
      <c r="AD21" s="72"/>
    </row>
    <row r="22" spans="1:30" x14ac:dyDescent="0.25">
      <c r="A22" s="24"/>
      <c r="B22" s="61"/>
      <c r="C22" s="36"/>
      <c r="D22" s="61"/>
      <c r="E22" s="95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142"/>
      <c r="R22" s="142"/>
      <c r="S22" s="142"/>
      <c r="T22" s="142"/>
      <c r="U22" s="142"/>
      <c r="V22" s="36"/>
      <c r="W22" s="61"/>
      <c r="X22" s="36"/>
      <c r="Y22" s="72"/>
      <c r="Z22" s="72"/>
      <c r="AA22" s="72"/>
      <c r="AB22" s="72"/>
      <c r="AC22" s="72"/>
      <c r="AD22" s="72"/>
    </row>
    <row r="23" spans="1:30" x14ac:dyDescent="0.25">
      <c r="A23" s="24"/>
      <c r="B23" s="61"/>
      <c r="C23" s="36"/>
      <c r="D23" s="61"/>
      <c r="E23" s="95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142"/>
      <c r="R23" s="142"/>
      <c r="S23" s="142"/>
      <c r="T23" s="142"/>
      <c r="U23" s="142"/>
      <c r="V23" s="36"/>
      <c r="W23" s="61"/>
      <c r="X23" s="36"/>
      <c r="Y23" s="72"/>
      <c r="Z23" s="72"/>
      <c r="AA23" s="72"/>
      <c r="AB23" s="72"/>
      <c r="AC23" s="72"/>
      <c r="AD23" s="72"/>
    </row>
    <row r="24" spans="1:30" x14ac:dyDescent="0.25">
      <c r="A24" s="24"/>
      <c r="B24" s="61"/>
      <c r="C24" s="36"/>
      <c r="D24" s="61"/>
      <c r="E24" s="95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42"/>
      <c r="R24" s="142"/>
      <c r="S24" s="142"/>
      <c r="T24" s="142"/>
      <c r="U24" s="142"/>
      <c r="V24" s="36"/>
      <c r="W24" s="61"/>
      <c r="X24" s="36"/>
      <c r="Y24" s="72"/>
      <c r="Z24" s="72"/>
      <c r="AA24" s="72"/>
      <c r="AB24" s="72"/>
      <c r="AC24" s="72"/>
      <c r="AD24" s="72"/>
    </row>
    <row r="25" spans="1:30" x14ac:dyDescent="0.25">
      <c r="A25" s="24"/>
      <c r="B25" s="61"/>
      <c r="C25" s="36"/>
      <c r="D25" s="61"/>
      <c r="E25" s="95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42"/>
      <c r="R25" s="142"/>
      <c r="S25" s="142"/>
      <c r="T25" s="142"/>
      <c r="U25" s="142"/>
      <c r="V25" s="36"/>
      <c r="W25" s="61"/>
      <c r="X25" s="36"/>
      <c r="Y25" s="72"/>
      <c r="Z25" s="72"/>
      <c r="AA25" s="72"/>
      <c r="AB25" s="72"/>
      <c r="AC25" s="72"/>
      <c r="AD25" s="72"/>
    </row>
    <row r="26" spans="1:30" x14ac:dyDescent="0.25">
      <c r="A26" s="24"/>
      <c r="B26" s="61"/>
      <c r="C26" s="36"/>
      <c r="D26" s="61"/>
      <c r="E26" s="95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42"/>
      <c r="R26" s="142"/>
      <c r="S26" s="142"/>
      <c r="T26" s="142"/>
      <c r="U26" s="142"/>
      <c r="V26" s="36"/>
      <c r="W26" s="61"/>
      <c r="X26" s="36"/>
      <c r="Y26" s="72"/>
      <c r="Z26" s="72"/>
      <c r="AA26" s="72"/>
      <c r="AB26" s="72"/>
      <c r="AC26" s="72"/>
      <c r="AD26" s="72"/>
    </row>
    <row r="27" spans="1:30" x14ac:dyDescent="0.25">
      <c r="A27" s="24"/>
      <c r="B27" s="61"/>
      <c r="C27" s="36"/>
      <c r="D27" s="61"/>
      <c r="E27" s="95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42"/>
      <c r="R27" s="142"/>
      <c r="S27" s="142"/>
      <c r="T27" s="142"/>
      <c r="U27" s="142"/>
      <c r="V27" s="36"/>
      <c r="W27" s="61"/>
      <c r="X27" s="36"/>
      <c r="Y27" s="72"/>
      <c r="Z27" s="72"/>
      <c r="AA27" s="72"/>
      <c r="AB27" s="72"/>
      <c r="AC27" s="72"/>
      <c r="AD27" s="72"/>
    </row>
    <row r="28" spans="1:30" x14ac:dyDescent="0.25">
      <c r="A28" s="24"/>
      <c r="B28" s="61"/>
      <c r="C28" s="36"/>
      <c r="D28" s="61"/>
      <c r="E28" s="95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42"/>
      <c r="R28" s="142"/>
      <c r="S28" s="142"/>
      <c r="T28" s="142"/>
      <c r="U28" s="142"/>
      <c r="V28" s="36"/>
      <c r="W28" s="61"/>
      <c r="X28" s="36"/>
      <c r="Y28" s="72"/>
      <c r="Z28" s="72"/>
      <c r="AA28" s="72"/>
      <c r="AB28" s="72"/>
      <c r="AC28" s="72"/>
      <c r="AD28" s="72"/>
    </row>
    <row r="29" spans="1:30" x14ac:dyDescent="0.25">
      <c r="A29" s="24"/>
      <c r="B29" s="61"/>
      <c r="C29" s="36"/>
      <c r="D29" s="61"/>
      <c r="E29" s="95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42"/>
      <c r="R29" s="142"/>
      <c r="S29" s="142"/>
      <c r="T29" s="142"/>
      <c r="U29" s="142"/>
      <c r="V29" s="36"/>
      <c r="W29" s="61"/>
      <c r="X29" s="36"/>
      <c r="Y29" s="72"/>
      <c r="Z29" s="72"/>
      <c r="AA29" s="72"/>
      <c r="AB29" s="72"/>
      <c r="AC29" s="72"/>
      <c r="AD29" s="72"/>
    </row>
    <row r="30" spans="1:30" x14ac:dyDescent="0.25">
      <c r="A30" s="24"/>
      <c r="B30" s="61"/>
      <c r="C30" s="36"/>
      <c r="D30" s="61"/>
      <c r="E30" s="95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42"/>
      <c r="R30" s="142"/>
      <c r="S30" s="142"/>
      <c r="T30" s="142"/>
      <c r="U30" s="142"/>
      <c r="V30" s="36"/>
      <c r="W30" s="61"/>
      <c r="X30" s="36"/>
      <c r="Y30" s="72"/>
      <c r="Z30" s="72"/>
      <c r="AA30" s="72"/>
      <c r="AB30" s="72"/>
      <c r="AC30" s="72"/>
      <c r="AD30" s="72"/>
    </row>
    <row r="31" spans="1:30" x14ac:dyDescent="0.25">
      <c r="A31" s="24"/>
      <c r="B31" s="61"/>
      <c r="C31" s="36"/>
      <c r="D31" s="61"/>
      <c r="E31" s="95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42"/>
      <c r="R31" s="142"/>
      <c r="S31" s="142"/>
      <c r="T31" s="142"/>
      <c r="U31" s="142"/>
      <c r="V31" s="36"/>
      <c r="W31" s="61"/>
      <c r="X31" s="36"/>
      <c r="Y31" s="72"/>
      <c r="Z31" s="72"/>
      <c r="AA31" s="72"/>
      <c r="AB31" s="72"/>
      <c r="AC31" s="72"/>
      <c r="AD31" s="72"/>
    </row>
    <row r="32" spans="1:30" x14ac:dyDescent="0.25">
      <c r="A32" s="24"/>
      <c r="B32" s="61"/>
      <c r="C32" s="36"/>
      <c r="D32" s="61"/>
      <c r="E32" s="95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42"/>
      <c r="R32" s="142"/>
      <c r="S32" s="142"/>
      <c r="T32" s="142"/>
      <c r="U32" s="142"/>
      <c r="V32" s="36"/>
      <c r="W32" s="61"/>
      <c r="X32" s="36"/>
      <c r="Y32" s="72"/>
      <c r="Z32" s="72"/>
      <c r="AA32" s="72"/>
      <c r="AB32" s="72"/>
      <c r="AC32" s="72"/>
      <c r="AD32" s="72"/>
    </row>
    <row r="33" spans="1:30" x14ac:dyDescent="0.25">
      <c r="A33" s="24"/>
      <c r="B33" s="61"/>
      <c r="C33" s="36"/>
      <c r="D33" s="61"/>
      <c r="E33" s="95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42"/>
      <c r="R33" s="142"/>
      <c r="S33" s="142"/>
      <c r="T33" s="142"/>
      <c r="U33" s="142"/>
      <c r="V33" s="36"/>
      <c r="W33" s="61"/>
      <c r="X33" s="36"/>
      <c r="Y33" s="72"/>
      <c r="Z33" s="72"/>
      <c r="AA33" s="72"/>
      <c r="AB33" s="72"/>
      <c r="AC33" s="72"/>
      <c r="AD33" s="72"/>
    </row>
    <row r="34" spans="1:30" x14ac:dyDescent="0.25">
      <c r="A34" s="24"/>
      <c r="B34" s="61"/>
      <c r="C34" s="36"/>
      <c r="D34" s="61"/>
      <c r="E34" s="95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42"/>
      <c r="R34" s="142"/>
      <c r="S34" s="142"/>
      <c r="T34" s="142"/>
      <c r="U34" s="142"/>
      <c r="V34" s="36"/>
      <c r="W34" s="61"/>
      <c r="X34" s="36"/>
      <c r="Y34" s="72"/>
      <c r="Z34" s="72"/>
      <c r="AA34" s="72"/>
      <c r="AB34" s="72"/>
      <c r="AC34" s="72"/>
      <c r="AD34" s="72"/>
    </row>
    <row r="35" spans="1:30" x14ac:dyDescent="0.25">
      <c r="A35" s="24"/>
      <c r="B35" s="61"/>
      <c r="C35" s="36"/>
      <c r="D35" s="61"/>
      <c r="E35" s="95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42"/>
      <c r="R35" s="142"/>
      <c r="S35" s="142"/>
      <c r="T35" s="142"/>
      <c r="U35" s="142"/>
      <c r="V35" s="36"/>
      <c r="W35" s="61"/>
      <c r="X35" s="36"/>
      <c r="Y35" s="72"/>
      <c r="Z35" s="72"/>
      <c r="AA35" s="72"/>
      <c r="AB35" s="72"/>
      <c r="AC35" s="72"/>
      <c r="AD35" s="72"/>
    </row>
    <row r="36" spans="1:30" x14ac:dyDescent="0.25">
      <c r="A36" s="24"/>
      <c r="B36" s="61"/>
      <c r="C36" s="36"/>
      <c r="D36" s="61"/>
      <c r="E36" s="95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42"/>
      <c r="R36" s="142"/>
      <c r="S36" s="142"/>
      <c r="T36" s="142"/>
      <c r="U36" s="142"/>
      <c r="V36" s="36"/>
      <c r="W36" s="61"/>
      <c r="X36" s="36"/>
      <c r="Y36" s="72"/>
      <c r="Z36" s="72"/>
      <c r="AA36" s="72"/>
      <c r="AB36" s="72"/>
      <c r="AC36" s="72"/>
      <c r="AD36" s="72"/>
    </row>
    <row r="37" spans="1:30" x14ac:dyDescent="0.25">
      <c r="A37" s="24"/>
      <c r="B37" s="61"/>
      <c r="C37" s="36"/>
      <c r="D37" s="61"/>
      <c r="E37" s="95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42"/>
      <c r="R37" s="142"/>
      <c r="S37" s="142"/>
      <c r="T37" s="142"/>
      <c r="U37" s="142"/>
      <c r="V37" s="36"/>
      <c r="W37" s="61"/>
      <c r="X37" s="36"/>
      <c r="Y37" s="72"/>
      <c r="Z37" s="72"/>
      <c r="AA37" s="72"/>
      <c r="AB37" s="72"/>
      <c r="AC37" s="72"/>
      <c r="AD37" s="72"/>
    </row>
    <row r="38" spans="1:30" x14ac:dyDescent="0.25">
      <c r="A38" s="24"/>
      <c r="B38" s="61"/>
      <c r="C38" s="36"/>
      <c r="D38" s="61"/>
      <c r="E38" s="95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42"/>
      <c r="R38" s="142"/>
      <c r="S38" s="142"/>
      <c r="T38" s="142"/>
      <c r="U38" s="142"/>
      <c r="V38" s="36"/>
      <c r="W38" s="61"/>
      <c r="X38" s="36"/>
      <c r="Y38" s="72"/>
      <c r="Z38" s="72"/>
      <c r="AA38" s="72"/>
      <c r="AB38" s="72"/>
      <c r="AC38" s="72"/>
      <c r="AD38" s="72"/>
    </row>
    <row r="39" spans="1:30" x14ac:dyDescent="0.25">
      <c r="A39" s="24"/>
      <c r="B39" s="61"/>
      <c r="C39" s="36"/>
      <c r="D39" s="61"/>
      <c r="E39" s="95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42"/>
      <c r="R39" s="142"/>
      <c r="S39" s="142"/>
      <c r="T39" s="142"/>
      <c r="U39" s="142"/>
      <c r="V39" s="36"/>
      <c r="W39" s="61"/>
      <c r="X39" s="36"/>
      <c r="Y39" s="72"/>
      <c r="Z39" s="72"/>
      <c r="AA39" s="72"/>
      <c r="AB39" s="72"/>
      <c r="AC39" s="72"/>
      <c r="AD39" s="72"/>
    </row>
    <row r="40" spans="1:30" x14ac:dyDescent="0.25">
      <c r="A40" s="24"/>
      <c r="B40" s="61"/>
      <c r="C40" s="36"/>
      <c r="D40" s="61"/>
      <c r="E40" s="95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42"/>
      <c r="R40" s="142"/>
      <c r="S40" s="142"/>
      <c r="T40" s="142"/>
      <c r="U40" s="142"/>
      <c r="V40" s="36"/>
      <c r="W40" s="61"/>
      <c r="X40" s="36"/>
      <c r="Y40" s="72"/>
      <c r="Z40" s="72"/>
      <c r="AA40" s="72"/>
      <c r="AB40" s="72"/>
      <c r="AC40" s="72"/>
      <c r="AD40" s="72"/>
    </row>
    <row r="41" spans="1:30" x14ac:dyDescent="0.25">
      <c r="A41" s="24"/>
      <c r="B41" s="61"/>
      <c r="C41" s="36"/>
      <c r="D41" s="61"/>
      <c r="E41" s="95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42"/>
      <c r="R41" s="142"/>
      <c r="S41" s="142"/>
      <c r="T41" s="142"/>
      <c r="U41" s="142"/>
      <c r="V41" s="36"/>
      <c r="W41" s="61"/>
      <c r="X41" s="36"/>
      <c r="Y41" s="72"/>
      <c r="Z41" s="72"/>
      <c r="AA41" s="72"/>
      <c r="AB41" s="72"/>
      <c r="AC41" s="72"/>
      <c r="AD41" s="72"/>
    </row>
    <row r="42" spans="1:30" x14ac:dyDescent="0.25">
      <c r="A42" s="24"/>
      <c r="B42" s="61"/>
      <c r="C42" s="36"/>
      <c r="D42" s="61"/>
      <c r="E42" s="95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42"/>
      <c r="R42" s="142"/>
      <c r="S42" s="142"/>
      <c r="T42" s="142"/>
      <c r="U42" s="142"/>
      <c r="V42" s="36"/>
      <c r="W42" s="61"/>
      <c r="X42" s="36"/>
      <c r="Y42" s="72"/>
      <c r="Z42" s="72"/>
      <c r="AA42" s="72"/>
      <c r="AB42" s="72"/>
      <c r="AC42" s="72"/>
      <c r="AD42" s="72"/>
    </row>
    <row r="43" spans="1:30" x14ac:dyDescent="0.25">
      <c r="A43" s="24"/>
      <c r="B43" s="61"/>
      <c r="C43" s="36"/>
      <c r="D43" s="61"/>
      <c r="E43" s="95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42"/>
      <c r="R43" s="142"/>
      <c r="S43" s="142"/>
      <c r="T43" s="142"/>
      <c r="U43" s="142"/>
      <c r="V43" s="36"/>
      <c r="W43" s="61"/>
      <c r="X43" s="36"/>
      <c r="Y43" s="72"/>
      <c r="Z43" s="72"/>
      <c r="AA43" s="72"/>
      <c r="AB43" s="72"/>
      <c r="AC43" s="72"/>
      <c r="AD43" s="72"/>
    </row>
    <row r="44" spans="1:30" x14ac:dyDescent="0.25">
      <c r="A44" s="24"/>
      <c r="B44" s="61"/>
      <c r="C44" s="36"/>
      <c r="D44" s="61"/>
      <c r="E44" s="95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42"/>
      <c r="R44" s="142"/>
      <c r="S44" s="142"/>
      <c r="T44" s="142"/>
      <c r="U44" s="142"/>
      <c r="V44" s="36"/>
      <c r="W44" s="61"/>
      <c r="X44" s="36"/>
      <c r="Y44" s="72"/>
      <c r="Z44" s="72"/>
      <c r="AA44" s="72"/>
      <c r="AB44" s="72"/>
      <c r="AC44" s="72"/>
      <c r="AD44" s="72"/>
    </row>
    <row r="45" spans="1:30" x14ac:dyDescent="0.25">
      <c r="A45" s="24"/>
      <c r="B45" s="61"/>
      <c r="C45" s="36"/>
      <c r="D45" s="61"/>
      <c r="E45" s="95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42"/>
      <c r="R45" s="142"/>
      <c r="S45" s="142"/>
      <c r="T45" s="142"/>
      <c r="U45" s="142"/>
      <c r="V45" s="36"/>
      <c r="W45" s="61"/>
      <c r="X45" s="36"/>
      <c r="Y45" s="72"/>
      <c r="Z45" s="72"/>
      <c r="AA45" s="72"/>
      <c r="AB45" s="72"/>
      <c r="AC45" s="72"/>
      <c r="AD45" s="72"/>
    </row>
    <row r="46" spans="1:30" x14ac:dyDescent="0.25">
      <c r="A46" s="24"/>
      <c r="B46" s="61"/>
      <c r="C46" s="36"/>
      <c r="D46" s="61"/>
      <c r="E46" s="95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42"/>
      <c r="R46" s="142"/>
      <c r="S46" s="142"/>
      <c r="T46" s="142"/>
      <c r="U46" s="142"/>
      <c r="V46" s="36"/>
      <c r="W46" s="61"/>
      <c r="X46" s="36"/>
      <c r="Y46" s="72"/>
      <c r="Z46" s="72"/>
      <c r="AA46" s="72"/>
      <c r="AB46" s="72"/>
      <c r="AC46" s="72"/>
      <c r="AD46" s="72"/>
    </row>
    <row r="47" spans="1:30" x14ac:dyDescent="0.25">
      <c r="A47" s="24"/>
      <c r="B47" s="61"/>
      <c r="C47" s="36"/>
      <c r="D47" s="61"/>
      <c r="E47" s="95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42"/>
      <c r="R47" s="142"/>
      <c r="S47" s="142"/>
      <c r="T47" s="142"/>
      <c r="U47" s="142"/>
      <c r="V47" s="36"/>
      <c r="W47" s="61"/>
      <c r="X47" s="36"/>
      <c r="Y47" s="72"/>
      <c r="Z47" s="72"/>
      <c r="AA47" s="72"/>
      <c r="AB47" s="72"/>
      <c r="AC47" s="72"/>
      <c r="AD47" s="72"/>
    </row>
    <row r="48" spans="1:30" x14ac:dyDescent="0.25">
      <c r="A48" s="24"/>
      <c r="B48" s="61"/>
      <c r="C48" s="36"/>
      <c r="D48" s="61"/>
      <c r="E48" s="95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42"/>
      <c r="R48" s="142"/>
      <c r="S48" s="142"/>
      <c r="T48" s="142"/>
      <c r="U48" s="142"/>
      <c r="V48" s="36"/>
      <c r="W48" s="61"/>
      <c r="X48" s="36"/>
      <c r="Y48" s="72"/>
      <c r="Z48" s="72"/>
      <c r="AA48" s="72"/>
      <c r="AB48" s="72"/>
      <c r="AC48" s="72"/>
      <c r="AD48" s="72"/>
    </row>
    <row r="49" spans="1:30" x14ac:dyDescent="0.25">
      <c r="A49" s="24"/>
      <c r="B49" s="61"/>
      <c r="C49" s="36"/>
      <c r="D49" s="61"/>
      <c r="E49" s="95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42"/>
      <c r="R49" s="142"/>
      <c r="S49" s="142"/>
      <c r="T49" s="142"/>
      <c r="U49" s="142"/>
      <c r="V49" s="36"/>
      <c r="W49" s="61"/>
      <c r="X49" s="36"/>
      <c r="Y49" s="72"/>
      <c r="Z49" s="72"/>
      <c r="AA49" s="72"/>
      <c r="AB49" s="72"/>
      <c r="AC49" s="72"/>
      <c r="AD49" s="72"/>
    </row>
    <row r="50" spans="1:30" x14ac:dyDescent="0.25">
      <c r="A50" s="24"/>
      <c r="B50" s="61"/>
      <c r="C50" s="36"/>
      <c r="D50" s="61"/>
      <c r="E50" s="95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42"/>
      <c r="R50" s="142"/>
      <c r="S50" s="142"/>
      <c r="T50" s="142"/>
      <c r="U50" s="142"/>
      <c r="V50" s="36"/>
      <c r="W50" s="61"/>
      <c r="X50" s="36"/>
      <c r="Y50" s="72"/>
      <c r="Z50" s="72"/>
      <c r="AA50" s="72"/>
      <c r="AB50" s="72"/>
      <c r="AC50" s="72"/>
      <c r="AD50" s="72"/>
    </row>
    <row r="51" spans="1:30" x14ac:dyDescent="0.25">
      <c r="A51" s="24"/>
      <c r="B51" s="61"/>
      <c r="C51" s="36"/>
      <c r="D51" s="61"/>
      <c r="E51" s="61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43"/>
      <c r="R51" s="143"/>
      <c r="S51" s="143"/>
      <c r="T51" s="143"/>
      <c r="U51" s="143"/>
      <c r="V51" s="25"/>
      <c r="W51" s="61"/>
      <c r="X51" s="25"/>
      <c r="Y51" s="72"/>
      <c r="Z51" s="72"/>
      <c r="AA51" s="72"/>
      <c r="AB51" s="72"/>
      <c r="AC51" s="72"/>
      <c r="AD51" s="72"/>
    </row>
    <row r="52" spans="1:30" x14ac:dyDescent="0.25">
      <c r="A52" s="24"/>
      <c r="B52" s="61"/>
      <c r="C52" s="36"/>
      <c r="D52" s="61"/>
      <c r="E52" s="61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43"/>
      <c r="R52" s="143"/>
      <c r="S52" s="143"/>
      <c r="T52" s="143"/>
      <c r="U52" s="143"/>
      <c r="V52" s="25"/>
      <c r="W52" s="61"/>
      <c r="X52" s="25"/>
      <c r="Y52" s="72"/>
      <c r="Z52" s="72"/>
      <c r="AA52" s="72"/>
      <c r="AB52" s="72"/>
      <c r="AC52" s="72"/>
      <c r="AD52" s="72"/>
    </row>
    <row r="53" spans="1:30" x14ac:dyDescent="0.25">
      <c r="A53" s="24"/>
      <c r="B53" s="61"/>
      <c r="C53" s="36"/>
      <c r="D53" s="61"/>
      <c r="E53" s="61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43"/>
      <c r="R53" s="143"/>
      <c r="S53" s="143"/>
      <c r="T53" s="143"/>
      <c r="U53" s="143"/>
      <c r="V53" s="25"/>
      <c r="W53" s="61"/>
      <c r="X53" s="25"/>
      <c r="Y53" s="72"/>
      <c r="Z53" s="72"/>
      <c r="AA53" s="72"/>
      <c r="AB53" s="72"/>
      <c r="AC53" s="72"/>
      <c r="AD53" s="72"/>
    </row>
    <row r="54" spans="1:30" x14ac:dyDescent="0.25">
      <c r="A54" s="24"/>
      <c r="B54" s="61"/>
      <c r="C54" s="36"/>
      <c r="D54" s="61"/>
      <c r="E54" s="61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43"/>
      <c r="R54" s="143"/>
      <c r="S54" s="143"/>
      <c r="T54" s="143"/>
      <c r="U54" s="143"/>
      <c r="V54" s="25"/>
      <c r="W54" s="61"/>
      <c r="X54" s="25"/>
      <c r="Y54" s="72"/>
      <c r="Z54" s="72"/>
      <c r="AA54" s="72"/>
      <c r="AB54" s="72"/>
      <c r="AC54" s="72"/>
      <c r="AD54" s="72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5"/>
      <c r="R66" s="145"/>
      <c r="S66" s="145"/>
      <c r="T66" s="145"/>
      <c r="U66" s="14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5"/>
      <c r="R67" s="145"/>
      <c r="S67" s="145"/>
      <c r="T67" s="145"/>
      <c r="U67" s="14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5"/>
      <c r="R68" s="145"/>
      <c r="S68" s="145"/>
      <c r="T68" s="145"/>
      <c r="U68" s="14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5"/>
      <c r="R69" s="145"/>
      <c r="S69" s="145"/>
      <c r="T69" s="145"/>
      <c r="U69" s="14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5"/>
      <c r="R70" s="145"/>
      <c r="S70" s="145"/>
      <c r="T70" s="145"/>
      <c r="U70" s="14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5"/>
      <c r="R71" s="145"/>
      <c r="S71" s="145"/>
      <c r="T71" s="145"/>
      <c r="U71" s="14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5"/>
      <c r="R72" s="145"/>
      <c r="S72" s="145"/>
      <c r="T72" s="145"/>
      <c r="U72" s="14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5"/>
      <c r="R73" s="145"/>
      <c r="S73" s="145"/>
      <c r="T73" s="145"/>
      <c r="U73" s="14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5"/>
      <c r="R74" s="145"/>
      <c r="S74" s="145"/>
      <c r="T74" s="145"/>
      <c r="U74" s="14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5"/>
      <c r="R75" s="145"/>
      <c r="S75" s="145"/>
      <c r="T75" s="145"/>
      <c r="U75" s="14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5"/>
      <c r="R76" s="145"/>
      <c r="S76" s="145"/>
      <c r="T76" s="145"/>
      <c r="U76" s="14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5"/>
      <c r="R77" s="145"/>
      <c r="S77" s="145"/>
      <c r="T77" s="145"/>
      <c r="U77" s="14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5"/>
      <c r="R78" s="145"/>
      <c r="S78" s="145"/>
      <c r="T78" s="145"/>
      <c r="U78" s="14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5"/>
      <c r="R79" s="145"/>
      <c r="S79" s="145"/>
      <c r="T79" s="145"/>
      <c r="U79" s="14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5"/>
      <c r="R80" s="145"/>
      <c r="S80" s="145"/>
      <c r="T80" s="145"/>
      <c r="U80" s="14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5"/>
      <c r="R81" s="145"/>
      <c r="S81" s="145"/>
      <c r="T81" s="145"/>
      <c r="U81" s="14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5"/>
      <c r="R82" s="145"/>
      <c r="S82" s="145"/>
      <c r="T82" s="145"/>
      <c r="U82" s="14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5"/>
      <c r="R83" s="145"/>
      <c r="S83" s="145"/>
      <c r="T83" s="145"/>
      <c r="U83" s="14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5"/>
      <c r="R84" s="145"/>
      <c r="S84" s="145"/>
      <c r="T84" s="145"/>
      <c r="U84" s="14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5"/>
      <c r="R85" s="145"/>
      <c r="S85" s="145"/>
      <c r="T85" s="145"/>
      <c r="U85" s="14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5"/>
      <c r="R86" s="145"/>
      <c r="S86" s="145"/>
      <c r="T86" s="145"/>
      <c r="U86" s="14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5"/>
      <c r="R87" s="145"/>
      <c r="S87" s="145"/>
      <c r="T87" s="145"/>
      <c r="U87" s="14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5"/>
      <c r="R88" s="145"/>
      <c r="S88" s="145"/>
      <c r="T88" s="145"/>
      <c r="U88" s="14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5"/>
      <c r="R89" s="145"/>
      <c r="S89" s="145"/>
      <c r="T89" s="145"/>
      <c r="U89" s="14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5"/>
      <c r="R90" s="145"/>
      <c r="S90" s="145"/>
      <c r="T90" s="145"/>
      <c r="U90" s="14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5"/>
      <c r="R91" s="145"/>
      <c r="S91" s="145"/>
      <c r="T91" s="145"/>
      <c r="U91" s="14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5"/>
      <c r="R92" s="145"/>
      <c r="S92" s="145"/>
      <c r="T92" s="145"/>
      <c r="U92" s="14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5"/>
      <c r="R93" s="145"/>
      <c r="S93" s="145"/>
      <c r="T93" s="145"/>
      <c r="U93" s="14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5"/>
      <c r="R94" s="145"/>
      <c r="S94" s="145"/>
      <c r="T94" s="145"/>
      <c r="U94" s="14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5"/>
      <c r="R95" s="145"/>
      <c r="S95" s="145"/>
      <c r="T95" s="145"/>
      <c r="U95" s="14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5"/>
      <c r="R96" s="145"/>
      <c r="S96" s="145"/>
      <c r="T96" s="145"/>
      <c r="U96" s="14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5"/>
      <c r="R97" s="145"/>
      <c r="S97" s="145"/>
      <c r="T97" s="145"/>
      <c r="U97" s="14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5"/>
      <c r="R98" s="145"/>
      <c r="S98" s="145"/>
      <c r="T98" s="145"/>
      <c r="U98" s="14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5"/>
      <c r="R99" s="145"/>
      <c r="S99" s="145"/>
      <c r="T99" s="145"/>
      <c r="U99" s="14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5"/>
      <c r="R100" s="145"/>
      <c r="S100" s="145"/>
      <c r="T100" s="145"/>
      <c r="U100" s="14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5"/>
      <c r="R101" s="145"/>
      <c r="S101" s="145"/>
      <c r="T101" s="145"/>
      <c r="U101" s="14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5"/>
      <c r="R102" s="145"/>
      <c r="S102" s="145"/>
      <c r="T102" s="145"/>
      <c r="U102" s="14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5"/>
      <c r="R103" s="145"/>
      <c r="S103" s="145"/>
      <c r="T103" s="145"/>
      <c r="U103" s="14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5"/>
      <c r="R104" s="145"/>
      <c r="S104" s="145"/>
      <c r="T104" s="145"/>
      <c r="U104" s="14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5"/>
      <c r="R105" s="145"/>
      <c r="S105" s="145"/>
      <c r="T105" s="145"/>
      <c r="U105" s="14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5"/>
      <c r="R106" s="145"/>
      <c r="S106" s="145"/>
      <c r="T106" s="145"/>
      <c r="U106" s="14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5"/>
      <c r="R107" s="145"/>
      <c r="S107" s="145"/>
      <c r="T107" s="145"/>
      <c r="U107" s="14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5"/>
      <c r="R108" s="145"/>
      <c r="S108" s="145"/>
      <c r="T108" s="145"/>
      <c r="U108" s="14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5"/>
      <c r="R109" s="145"/>
      <c r="S109" s="145"/>
      <c r="T109" s="145"/>
      <c r="U109" s="14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5"/>
      <c r="R110" s="145"/>
      <c r="S110" s="145"/>
      <c r="T110" s="145"/>
      <c r="U110" s="14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5"/>
      <c r="R111" s="145"/>
      <c r="S111" s="145"/>
      <c r="T111" s="145"/>
      <c r="U111" s="14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5"/>
      <c r="R112" s="145"/>
      <c r="S112" s="145"/>
      <c r="T112" s="145"/>
      <c r="U112" s="14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5"/>
      <c r="R113" s="145"/>
      <c r="S113" s="145"/>
      <c r="T113" s="145"/>
      <c r="U113" s="14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5"/>
      <c r="R114" s="145"/>
      <c r="S114" s="145"/>
      <c r="T114" s="145"/>
      <c r="U114" s="14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5"/>
      <c r="R115" s="145"/>
      <c r="S115" s="145"/>
      <c r="T115" s="145"/>
      <c r="U115" s="14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5"/>
      <c r="R116" s="145"/>
      <c r="S116" s="145"/>
      <c r="T116" s="145"/>
      <c r="U116" s="14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5"/>
      <c r="R117" s="145"/>
      <c r="S117" s="145"/>
      <c r="T117" s="145"/>
      <c r="U117" s="14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5"/>
      <c r="R118" s="145"/>
      <c r="S118" s="145"/>
      <c r="T118" s="145"/>
      <c r="U118" s="14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5"/>
      <c r="R119" s="145"/>
      <c r="S119" s="145"/>
      <c r="T119" s="145"/>
      <c r="U119" s="14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5"/>
      <c r="R120" s="145"/>
      <c r="S120" s="145"/>
      <c r="T120" s="145"/>
      <c r="U120" s="14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5"/>
      <c r="R121" s="145"/>
      <c r="S121" s="145"/>
      <c r="T121" s="145"/>
      <c r="U121" s="14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5"/>
      <c r="R122" s="145"/>
      <c r="S122" s="145"/>
      <c r="T122" s="145"/>
      <c r="U122" s="14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5"/>
      <c r="R123" s="145"/>
      <c r="S123" s="145"/>
      <c r="T123" s="145"/>
      <c r="U123" s="14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5"/>
      <c r="R124" s="145"/>
      <c r="S124" s="145"/>
      <c r="T124" s="145"/>
      <c r="U124" s="14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5"/>
      <c r="R125" s="145"/>
      <c r="S125" s="145"/>
      <c r="T125" s="145"/>
      <c r="U125" s="14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5"/>
      <c r="R126" s="145"/>
      <c r="S126" s="145"/>
      <c r="T126" s="145"/>
      <c r="U126" s="14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5"/>
      <c r="R127" s="145"/>
      <c r="S127" s="145"/>
      <c r="T127" s="145"/>
      <c r="U127" s="14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5"/>
      <c r="R128" s="145"/>
      <c r="S128" s="145"/>
      <c r="T128" s="145"/>
      <c r="U128" s="14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5"/>
      <c r="R129" s="145"/>
      <c r="S129" s="145"/>
      <c r="T129" s="145"/>
      <c r="U129" s="14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5"/>
      <c r="R130" s="145"/>
      <c r="S130" s="145"/>
      <c r="T130" s="145"/>
      <c r="U130" s="14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5"/>
      <c r="R131" s="145"/>
      <c r="S131" s="145"/>
      <c r="T131" s="145"/>
      <c r="U131" s="14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5"/>
      <c r="R132" s="145"/>
      <c r="S132" s="145"/>
      <c r="T132" s="145"/>
      <c r="U132" s="14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5"/>
      <c r="R133" s="145"/>
      <c r="S133" s="145"/>
      <c r="T133" s="145"/>
      <c r="U133" s="14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5"/>
      <c r="R134" s="145"/>
      <c r="S134" s="145"/>
      <c r="T134" s="145"/>
      <c r="U134" s="14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5"/>
      <c r="R135" s="145"/>
      <c r="S135" s="145"/>
      <c r="T135" s="145"/>
      <c r="U135" s="14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5"/>
      <c r="R136" s="145"/>
      <c r="S136" s="145"/>
      <c r="T136" s="145"/>
      <c r="U136" s="14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5"/>
      <c r="R137" s="145"/>
      <c r="S137" s="145"/>
      <c r="T137" s="145"/>
      <c r="U137" s="14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5"/>
      <c r="R138" s="145"/>
      <c r="S138" s="145"/>
      <c r="T138" s="145"/>
      <c r="U138" s="14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5"/>
      <c r="R139" s="145"/>
      <c r="S139" s="145"/>
      <c r="T139" s="145"/>
      <c r="U139" s="14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5"/>
      <c r="R140" s="145"/>
      <c r="S140" s="145"/>
      <c r="T140" s="145"/>
      <c r="U140" s="14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5"/>
      <c r="R141" s="145"/>
      <c r="S141" s="145"/>
      <c r="T141" s="145"/>
      <c r="U141" s="14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5"/>
      <c r="R142" s="145"/>
      <c r="S142" s="145"/>
      <c r="T142" s="145"/>
      <c r="U142" s="14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5"/>
      <c r="R143" s="145"/>
      <c r="S143" s="145"/>
      <c r="T143" s="145"/>
      <c r="U143" s="14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5"/>
      <c r="R144" s="145"/>
      <c r="S144" s="145"/>
      <c r="T144" s="145"/>
      <c r="U144" s="14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5"/>
      <c r="R145" s="145"/>
      <c r="S145" s="145"/>
      <c r="T145" s="145"/>
      <c r="U145" s="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5"/>
      <c r="R146" s="145"/>
      <c r="S146" s="145"/>
      <c r="T146" s="145"/>
      <c r="U146" s="14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5"/>
      <c r="R147" s="145"/>
      <c r="S147" s="145"/>
      <c r="T147" s="145"/>
      <c r="U147" s="14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5"/>
      <c r="R148" s="145"/>
      <c r="S148" s="145"/>
      <c r="T148" s="145"/>
      <c r="U148" s="14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5"/>
      <c r="R149" s="145"/>
      <c r="S149" s="145"/>
      <c r="T149" s="145"/>
      <c r="U149" s="14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5"/>
      <c r="R150" s="145"/>
      <c r="S150" s="145"/>
      <c r="T150" s="145"/>
      <c r="U150" s="14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5"/>
      <c r="R151" s="145"/>
      <c r="S151" s="145"/>
      <c r="T151" s="145"/>
      <c r="U151" s="14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45"/>
      <c r="R152" s="145"/>
      <c r="S152" s="145"/>
      <c r="T152" s="145"/>
      <c r="U152" s="14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45"/>
      <c r="R153" s="145"/>
      <c r="S153" s="145"/>
      <c r="T153" s="145"/>
      <c r="U153" s="14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45"/>
      <c r="R154" s="145"/>
      <c r="S154" s="145"/>
      <c r="T154" s="145"/>
      <c r="U154" s="14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45"/>
      <c r="R155" s="145"/>
      <c r="S155" s="145"/>
      <c r="T155" s="145"/>
      <c r="U155" s="14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5"/>
      <c r="R156" s="145"/>
      <c r="S156" s="145"/>
      <c r="T156" s="145"/>
      <c r="U156" s="14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5"/>
      <c r="R157" s="145"/>
      <c r="S157" s="145"/>
      <c r="T157" s="145"/>
      <c r="U157" s="14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45"/>
      <c r="R158" s="145"/>
      <c r="S158" s="145"/>
      <c r="T158" s="145"/>
      <c r="U158" s="14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45"/>
      <c r="R159" s="145"/>
      <c r="S159" s="145"/>
      <c r="T159" s="145"/>
      <c r="U159" s="14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45"/>
      <c r="R160" s="145"/>
      <c r="S160" s="145"/>
      <c r="T160" s="145"/>
      <c r="U160" s="14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45"/>
      <c r="R161" s="145"/>
      <c r="S161" s="145"/>
      <c r="T161" s="145"/>
      <c r="U161" s="14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45"/>
      <c r="R162" s="145"/>
      <c r="S162" s="145"/>
      <c r="T162" s="145"/>
      <c r="U162" s="14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5"/>
      <c r="R163" s="145"/>
      <c r="S163" s="145"/>
      <c r="T163" s="145"/>
      <c r="U163" s="14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5"/>
      <c r="R164" s="145"/>
      <c r="S164" s="145"/>
      <c r="T164" s="145"/>
      <c r="U164" s="14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5"/>
      <c r="R165" s="145"/>
      <c r="S165" s="145"/>
      <c r="T165" s="145"/>
      <c r="U165" s="14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5"/>
      <c r="R166" s="145"/>
      <c r="S166" s="145"/>
      <c r="T166" s="145"/>
      <c r="U166" s="14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5"/>
      <c r="R167" s="145"/>
      <c r="S167" s="145"/>
      <c r="T167" s="145"/>
      <c r="U167" s="14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5"/>
      <c r="R168" s="145"/>
      <c r="S168" s="145"/>
      <c r="T168" s="145"/>
      <c r="U168" s="14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5"/>
      <c r="R169" s="145"/>
      <c r="S169" s="145"/>
      <c r="T169" s="145"/>
      <c r="U169" s="14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5"/>
      <c r="R170" s="145"/>
      <c r="S170" s="145"/>
      <c r="T170" s="145"/>
      <c r="U170" s="14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5"/>
      <c r="R171" s="145"/>
      <c r="S171" s="145"/>
      <c r="T171" s="145"/>
      <c r="U171" s="14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5"/>
      <c r="R172" s="145"/>
      <c r="S172" s="145"/>
      <c r="T172" s="145"/>
      <c r="U172" s="145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2020-09-12T10:13:42Z</dcterms:modified>
</cp:coreProperties>
</file>