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L56" i="1" l="1"/>
  <c r="AL50" i="1"/>
  <c r="AN50" i="1" s="1"/>
  <c r="AN56" i="1"/>
  <c r="AP41" i="1"/>
  <c r="AP38" i="1"/>
  <c r="AP35" i="1"/>
  <c r="AN44" i="1"/>
  <c r="AN45" i="1" s="1"/>
  <c r="AM44" i="1"/>
  <c r="AM45" i="1" s="1"/>
  <c r="AL44" i="1"/>
  <c r="AN42" i="1" l="1"/>
  <c r="AM42" i="1"/>
  <c r="K48" i="1"/>
  <c r="J48" i="1"/>
  <c r="I48" i="1"/>
  <c r="H48" i="1"/>
  <c r="AN62" i="1" l="1"/>
  <c r="AM62" i="1"/>
  <c r="AN65" i="1"/>
  <c r="AM65" i="1"/>
  <c r="AN67" i="1"/>
  <c r="AM67" i="1"/>
  <c r="AL67" i="1"/>
  <c r="AP61" i="1" s="1"/>
  <c r="AN39" i="1"/>
  <c r="AL55" i="1" s="1"/>
  <c r="AN55" i="1" s="1"/>
  <c r="AN36" i="1"/>
  <c r="AL54" i="1" s="1"/>
  <c r="AN54" i="1" s="1"/>
  <c r="AM36" i="1"/>
  <c r="AL48" i="1" s="1"/>
  <c r="AN48" i="1" s="1"/>
  <c r="AP64" i="1" l="1"/>
  <c r="AM39" i="1"/>
  <c r="AL49" i="1" s="1"/>
  <c r="AN49" i="1" s="1"/>
  <c r="AL51" i="1"/>
  <c r="AN51" i="1" s="1"/>
  <c r="AN68" i="1"/>
  <c r="AL57" i="1"/>
  <c r="AN57" i="1" s="1"/>
  <c r="AM68" i="1"/>
  <c r="K66" i="1"/>
  <c r="J66" i="1"/>
  <c r="I66" i="1"/>
  <c r="H66" i="1"/>
  <c r="K65" i="1"/>
  <c r="J65" i="1"/>
  <c r="I65" i="1"/>
  <c r="H65" i="1"/>
  <c r="K64" i="1"/>
  <c r="J64" i="1"/>
  <c r="I64" i="1"/>
  <c r="H64" i="1"/>
  <c r="K62" i="1"/>
  <c r="J62" i="1"/>
  <c r="I62" i="1"/>
  <c r="H62" i="1"/>
  <c r="K61" i="1"/>
  <c r="J61" i="1"/>
  <c r="I61" i="1"/>
  <c r="H61" i="1"/>
  <c r="K63" i="1"/>
  <c r="J63" i="1"/>
  <c r="I63" i="1"/>
  <c r="H63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5" i="1"/>
  <c r="J35" i="1"/>
  <c r="I35" i="1"/>
  <c r="H35" i="1"/>
  <c r="O16" i="5" l="1"/>
  <c r="O15" i="5"/>
  <c r="N15" i="5"/>
  <c r="M15" i="5"/>
  <c r="L15" i="5"/>
  <c r="K15" i="5"/>
  <c r="AS12" i="5"/>
  <c r="AQ12" i="5"/>
  <c r="AP12" i="5"/>
  <c r="AO12" i="5"/>
  <c r="AN12" i="5"/>
  <c r="AM12" i="5"/>
  <c r="AG12" i="5"/>
  <c r="K17" i="5" s="1"/>
  <c r="AE12" i="5"/>
  <c r="I17" i="5" s="1"/>
  <c r="AD12" i="5"/>
  <c r="AC12" i="5"/>
  <c r="G17" i="5" s="1"/>
  <c r="AB12" i="5"/>
  <c r="AA12" i="5"/>
  <c r="E17" i="5" s="1"/>
  <c r="W12" i="5"/>
  <c r="V12" i="5" s="1"/>
  <c r="U12" i="5"/>
  <c r="T12" i="5"/>
  <c r="S12" i="5"/>
  <c r="R12" i="5"/>
  <c r="Q12" i="5"/>
  <c r="K12" i="5"/>
  <c r="J12" i="5" s="1"/>
  <c r="I12" i="5"/>
  <c r="I16" i="5" s="1"/>
  <c r="H12" i="5"/>
  <c r="H16" i="5" s="1"/>
  <c r="M16" i="5" s="1"/>
  <c r="G12" i="5"/>
  <c r="G16" i="5" s="1"/>
  <c r="G18" i="5" s="1"/>
  <c r="F12" i="5"/>
  <c r="F16" i="5" s="1"/>
  <c r="E12" i="5"/>
  <c r="E16" i="5" s="1"/>
  <c r="E18" i="5" s="1"/>
  <c r="J9" i="5"/>
  <c r="J8" i="5"/>
  <c r="J6" i="5"/>
  <c r="J5" i="5"/>
  <c r="J4" i="5"/>
  <c r="N16" i="5" l="1"/>
  <c r="L16" i="5"/>
  <c r="K16" i="5"/>
  <c r="K18" i="5" s="1"/>
  <c r="F17" i="5"/>
  <c r="H17" i="5"/>
  <c r="H18" i="5" s="1"/>
  <c r="M18" i="5" s="1"/>
  <c r="I18" i="5"/>
  <c r="J17" i="5"/>
  <c r="O17" i="5"/>
  <c r="L17" i="5"/>
  <c r="M17" i="5"/>
  <c r="AF12" i="5"/>
  <c r="Y22" i="1"/>
  <c r="X22" i="1"/>
  <c r="H28" i="1" s="1"/>
  <c r="W22" i="1"/>
  <c r="V22" i="1"/>
  <c r="F28" i="1" s="1"/>
  <c r="U22" i="1"/>
  <c r="P19" i="3"/>
  <c r="M19" i="3"/>
  <c r="I19" i="3"/>
  <c r="P13" i="3"/>
  <c r="M13" i="3"/>
  <c r="I13" i="3"/>
  <c r="P7" i="3"/>
  <c r="M7" i="3"/>
  <c r="I7" i="3"/>
  <c r="O15" i="1"/>
  <c r="O14" i="1"/>
  <c r="O13" i="1"/>
  <c r="O12" i="1"/>
  <c r="O11" i="1"/>
  <c r="O8" i="1"/>
  <c r="G28" i="1"/>
  <c r="E28" i="1"/>
  <c r="M22" i="1"/>
  <c r="L22" i="1"/>
  <c r="K22" i="1"/>
  <c r="J22" i="1"/>
  <c r="I22" i="1"/>
  <c r="H22" i="1"/>
  <c r="H27" i="1" s="1"/>
  <c r="G22" i="1"/>
  <c r="G27" i="1" s="1"/>
  <c r="F22" i="1"/>
  <c r="F27" i="1" s="1"/>
  <c r="E22" i="1"/>
  <c r="E27" i="1" s="1"/>
  <c r="O22" i="1"/>
  <c r="O27" i="1" s="1"/>
  <c r="O30" i="1" s="1"/>
  <c r="I28" i="1"/>
  <c r="I27" i="1"/>
  <c r="N28" i="1"/>
  <c r="Z22" i="1" s="1"/>
  <c r="AQ22" i="1"/>
  <c r="AP22" i="1"/>
  <c r="AO22" i="1"/>
  <c r="AN22" i="1"/>
  <c r="AM22" i="1"/>
  <c r="AL22" i="1"/>
  <c r="M28" i="1" l="1"/>
  <c r="E30" i="1"/>
  <c r="I30" i="1"/>
  <c r="N22" i="1"/>
  <c r="N27" i="1" s="1"/>
  <c r="K28" i="1"/>
  <c r="L28" i="1"/>
  <c r="J16" i="5"/>
  <c r="M27" i="1"/>
  <c r="N17" i="5"/>
  <c r="F18" i="5"/>
  <c r="O18" i="5"/>
  <c r="J18" i="5"/>
  <c r="K27" i="1"/>
  <c r="F30" i="1"/>
  <c r="D24" i="1"/>
  <c r="G30" i="1"/>
  <c r="M30" i="1"/>
  <c r="O31" i="1"/>
  <c r="N30" i="1"/>
  <c r="L27" i="1"/>
  <c r="H30" i="1"/>
  <c r="L30" i="1" s="1"/>
  <c r="K30" i="1"/>
  <c r="N18" i="5" l="1"/>
  <c r="L18" i="5"/>
</calcChain>
</file>

<file path=xl/sharedStrings.xml><?xml version="1.0" encoding="utf-8"?>
<sst xmlns="http://schemas.openxmlformats.org/spreadsheetml/2006/main" count="664" uniqueCount="329">
  <si>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</si>
  <si>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</si>
  <si>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</si>
  <si>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</si>
  <si>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</si>
  <si>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</si>
  <si>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</si>
  <si>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</si>
  <si>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</si>
  <si>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</si>
  <si>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</si>
  <si>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</si>
  <si>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</si>
  <si>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</si>
  <si>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</si>
  <si>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</si>
  <si>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</si>
  <si>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</si>
  <si>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</si>
  <si>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</si>
  <si>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</si>
  <si>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</si>
  <si>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</si>
  <si>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</si>
  <si>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</si>
  <si>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</si>
  <si>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</si>
  <si>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</si>
  <si>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</si>
  <si>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</si>
  <si>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</si>
  <si>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</si>
  <si>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</si>
  <si>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</si>
  <si>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</si>
  <si>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</si>
  <si>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</si>
  <si>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</si>
  <si>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</si>
  <si>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</si>
  <si>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</si>
  <si>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</si>
  <si>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</si>
  <si>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</si>
  <si>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</si>
  <si>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</si>
  <si>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</si>
  <si>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</si>
  <si>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</si>
  <si>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</si>
  <si>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</si>
  <si>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</si>
  <si>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</si>
  <si>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</si>
  <si>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</si>
  <si>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</si>
  <si>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</si>
  <si>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</si>
  <si>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KAIKKIEN AIKOJEN TILASTOT, TOP-10</t>
  </si>
  <si>
    <t>PESISPÖRSSIRAJAT</t>
  </si>
  <si>
    <t>1.  ottelu</t>
  </si>
  <si>
    <t>2.</t>
  </si>
  <si>
    <t>hSM</t>
  </si>
  <si>
    <t>Seurat</t>
  </si>
  <si>
    <t>MIEHET</t>
  </si>
  <si>
    <t>0/1</t>
  </si>
  <si>
    <t>4.</t>
  </si>
  <si>
    <t>0/2</t>
  </si>
  <si>
    <t>9.</t>
  </si>
  <si>
    <t>0/0</t>
  </si>
  <si>
    <t>3/5</t>
  </si>
  <si>
    <t>Itä</t>
  </si>
  <si>
    <t>jok</t>
  </si>
  <si>
    <t>3.</t>
  </si>
  <si>
    <t>2.  ottelu</t>
  </si>
  <si>
    <t>3v</t>
  </si>
  <si>
    <t>1/3</t>
  </si>
  <si>
    <t>2/4</t>
  </si>
  <si>
    <t>5/5</t>
  </si>
  <si>
    <t>1/1</t>
  </si>
  <si>
    <t>Kiri</t>
  </si>
  <si>
    <t>ykköspesis</t>
  </si>
  <si>
    <t>0-3  SoJy</t>
  </si>
  <si>
    <t>10.</t>
  </si>
  <si>
    <t>YKKÖSPESIS</t>
  </si>
  <si>
    <t>B - POJAT</t>
  </si>
  <si>
    <t>A - POJAT</t>
  </si>
  <si>
    <t>27.06. 2008  Raahe</t>
  </si>
  <si>
    <t xml:space="preserve">  2-1  (0-3, 3-2, 1-1, 3-2)</t>
  </si>
  <si>
    <t>Vesa Toikka</t>
  </si>
  <si>
    <t>2147</t>
  </si>
  <si>
    <t>2v</t>
  </si>
  <si>
    <t>3/7</t>
  </si>
  <si>
    <t>0/3</t>
  </si>
  <si>
    <t>2/3</t>
  </si>
  <si>
    <t>2/7</t>
  </si>
  <si>
    <t>Kimmo Carlson</t>
  </si>
  <si>
    <t>18.8.1987   Jyväskylä</t>
  </si>
  <si>
    <t>13.</t>
  </si>
  <si>
    <t>8.</t>
  </si>
  <si>
    <t>Tahko</t>
  </si>
  <si>
    <t>Kiri = Jyväskylän Kiri  (1930),  kasvattajaseura</t>
  </si>
  <si>
    <t>Tahko = Hyvinkään Tahko  (1915)</t>
  </si>
  <si>
    <t>0-1-0</t>
  </si>
  <si>
    <t>04.09. 2005  IPV - Kiri  1-2  (1-4, 4-0, 0-0, 1-3)</t>
  </si>
  <si>
    <t xml:space="preserve">11.09. 2005  Kiri - AA  2-0  (6-2, 5-1) </t>
  </si>
  <si>
    <t xml:space="preserve">  18 v   0 kk 17 pv</t>
  </si>
  <si>
    <t xml:space="preserve">  18 v   0 kk 24 pv</t>
  </si>
  <si>
    <t>0-4  SoJy</t>
  </si>
  <si>
    <t>3-2  KiPa</t>
  </si>
  <si>
    <t>1-3  SoJy</t>
  </si>
  <si>
    <t>0-2  Tahko</t>
  </si>
  <si>
    <t>2-3  JoMa</t>
  </si>
  <si>
    <t>3-1  JymyJussit</t>
  </si>
  <si>
    <t>1-2  JoMa</t>
  </si>
  <si>
    <t>Minipudotuspelit;  0-2  Tahko</t>
  </si>
  <si>
    <t>22.07. 2012  Sotkamo</t>
  </si>
  <si>
    <t xml:space="preserve">  1-2  (5-1, 5-10, 0-3)</t>
  </si>
  <si>
    <t>1v</t>
  </si>
  <si>
    <t>Mikko Kuosmanen</t>
  </si>
  <si>
    <t>5214</t>
  </si>
  <si>
    <t>28.06. 2015  Hyvinkää</t>
  </si>
  <si>
    <t>s</t>
  </si>
  <si>
    <t>Mikko Huotari</t>
  </si>
  <si>
    <t>4409</t>
  </si>
  <si>
    <t>03.07. 2016  Kouvola</t>
  </si>
  <si>
    <t xml:space="preserve">  0-1  (2-2, 2-3)</t>
  </si>
  <si>
    <t>Markku Hylkilä</t>
  </si>
  <si>
    <t>4085</t>
  </si>
  <si>
    <t>24 v  11 kk  4 pv</t>
  </si>
  <si>
    <t>03.08. 2003  Sotkamo</t>
  </si>
  <si>
    <t xml:space="preserve">  0-2  (3-6, 2-3)</t>
  </si>
  <si>
    <t>Pasi Ahonen</t>
  </si>
  <si>
    <t>1178</t>
  </si>
  <si>
    <t>02.07. 2005  Oulu</t>
  </si>
  <si>
    <t xml:space="preserve">  0-1  (4-4, 0-1)</t>
  </si>
  <si>
    <t>Janne Huotari</t>
  </si>
  <si>
    <t>1318</t>
  </si>
  <si>
    <t>30.06. 2006  Kitee</t>
  </si>
  <si>
    <t xml:space="preserve">  0-2  (0-1, 0-1)</t>
  </si>
  <si>
    <t>Mika Sirviö</t>
  </si>
  <si>
    <t>2125</t>
  </si>
  <si>
    <t>29.06. 2007  Kouvola</t>
  </si>
  <si>
    <t xml:space="preserve">  2-0  (6-5, 4-1)</t>
  </si>
  <si>
    <t>2318</t>
  </si>
  <si>
    <t xml:space="preserve">  1-2  (1-2, 1-0, 0-1)</t>
  </si>
  <si>
    <t>4/11</t>
  </si>
  <si>
    <t>4/9</t>
  </si>
  <si>
    <t>2/2</t>
  </si>
  <si>
    <t>10/14</t>
  </si>
  <si>
    <t>7/10</t>
  </si>
  <si>
    <t xml:space="preserve">      Mitalit</t>
  </si>
  <si>
    <t>1-3  JoMa</t>
  </si>
  <si>
    <t>2/5</t>
  </si>
  <si>
    <t>16.</t>
  </si>
  <si>
    <t xml:space="preserve">       Runkosarja TOP-30</t>
  </si>
  <si>
    <t>Ylempi loppusarjaTOP-10</t>
  </si>
  <si>
    <t>ALS</t>
  </si>
  <si>
    <t>SUOMENSARJA</t>
  </si>
  <si>
    <t>KAIKKI OTTELUT</t>
  </si>
  <si>
    <t>YHTEENSÄ</t>
  </si>
  <si>
    <t>Valo = Jyväskylän Valo  (1949)</t>
  </si>
  <si>
    <t>7.</t>
  </si>
  <si>
    <t>Valo</t>
  </si>
  <si>
    <t>11.</t>
  </si>
  <si>
    <t xml:space="preserve">    Runkosarja TOP-10</t>
  </si>
  <si>
    <t>Jatkosarjat</t>
  </si>
  <si>
    <t xml:space="preserve">  Runkosarja TOP-10</t>
  </si>
  <si>
    <t>ka/l+t</t>
  </si>
  <si>
    <t>ka/kl</t>
  </si>
  <si>
    <t>suomensarja</t>
  </si>
  <si>
    <t>1.</t>
  </si>
  <si>
    <t>Manse PP</t>
  </si>
  <si>
    <t>Manse PP = Manse PP Edustus  (2015)</t>
  </si>
  <si>
    <t>6.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</si>
  <si>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</si>
  <si>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</si>
  <si>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</si>
  <si>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</si>
  <si>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</si>
  <si>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</si>
  <si>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</si>
  <si>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</si>
  <si>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</si>
  <si>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</si>
  <si>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</si>
  <si>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</si>
  <si>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</si>
  <si>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</si>
  <si>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</si>
  <si>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</si>
  <si>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</si>
  <si>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</si>
  <si>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</si>
  <si>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</si>
  <si>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</si>
  <si>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</si>
  <si>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</si>
  <si>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</si>
  <si>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</si>
  <si>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</si>
  <si>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</si>
  <si>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</si>
  <si>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</si>
  <si>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</si>
  <si>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301.   22.07. 2016  Kiri - KPL  1-2</t>
  </si>
  <si>
    <t>28 v 11 kk   4 pv</t>
  </si>
  <si>
    <t>859.</t>
  </si>
  <si>
    <t>875.</t>
  </si>
  <si>
    <t>883.</t>
  </si>
  <si>
    <t>724.</t>
  </si>
  <si>
    <t>615.</t>
  </si>
  <si>
    <t>545.</t>
  </si>
  <si>
    <t>471.</t>
  </si>
  <si>
    <t>392.</t>
  </si>
  <si>
    <t>349.</t>
  </si>
  <si>
    <t>294.</t>
  </si>
  <si>
    <t>266.</t>
  </si>
  <si>
    <t>238.</t>
  </si>
  <si>
    <t>245.</t>
  </si>
  <si>
    <t>1591.</t>
  </si>
  <si>
    <t>1605.</t>
  </si>
  <si>
    <t>1614.</t>
  </si>
  <si>
    <t>1403.</t>
  </si>
  <si>
    <t>1117.</t>
  </si>
  <si>
    <t>904.</t>
  </si>
  <si>
    <t>860.</t>
  </si>
  <si>
    <t>831.</t>
  </si>
  <si>
    <t>826.</t>
  </si>
  <si>
    <t>803.</t>
  </si>
  <si>
    <t>694.</t>
  </si>
  <si>
    <t>639.</t>
  </si>
  <si>
    <t>650.</t>
  </si>
  <si>
    <t>1321.</t>
  </si>
  <si>
    <t>1338.</t>
  </si>
  <si>
    <t>1349.</t>
  </si>
  <si>
    <t>1043.</t>
  </si>
  <si>
    <t>959.</t>
  </si>
  <si>
    <t>800.</t>
  </si>
  <si>
    <t>636.</t>
  </si>
  <si>
    <t>425.</t>
  </si>
  <si>
    <t>358.</t>
  </si>
  <si>
    <t>293.</t>
  </si>
  <si>
    <t>275.</t>
  </si>
  <si>
    <t>226.</t>
  </si>
  <si>
    <t>232.</t>
  </si>
  <si>
    <t>1473.</t>
  </si>
  <si>
    <t>1491.</t>
  </si>
  <si>
    <t>1497.</t>
  </si>
  <si>
    <t>1212.</t>
  </si>
  <si>
    <t>1084.</t>
  </si>
  <si>
    <t>884.</t>
  </si>
  <si>
    <t>780.</t>
  </si>
  <si>
    <t>581.</t>
  </si>
  <si>
    <t>541.</t>
  </si>
  <si>
    <t>473.</t>
  </si>
  <si>
    <t>439.</t>
  </si>
  <si>
    <t>391.</t>
  </si>
  <si>
    <t>399.</t>
  </si>
  <si>
    <t>1261.</t>
  </si>
  <si>
    <t>1279.</t>
  </si>
  <si>
    <t>1289.</t>
  </si>
  <si>
    <t>1016.</t>
  </si>
  <si>
    <t>809.</t>
  </si>
  <si>
    <t>531.</t>
  </si>
  <si>
    <t>422.</t>
  </si>
  <si>
    <t>350.</t>
  </si>
  <si>
    <t>279.</t>
  </si>
  <si>
    <t>221.</t>
  </si>
  <si>
    <t>182.</t>
  </si>
  <si>
    <t>189.</t>
  </si>
  <si>
    <t>469.</t>
  </si>
  <si>
    <t>483.</t>
  </si>
  <si>
    <t>440.</t>
  </si>
  <si>
    <t>448.</t>
  </si>
  <si>
    <t>453.</t>
  </si>
  <si>
    <t>381.</t>
  </si>
  <si>
    <t>385.</t>
  </si>
  <si>
    <t>164.</t>
  </si>
  <si>
    <t>140.</t>
  </si>
  <si>
    <t>133.</t>
  </si>
  <si>
    <t>125.</t>
  </si>
  <si>
    <t>129.</t>
  </si>
  <si>
    <t>262.</t>
  </si>
  <si>
    <t>234.</t>
  </si>
  <si>
    <t>217.</t>
  </si>
  <si>
    <t>222.</t>
  </si>
  <si>
    <t>227.</t>
  </si>
  <si>
    <t>536.</t>
  </si>
  <si>
    <t>419.</t>
  </si>
  <si>
    <t>263.</t>
  </si>
  <si>
    <t>225.</t>
  </si>
  <si>
    <t>212.</t>
  </si>
  <si>
    <t>200.</t>
  </si>
  <si>
    <t>202.</t>
  </si>
  <si>
    <t>209.</t>
  </si>
  <si>
    <t>538.</t>
  </si>
  <si>
    <t>433.</t>
  </si>
  <si>
    <t>309.</t>
  </si>
  <si>
    <t>239.</t>
  </si>
  <si>
    <t>231.</t>
  </si>
  <si>
    <t>220.</t>
  </si>
  <si>
    <t>228.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</si>
  <si>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</si>
  <si>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</si>
  <si>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</si>
  <si>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</si>
  <si>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</si>
  <si>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</si>
  <si>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</si>
  <si>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</si>
  <si>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</si>
  <si>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</si>
  <si>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</si>
  <si>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308.   21.07. 2013  Tahko - KoU  2-0</t>
  </si>
  <si>
    <t>SIJA</t>
  </si>
  <si>
    <t>KATSOJIA</t>
  </si>
  <si>
    <t>KA / PELI</t>
  </si>
  <si>
    <t>RS JA YLS</t>
  </si>
  <si>
    <t>Jyväskylän Kiri</t>
  </si>
  <si>
    <t>Hyvinkään Tahko</t>
  </si>
  <si>
    <t>110.   13.07. 2017  SoJy - Tahko  2-0</t>
  </si>
  <si>
    <t>12.</t>
  </si>
  <si>
    <t xml:space="preserve"> 1945 - 2020</t>
  </si>
  <si>
    <t>367.</t>
  </si>
  <si>
    <t>644.</t>
  </si>
  <si>
    <t>158.</t>
  </si>
  <si>
    <t xml:space="preserve"> 1979 - 2020</t>
  </si>
  <si>
    <t>416 292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</si>
</sst>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2" borderId="0" xfId="0" applyNumberFormat="1" applyFont="1" applyFill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3" borderId="7" xfId="0" applyFont="1" applyFill="1" applyBorder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/>
    <xf numFmtId="0" fontId="11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0" fontId="8" fillId="3" borderId="0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8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165" fontId="4" fillId="8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right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9" fontId="4" fillId="4" borderId="0" xfId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0.710937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5" width="11.7109375" style="60" customWidth="1"/>
    <col min="36" max="36" width="10.570312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96</v>
      </c>
      <c r="C1" s="6"/>
      <c r="D1" s="96"/>
      <c r="E1" s="107" t="s">
        <v>97</v>
      </c>
      <c r="F1" s="7"/>
      <c r="G1" s="7"/>
      <c r="H1" s="7"/>
      <c r="I1" s="7"/>
      <c r="J1" s="6"/>
      <c r="K1" s="6"/>
      <c r="L1" s="7"/>
      <c r="M1" s="6"/>
      <c r="N1" s="6"/>
      <c r="O1" s="7"/>
      <c r="P1" s="86"/>
      <c r="Q1" s="86"/>
      <c r="R1" s="86"/>
      <c r="S1" s="86"/>
      <c r="T1" s="86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155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156</v>
      </c>
      <c r="AC2" s="20"/>
      <c r="AD2" s="14"/>
      <c r="AE2" s="21"/>
      <c r="AF2" s="19"/>
      <c r="AG2" s="22" t="s">
        <v>49</v>
      </c>
      <c r="AH2" s="14"/>
      <c r="AI2" s="14"/>
      <c r="AJ2" s="15"/>
      <c r="AK2" s="19"/>
      <c r="AL2" s="22" t="s">
        <v>50</v>
      </c>
      <c r="AM2" s="20"/>
      <c r="AN2" s="14"/>
      <c r="AO2" s="147" t="s">
        <v>151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53</v>
      </c>
      <c r="AH3" s="18" t="s">
        <v>54</v>
      </c>
      <c r="AI3" s="15" t="s">
        <v>55</v>
      </c>
      <c r="AJ3" s="18" t="s">
        <v>56</v>
      </c>
      <c r="AK3" s="24"/>
      <c r="AL3" s="18" t="s">
        <v>22</v>
      </c>
      <c r="AM3" s="18" t="s">
        <v>23</v>
      </c>
      <c r="AN3" s="15" t="s">
        <v>62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19">
        <v>2004</v>
      </c>
      <c r="C4" s="119" t="s">
        <v>73</v>
      </c>
      <c r="D4" s="120" t="s">
        <v>80</v>
      </c>
      <c r="E4" s="119"/>
      <c r="F4" s="137" t="s">
        <v>81</v>
      </c>
      <c r="G4" s="121"/>
      <c r="H4" s="61"/>
      <c r="I4" s="119"/>
      <c r="J4" s="119"/>
      <c r="K4" s="119"/>
      <c r="L4" s="119"/>
      <c r="M4" s="119"/>
      <c r="N4" s="119"/>
      <c r="O4" s="24"/>
      <c r="P4" s="18"/>
      <c r="Q4" s="18"/>
      <c r="R4" s="18"/>
      <c r="S4" s="18"/>
      <c r="T4" s="24"/>
      <c r="U4" s="84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84"/>
      <c r="AH4" s="84"/>
      <c r="AI4" s="84"/>
      <c r="AJ4" s="84"/>
      <c r="AK4" s="24"/>
      <c r="AL4" s="25"/>
      <c r="AM4" s="84"/>
      <c r="AN4" s="98"/>
      <c r="AO4" s="27"/>
      <c r="AP4" s="29"/>
      <c r="AQ4" s="25"/>
      <c r="AR4" s="39"/>
    </row>
    <row r="5" spans="1:44" s="4" customFormat="1" ht="15" customHeight="1" x14ac:dyDescent="0.25">
      <c r="A5" s="2"/>
      <c r="B5" s="167">
        <v>2005</v>
      </c>
      <c r="C5" s="167" t="s">
        <v>162</v>
      </c>
      <c r="D5" s="168" t="s">
        <v>163</v>
      </c>
      <c r="E5" s="167"/>
      <c r="F5" s="157" t="s">
        <v>170</v>
      </c>
      <c r="G5" s="167"/>
      <c r="H5" s="167"/>
      <c r="I5" s="167"/>
      <c r="J5" s="167"/>
      <c r="K5" s="167"/>
      <c r="L5" s="167"/>
      <c r="M5" s="167"/>
      <c r="N5" s="169"/>
      <c r="O5" s="24"/>
      <c r="P5" s="18"/>
      <c r="Q5" s="18"/>
      <c r="R5" s="18"/>
      <c r="S5" s="18"/>
      <c r="T5" s="24"/>
      <c r="U5" s="84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4"/>
      <c r="AH5" s="84"/>
      <c r="AI5" s="84"/>
      <c r="AJ5" s="84"/>
      <c r="AK5" s="24"/>
      <c r="AL5" s="25"/>
      <c r="AM5" s="84"/>
      <c r="AN5" s="98"/>
      <c r="AO5" s="27"/>
      <c r="AP5" s="29"/>
      <c r="AQ5" s="25"/>
      <c r="AR5" s="39"/>
    </row>
    <row r="6" spans="1:44" s="4" customFormat="1" ht="15" customHeight="1" x14ac:dyDescent="0.25">
      <c r="A6" s="2"/>
      <c r="B6" s="119">
        <v>2005</v>
      </c>
      <c r="C6" s="119" t="s">
        <v>61</v>
      </c>
      <c r="D6" s="120" t="s">
        <v>80</v>
      </c>
      <c r="E6" s="119"/>
      <c r="F6" s="137" t="s">
        <v>81</v>
      </c>
      <c r="G6" s="121"/>
      <c r="H6" s="61"/>
      <c r="I6" s="119"/>
      <c r="J6" s="119"/>
      <c r="K6" s="119"/>
      <c r="L6" s="119"/>
      <c r="M6" s="119"/>
      <c r="N6" s="119"/>
      <c r="O6" s="24"/>
      <c r="P6" s="18"/>
      <c r="Q6" s="18"/>
      <c r="R6" s="18"/>
      <c r="S6" s="18"/>
      <c r="T6" s="24"/>
      <c r="U6" s="84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4"/>
      <c r="AH6" s="84"/>
      <c r="AI6" s="84"/>
      <c r="AJ6" s="84"/>
      <c r="AK6" s="24"/>
      <c r="AL6" s="25"/>
      <c r="AM6" s="84"/>
      <c r="AN6" s="98"/>
      <c r="AO6" s="27"/>
      <c r="AP6" s="29"/>
      <c r="AQ6" s="25"/>
      <c r="AR6" s="39"/>
    </row>
    <row r="7" spans="1:44" s="4" customFormat="1" ht="15" customHeight="1" x14ac:dyDescent="0.25">
      <c r="A7" s="2"/>
      <c r="B7" s="119">
        <v>2006</v>
      </c>
      <c r="C7" s="119" t="s">
        <v>61</v>
      </c>
      <c r="D7" s="138" t="s">
        <v>80</v>
      </c>
      <c r="E7" s="119"/>
      <c r="F7" s="137" t="s">
        <v>81</v>
      </c>
      <c r="G7" s="121"/>
      <c r="H7" s="61"/>
      <c r="I7" s="119"/>
      <c r="J7" s="119"/>
      <c r="K7" s="119"/>
      <c r="L7" s="119"/>
      <c r="M7" s="119"/>
      <c r="N7" s="119"/>
      <c r="O7" s="24"/>
      <c r="P7" s="18"/>
      <c r="Q7" s="18"/>
      <c r="R7" s="18"/>
      <c r="S7" s="18"/>
      <c r="T7" s="24"/>
      <c r="U7" s="84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4"/>
      <c r="AH7" s="84"/>
      <c r="AI7" s="84"/>
      <c r="AJ7" s="84"/>
      <c r="AK7" s="24"/>
      <c r="AL7" s="25"/>
      <c r="AM7" s="84"/>
      <c r="AN7" s="98"/>
      <c r="AO7" s="27"/>
      <c r="AP7" s="29"/>
      <c r="AQ7" s="25"/>
      <c r="AR7" s="39"/>
    </row>
    <row r="8" spans="1:44" s="4" customFormat="1" ht="15" customHeight="1" x14ac:dyDescent="0.25">
      <c r="A8" s="2"/>
      <c r="B8" s="25">
        <v>2007</v>
      </c>
      <c r="C8" s="25" t="s">
        <v>98</v>
      </c>
      <c r="D8" s="26" t="s">
        <v>80</v>
      </c>
      <c r="E8" s="25">
        <v>23</v>
      </c>
      <c r="F8" s="25">
        <v>1</v>
      </c>
      <c r="G8" s="25">
        <v>0</v>
      </c>
      <c r="H8" s="25">
        <v>6</v>
      </c>
      <c r="I8" s="25">
        <v>36</v>
      </c>
      <c r="J8" s="25">
        <v>31</v>
      </c>
      <c r="K8" s="25">
        <v>2</v>
      </c>
      <c r="L8" s="25">
        <v>2</v>
      </c>
      <c r="M8" s="25">
        <v>1</v>
      </c>
      <c r="N8" s="28">
        <v>0.32700000000000001</v>
      </c>
      <c r="O8" s="24">
        <f>PRODUCT(I8/N8)</f>
        <v>110.09174311926606</v>
      </c>
      <c r="P8" s="18"/>
      <c r="Q8" s="18"/>
      <c r="R8" s="18"/>
      <c r="S8" s="18"/>
      <c r="T8" s="24"/>
      <c r="U8" s="84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84"/>
      <c r="AH8" s="84"/>
      <c r="AI8" s="84"/>
      <c r="AJ8" s="84"/>
      <c r="AK8" s="24"/>
      <c r="AL8" s="25"/>
      <c r="AM8" s="84"/>
      <c r="AN8" s="98"/>
      <c r="AO8" s="27"/>
      <c r="AP8" s="29"/>
      <c r="AQ8" s="25"/>
      <c r="AR8" s="39"/>
    </row>
    <row r="9" spans="1:44" s="4" customFormat="1" ht="15" customHeight="1" x14ac:dyDescent="0.25">
      <c r="A9" s="2"/>
      <c r="B9" s="119">
        <v>2008</v>
      </c>
      <c r="C9" s="119" t="s">
        <v>61</v>
      </c>
      <c r="D9" s="120" t="s">
        <v>80</v>
      </c>
      <c r="E9" s="119"/>
      <c r="F9" s="137" t="s">
        <v>81</v>
      </c>
      <c r="G9" s="121"/>
      <c r="H9" s="61"/>
      <c r="I9" s="119"/>
      <c r="J9" s="119"/>
      <c r="K9" s="119"/>
      <c r="L9" s="119"/>
      <c r="M9" s="119"/>
      <c r="N9" s="119"/>
      <c r="O9" s="24">
        <v>0</v>
      </c>
      <c r="P9" s="18"/>
      <c r="Q9" s="18"/>
      <c r="R9" s="18"/>
      <c r="S9" s="18"/>
      <c r="T9" s="24"/>
      <c r="U9" s="84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84"/>
      <c r="AH9" s="84"/>
      <c r="AI9" s="84"/>
      <c r="AJ9" s="84"/>
      <c r="AK9" s="24"/>
      <c r="AL9" s="25"/>
      <c r="AM9" s="84"/>
      <c r="AN9" s="98"/>
      <c r="AO9" s="27"/>
      <c r="AP9" s="29"/>
      <c r="AQ9" s="25"/>
      <c r="AR9" s="39"/>
    </row>
    <row r="10" spans="1:44" s="4" customFormat="1" ht="15" customHeight="1" x14ac:dyDescent="0.25">
      <c r="A10" s="2"/>
      <c r="B10" s="119">
        <v>2009</v>
      </c>
      <c r="C10" s="119" t="s">
        <v>61</v>
      </c>
      <c r="D10" s="120" t="s">
        <v>80</v>
      </c>
      <c r="E10" s="119"/>
      <c r="F10" s="137" t="s">
        <v>81</v>
      </c>
      <c r="G10" s="121"/>
      <c r="H10" s="61"/>
      <c r="I10" s="119"/>
      <c r="J10" s="119"/>
      <c r="K10" s="119"/>
      <c r="L10" s="119"/>
      <c r="M10" s="119"/>
      <c r="N10" s="119"/>
      <c r="O10" s="24">
        <v>0</v>
      </c>
      <c r="P10" s="18"/>
      <c r="Q10" s="18"/>
      <c r="R10" s="18"/>
      <c r="S10" s="18"/>
      <c r="T10" s="24"/>
      <c r="U10" s="84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84"/>
      <c r="AH10" s="84"/>
      <c r="AI10" s="84"/>
      <c r="AJ10" s="84"/>
      <c r="AK10" s="24"/>
      <c r="AL10" s="25"/>
      <c r="AM10" s="84"/>
      <c r="AN10" s="98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2010</v>
      </c>
      <c r="C11" s="25" t="s">
        <v>68</v>
      </c>
      <c r="D11" s="26" t="s">
        <v>80</v>
      </c>
      <c r="E11" s="25">
        <v>24</v>
      </c>
      <c r="F11" s="25">
        <v>1</v>
      </c>
      <c r="G11" s="25">
        <v>2</v>
      </c>
      <c r="H11" s="25">
        <v>11</v>
      </c>
      <c r="I11" s="25">
        <v>57</v>
      </c>
      <c r="J11" s="25">
        <v>44</v>
      </c>
      <c r="K11" s="25">
        <v>2</v>
      </c>
      <c r="L11" s="25">
        <v>8</v>
      </c>
      <c r="M11" s="25">
        <v>3</v>
      </c>
      <c r="N11" s="28">
        <v>0.46</v>
      </c>
      <c r="O11" s="24">
        <f>PRODUCT(I11/N11)</f>
        <v>123.91304347826086</v>
      </c>
      <c r="P11" s="18"/>
      <c r="Q11" s="18"/>
      <c r="R11" s="18"/>
      <c r="S11" s="18"/>
      <c r="T11" s="24"/>
      <c r="U11" s="84"/>
      <c r="V11" s="25"/>
      <c r="W11" s="27"/>
      <c r="X11" s="25"/>
      <c r="Y11" s="25"/>
      <c r="Z11" s="28"/>
      <c r="AA11" s="24"/>
      <c r="AB11" s="18"/>
      <c r="AC11" s="18"/>
      <c r="AD11" s="18"/>
      <c r="AE11" s="18"/>
      <c r="AF11" s="24"/>
      <c r="AG11" s="84"/>
      <c r="AH11" s="84"/>
      <c r="AI11" s="84"/>
      <c r="AJ11" s="84"/>
      <c r="AK11" s="24"/>
      <c r="AL11" s="25"/>
      <c r="AM11" s="84"/>
      <c r="AN11" s="98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2011</v>
      </c>
      <c r="C12" s="25" t="s">
        <v>83</v>
      </c>
      <c r="D12" s="26" t="s">
        <v>80</v>
      </c>
      <c r="E12" s="25">
        <v>26</v>
      </c>
      <c r="F12" s="25">
        <v>1</v>
      </c>
      <c r="G12" s="25">
        <v>6</v>
      </c>
      <c r="H12" s="25">
        <v>5</v>
      </c>
      <c r="I12" s="25">
        <v>58</v>
      </c>
      <c r="J12" s="25">
        <v>35</v>
      </c>
      <c r="K12" s="25">
        <v>7</v>
      </c>
      <c r="L12" s="25">
        <v>9</v>
      </c>
      <c r="M12" s="25">
        <v>7</v>
      </c>
      <c r="N12" s="28">
        <v>0.45700000000000002</v>
      </c>
      <c r="O12" s="24">
        <f>PRODUCT(I12/N12)</f>
        <v>126.91466083150985</v>
      </c>
      <c r="P12" s="18"/>
      <c r="Q12" s="18"/>
      <c r="R12" s="18"/>
      <c r="S12" s="18"/>
      <c r="T12" s="24"/>
      <c r="U12" s="84"/>
      <c r="V12" s="25"/>
      <c r="W12" s="27"/>
      <c r="X12" s="25"/>
      <c r="Y12" s="25"/>
      <c r="Z12" s="28"/>
      <c r="AA12" s="24"/>
      <c r="AB12" s="18"/>
      <c r="AC12" s="18"/>
      <c r="AD12" s="18"/>
      <c r="AE12" s="18"/>
      <c r="AF12" s="24"/>
      <c r="AG12" s="84"/>
      <c r="AH12" s="84"/>
      <c r="AI12" s="84"/>
      <c r="AJ12" s="84"/>
      <c r="AK12" s="24"/>
      <c r="AL12" s="25"/>
      <c r="AM12" s="84"/>
      <c r="AN12" s="98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2012</v>
      </c>
      <c r="C13" s="25" t="s">
        <v>99</v>
      </c>
      <c r="D13" s="26" t="s">
        <v>80</v>
      </c>
      <c r="E13" s="25">
        <v>26</v>
      </c>
      <c r="F13" s="25">
        <v>1</v>
      </c>
      <c r="G13" s="25">
        <v>9</v>
      </c>
      <c r="H13" s="25">
        <v>12</v>
      </c>
      <c r="I13" s="25">
        <v>57</v>
      </c>
      <c r="J13" s="25">
        <v>39</v>
      </c>
      <c r="K13" s="25">
        <v>1</v>
      </c>
      <c r="L13" s="25">
        <v>7</v>
      </c>
      <c r="M13" s="25">
        <v>10</v>
      </c>
      <c r="N13" s="28">
        <v>0.45600000000000002</v>
      </c>
      <c r="O13" s="24">
        <f>PRODUCT(I13/N13)</f>
        <v>125</v>
      </c>
      <c r="P13" s="18"/>
      <c r="Q13" s="18"/>
      <c r="R13" s="18"/>
      <c r="S13" s="18"/>
      <c r="T13" s="24"/>
      <c r="U13" s="25">
        <v>4</v>
      </c>
      <c r="V13" s="25">
        <v>0</v>
      </c>
      <c r="W13" s="27">
        <v>0</v>
      </c>
      <c r="X13" s="25">
        <v>3</v>
      </c>
      <c r="Y13" s="25">
        <v>7</v>
      </c>
      <c r="Z13" s="28">
        <v>0.41199999999999998</v>
      </c>
      <c r="AA13" s="24"/>
      <c r="AB13" s="18"/>
      <c r="AC13" s="18"/>
      <c r="AD13" s="18"/>
      <c r="AE13" s="18"/>
      <c r="AF13" s="24"/>
      <c r="AG13" s="84" t="s">
        <v>108</v>
      </c>
      <c r="AH13" s="84"/>
      <c r="AI13" s="84"/>
      <c r="AJ13" s="84"/>
      <c r="AK13" s="24"/>
      <c r="AL13" s="25">
        <v>1</v>
      </c>
      <c r="AM13" s="84"/>
      <c r="AN13" s="98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2013</v>
      </c>
      <c r="C14" s="25" t="s">
        <v>57</v>
      </c>
      <c r="D14" s="26" t="s">
        <v>100</v>
      </c>
      <c r="E14" s="25">
        <v>26</v>
      </c>
      <c r="F14" s="25">
        <v>1</v>
      </c>
      <c r="G14" s="25">
        <v>2</v>
      </c>
      <c r="H14" s="25">
        <v>17</v>
      </c>
      <c r="I14" s="25">
        <v>71</v>
      </c>
      <c r="J14" s="25">
        <v>55</v>
      </c>
      <c r="K14" s="25">
        <v>9</v>
      </c>
      <c r="L14" s="25">
        <v>4</v>
      </c>
      <c r="M14" s="29">
        <v>3</v>
      </c>
      <c r="N14" s="28">
        <v>0.47970000000000002</v>
      </c>
      <c r="O14" s="93">
        <f>PRODUCT(I14/N14)</f>
        <v>148.00917239941629</v>
      </c>
      <c r="P14" s="18"/>
      <c r="Q14" s="18"/>
      <c r="R14" s="18"/>
      <c r="S14" s="18"/>
      <c r="T14" s="24"/>
      <c r="U14" s="25">
        <v>5</v>
      </c>
      <c r="V14" s="27">
        <v>0</v>
      </c>
      <c r="W14" s="27">
        <v>0</v>
      </c>
      <c r="X14" s="25">
        <v>0</v>
      </c>
      <c r="Y14" s="25">
        <v>16</v>
      </c>
      <c r="Z14" s="28">
        <v>0.55200000000000005</v>
      </c>
      <c r="AA14" s="24"/>
      <c r="AB14" s="18"/>
      <c r="AC14" s="18"/>
      <c r="AD14" s="18"/>
      <c r="AE14" s="18"/>
      <c r="AF14" s="24"/>
      <c r="AG14" s="84" t="s">
        <v>112</v>
      </c>
      <c r="AH14" s="84"/>
      <c r="AI14" s="84"/>
      <c r="AJ14" s="84"/>
      <c r="AK14" s="24"/>
      <c r="AL14" s="25"/>
      <c r="AM14" s="84"/>
      <c r="AN14" s="98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2014</v>
      </c>
      <c r="C15" s="25" t="s">
        <v>66</v>
      </c>
      <c r="D15" s="26" t="s">
        <v>100</v>
      </c>
      <c r="E15" s="25">
        <v>29</v>
      </c>
      <c r="F15" s="25">
        <v>2</v>
      </c>
      <c r="G15" s="25">
        <v>1</v>
      </c>
      <c r="H15" s="25">
        <v>38</v>
      </c>
      <c r="I15" s="25">
        <v>105</v>
      </c>
      <c r="J15" s="25">
        <v>76</v>
      </c>
      <c r="K15" s="25">
        <v>20</v>
      </c>
      <c r="L15" s="25">
        <v>6</v>
      </c>
      <c r="M15" s="29">
        <v>3</v>
      </c>
      <c r="N15" s="28">
        <v>0.55300000000000005</v>
      </c>
      <c r="O15" s="93">
        <f>PRODUCT(I15/N15)</f>
        <v>189.87341772151896</v>
      </c>
      <c r="P15" s="18"/>
      <c r="Q15" s="18" t="s">
        <v>154</v>
      </c>
      <c r="R15" s="18"/>
      <c r="S15" s="18"/>
      <c r="T15" s="24"/>
      <c r="U15" s="25">
        <v>10</v>
      </c>
      <c r="V15" s="27">
        <v>0</v>
      </c>
      <c r="W15" s="27">
        <v>0</v>
      </c>
      <c r="X15" s="25">
        <v>16</v>
      </c>
      <c r="Y15" s="25">
        <v>46</v>
      </c>
      <c r="Z15" s="28">
        <v>0.54800000000000004</v>
      </c>
      <c r="AA15" s="24"/>
      <c r="AB15" s="18"/>
      <c r="AC15" s="18" t="s">
        <v>61</v>
      </c>
      <c r="AD15" s="18" t="s">
        <v>99</v>
      </c>
      <c r="AE15" s="18" t="s">
        <v>83</v>
      </c>
      <c r="AF15" s="24"/>
      <c r="AG15" s="84" t="s">
        <v>113</v>
      </c>
      <c r="AH15" s="84" t="s">
        <v>82</v>
      </c>
      <c r="AI15" s="84" t="s">
        <v>114</v>
      </c>
      <c r="AJ15" s="84"/>
      <c r="AK15" s="24"/>
      <c r="AL15" s="25"/>
      <c r="AM15" s="84"/>
      <c r="AN15" s="98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2015</v>
      </c>
      <c r="C16" s="25" t="s">
        <v>66</v>
      </c>
      <c r="D16" s="26" t="s">
        <v>80</v>
      </c>
      <c r="E16" s="25">
        <v>24</v>
      </c>
      <c r="F16" s="25">
        <v>0</v>
      </c>
      <c r="G16" s="25">
        <v>1</v>
      </c>
      <c r="H16" s="25">
        <v>16</v>
      </c>
      <c r="I16" s="25">
        <v>84</v>
      </c>
      <c r="J16" s="25">
        <v>75</v>
      </c>
      <c r="K16" s="25">
        <v>3</v>
      </c>
      <c r="L16" s="25">
        <v>5</v>
      </c>
      <c r="M16" s="29">
        <v>1</v>
      </c>
      <c r="N16" s="32">
        <v>0.5454</v>
      </c>
      <c r="O16" s="93">
        <v>154</v>
      </c>
      <c r="P16" s="18"/>
      <c r="Q16" s="18"/>
      <c r="R16" s="18"/>
      <c r="S16" s="18"/>
      <c r="T16" s="24"/>
      <c r="U16" s="25">
        <v>10</v>
      </c>
      <c r="V16" s="27">
        <v>1</v>
      </c>
      <c r="W16" s="27">
        <v>0</v>
      </c>
      <c r="X16" s="25">
        <v>4</v>
      </c>
      <c r="Y16" s="25">
        <v>22</v>
      </c>
      <c r="Z16" s="28">
        <v>0.4</v>
      </c>
      <c r="AA16" s="24"/>
      <c r="AB16" s="18"/>
      <c r="AC16" s="18"/>
      <c r="AD16" s="18"/>
      <c r="AE16" s="18"/>
      <c r="AF16" s="24"/>
      <c r="AG16" s="84" t="s">
        <v>109</v>
      </c>
      <c r="AH16" s="84" t="s">
        <v>110</v>
      </c>
      <c r="AI16" s="84" t="s">
        <v>111</v>
      </c>
      <c r="AJ16" s="84"/>
      <c r="AK16" s="24"/>
      <c r="AL16" s="25">
        <v>1</v>
      </c>
      <c r="AM16" s="84"/>
      <c r="AN16" s="98"/>
      <c r="AO16" s="27"/>
      <c r="AP16" s="29"/>
      <c r="AQ16" s="25"/>
      <c r="AR16" s="39"/>
    </row>
    <row r="17" spans="1:45" s="4" customFormat="1" ht="15" customHeight="1" x14ac:dyDescent="0.25">
      <c r="A17" s="2"/>
      <c r="B17" s="25">
        <v>2016</v>
      </c>
      <c r="C17" s="25" t="s">
        <v>83</v>
      </c>
      <c r="D17" s="26" t="s">
        <v>80</v>
      </c>
      <c r="E17" s="25">
        <v>28</v>
      </c>
      <c r="F17" s="25">
        <v>3</v>
      </c>
      <c r="G17" s="25">
        <v>0</v>
      </c>
      <c r="H17" s="25">
        <v>24</v>
      </c>
      <c r="I17" s="25">
        <v>109</v>
      </c>
      <c r="J17" s="25">
        <v>83</v>
      </c>
      <c r="K17" s="25">
        <v>17</v>
      </c>
      <c r="L17" s="25">
        <v>6</v>
      </c>
      <c r="M17" s="29">
        <v>3</v>
      </c>
      <c r="N17" s="28">
        <v>0.53400000000000003</v>
      </c>
      <c r="O17" s="93">
        <v>204</v>
      </c>
      <c r="P17" s="18"/>
      <c r="Q17" s="18"/>
      <c r="R17" s="18"/>
      <c r="S17" s="18"/>
      <c r="T17" s="24"/>
      <c r="U17" s="25">
        <v>2</v>
      </c>
      <c r="V17" s="27">
        <v>0</v>
      </c>
      <c r="W17" s="27">
        <v>0</v>
      </c>
      <c r="X17" s="25">
        <v>2</v>
      </c>
      <c r="Y17" s="25">
        <v>12</v>
      </c>
      <c r="Z17" s="28">
        <v>0.63200000000000001</v>
      </c>
      <c r="AA17" s="24"/>
      <c r="AB17" s="18"/>
      <c r="AC17" s="18"/>
      <c r="AD17" s="18"/>
      <c r="AE17" s="18"/>
      <c r="AF17" s="24"/>
      <c r="AG17" s="84" t="s">
        <v>115</v>
      </c>
      <c r="AH17" s="84"/>
      <c r="AI17" s="84"/>
      <c r="AJ17" s="84"/>
      <c r="AK17" s="24"/>
      <c r="AL17" s="25">
        <v>1</v>
      </c>
      <c r="AM17" s="84"/>
      <c r="AN17" s="98"/>
      <c r="AO17" s="27"/>
      <c r="AP17" s="29"/>
      <c r="AQ17" s="25"/>
      <c r="AR17" s="39"/>
    </row>
    <row r="18" spans="1:45" s="4" customFormat="1" ht="15" customHeight="1" x14ac:dyDescent="0.25">
      <c r="A18" s="2"/>
      <c r="B18" s="25">
        <v>2017</v>
      </c>
      <c r="C18" s="25" t="s">
        <v>99</v>
      </c>
      <c r="D18" s="26" t="s">
        <v>100</v>
      </c>
      <c r="E18" s="25">
        <v>32</v>
      </c>
      <c r="F18" s="25">
        <v>2</v>
      </c>
      <c r="G18" s="25">
        <v>8</v>
      </c>
      <c r="H18" s="25">
        <v>11</v>
      </c>
      <c r="I18" s="25">
        <v>76</v>
      </c>
      <c r="J18" s="25">
        <v>39</v>
      </c>
      <c r="K18" s="25">
        <v>18</v>
      </c>
      <c r="L18" s="25">
        <v>9</v>
      </c>
      <c r="M18" s="29">
        <v>10</v>
      </c>
      <c r="N18" s="32">
        <v>0.4269</v>
      </c>
      <c r="O18" s="93">
        <v>178</v>
      </c>
      <c r="P18" s="18"/>
      <c r="Q18" s="18"/>
      <c r="R18" s="18"/>
      <c r="S18" s="18"/>
      <c r="T18" s="24"/>
      <c r="U18" s="25">
        <v>4</v>
      </c>
      <c r="V18" s="27">
        <v>1</v>
      </c>
      <c r="W18" s="27">
        <v>0</v>
      </c>
      <c r="X18" s="25">
        <v>3</v>
      </c>
      <c r="Y18" s="25">
        <v>12</v>
      </c>
      <c r="Z18" s="28">
        <v>0.46200000000000002</v>
      </c>
      <c r="AA18" s="24"/>
      <c r="AB18" s="18"/>
      <c r="AC18" s="18"/>
      <c r="AD18" s="18"/>
      <c r="AE18" s="18"/>
      <c r="AF18" s="24"/>
      <c r="AG18" s="84" t="s">
        <v>152</v>
      </c>
      <c r="AH18" s="84"/>
      <c r="AI18" s="84"/>
      <c r="AJ18" s="84"/>
      <c r="AK18" s="24"/>
      <c r="AL18" s="25"/>
      <c r="AM18" s="84"/>
      <c r="AN18" s="98"/>
      <c r="AO18" s="27"/>
      <c r="AP18" s="29"/>
      <c r="AQ18" s="25"/>
      <c r="AR18" s="39"/>
    </row>
    <row r="19" spans="1:45" s="4" customFormat="1" ht="15" customHeight="1" x14ac:dyDescent="0.25">
      <c r="A19" s="2"/>
      <c r="B19" s="25">
        <v>2018</v>
      </c>
      <c r="C19" s="25" t="s">
        <v>164</v>
      </c>
      <c r="D19" s="26" t="s">
        <v>100</v>
      </c>
      <c r="E19" s="25">
        <v>28</v>
      </c>
      <c r="F19" s="25">
        <v>1</v>
      </c>
      <c r="G19" s="25">
        <v>7</v>
      </c>
      <c r="H19" s="25">
        <v>20</v>
      </c>
      <c r="I19" s="25">
        <v>107</v>
      </c>
      <c r="J19" s="25">
        <v>28</v>
      </c>
      <c r="K19" s="25">
        <v>61</v>
      </c>
      <c r="L19" s="25">
        <v>10</v>
      </c>
      <c r="M19" s="29">
        <v>8</v>
      </c>
      <c r="N19" s="28">
        <v>0.55720000000000003</v>
      </c>
      <c r="O19" s="93">
        <v>192</v>
      </c>
      <c r="P19" s="18"/>
      <c r="Q19" s="18"/>
      <c r="R19" s="18"/>
      <c r="S19" s="18"/>
      <c r="T19" s="24"/>
      <c r="U19" s="25"/>
      <c r="V19" s="27"/>
      <c r="W19" s="27"/>
      <c r="X19" s="25"/>
      <c r="Y19" s="25"/>
      <c r="Z19" s="28"/>
      <c r="AA19" s="24"/>
      <c r="AB19" s="18"/>
      <c r="AC19" s="18"/>
      <c r="AD19" s="18"/>
      <c r="AE19" s="18"/>
      <c r="AF19" s="24"/>
      <c r="AG19" s="84"/>
      <c r="AH19" s="84"/>
      <c r="AI19" s="84"/>
      <c r="AJ19" s="84"/>
      <c r="AK19" s="24"/>
      <c r="AL19" s="25"/>
      <c r="AM19" s="84"/>
      <c r="AN19" s="98"/>
      <c r="AO19" s="27"/>
      <c r="AP19" s="29"/>
      <c r="AQ19" s="25"/>
      <c r="AR19" s="39"/>
    </row>
    <row r="20" spans="1:45" s="4" customFormat="1" ht="15" customHeight="1" x14ac:dyDescent="0.25">
      <c r="A20" s="2"/>
      <c r="B20" s="119">
        <v>2019</v>
      </c>
      <c r="C20" s="119" t="s">
        <v>171</v>
      </c>
      <c r="D20" s="138" t="s">
        <v>172</v>
      </c>
      <c r="E20" s="119"/>
      <c r="F20" s="137" t="s">
        <v>81</v>
      </c>
      <c r="G20" s="121"/>
      <c r="H20" s="61"/>
      <c r="I20" s="119"/>
      <c r="J20" s="119"/>
      <c r="K20" s="119"/>
      <c r="L20" s="119"/>
      <c r="M20" s="119"/>
      <c r="N20" s="119"/>
      <c r="O20" s="97"/>
      <c r="P20" s="18"/>
      <c r="Q20" s="18"/>
      <c r="R20" s="18"/>
      <c r="S20" s="18"/>
      <c r="T20" s="24"/>
      <c r="U20" s="25"/>
      <c r="V20" s="27"/>
      <c r="W20" s="27"/>
      <c r="X20" s="25"/>
      <c r="Y20" s="25"/>
      <c r="Z20" s="28"/>
      <c r="AA20" s="24"/>
      <c r="AB20" s="18"/>
      <c r="AC20" s="18"/>
      <c r="AD20" s="18"/>
      <c r="AE20" s="18"/>
      <c r="AF20" s="24"/>
      <c r="AG20" s="84"/>
      <c r="AH20" s="84"/>
      <c r="AI20" s="84"/>
      <c r="AJ20" s="84"/>
      <c r="AK20" s="24"/>
      <c r="AL20" s="25"/>
      <c r="AM20" s="84"/>
      <c r="AN20" s="98"/>
      <c r="AO20" s="27"/>
      <c r="AP20" s="29"/>
      <c r="AQ20" s="25"/>
      <c r="AR20" s="39"/>
    </row>
    <row r="21" spans="1:45" s="4" customFormat="1" ht="15" customHeight="1" x14ac:dyDescent="0.25">
      <c r="A21" s="2"/>
      <c r="B21" s="25">
        <v>2020</v>
      </c>
      <c r="C21" s="25" t="s">
        <v>322</v>
      </c>
      <c r="D21" s="26" t="s">
        <v>172</v>
      </c>
      <c r="E21" s="25">
        <v>24</v>
      </c>
      <c r="F21" s="25">
        <v>0</v>
      </c>
      <c r="G21" s="25">
        <v>2</v>
      </c>
      <c r="H21" s="25">
        <v>17</v>
      </c>
      <c r="I21" s="25">
        <v>95</v>
      </c>
      <c r="J21" s="25">
        <v>15</v>
      </c>
      <c r="K21" s="25">
        <v>32</v>
      </c>
      <c r="L21" s="25">
        <v>46</v>
      </c>
      <c r="M21" s="25">
        <v>2</v>
      </c>
      <c r="N21" s="28">
        <v>0.55879999999999996</v>
      </c>
      <c r="O21" s="30">
        <v>170</v>
      </c>
      <c r="P21" s="73"/>
      <c r="Q21" s="18"/>
      <c r="R21" s="18"/>
      <c r="S21" s="18"/>
      <c r="T21" s="24"/>
      <c r="U21" s="25"/>
      <c r="V21" s="27"/>
      <c r="W21" s="27"/>
      <c r="X21" s="25"/>
      <c r="Y21" s="25"/>
      <c r="Z21" s="28"/>
      <c r="AA21" s="24"/>
      <c r="AB21" s="18"/>
      <c r="AC21" s="18"/>
      <c r="AD21" s="18"/>
      <c r="AE21" s="18"/>
      <c r="AF21" s="24"/>
      <c r="AG21" s="84"/>
      <c r="AH21" s="84"/>
      <c r="AI21" s="84"/>
      <c r="AJ21" s="84"/>
      <c r="AK21" s="24"/>
      <c r="AL21" s="25"/>
      <c r="AM21" s="84"/>
      <c r="AN21" s="98"/>
      <c r="AO21" s="27"/>
      <c r="AP21" s="29"/>
      <c r="AQ21" s="25"/>
      <c r="AR21" s="39"/>
    </row>
    <row r="22" spans="1:45" s="4" customFormat="1" ht="15" customHeight="1" x14ac:dyDescent="0.25">
      <c r="A22" s="1"/>
      <c r="B22" s="16" t="s">
        <v>7</v>
      </c>
      <c r="C22" s="17"/>
      <c r="D22" s="15"/>
      <c r="E22" s="18">
        <f t="shared" ref="E22:M22" si="0">SUM(E4:E21)</f>
        <v>290</v>
      </c>
      <c r="F22" s="18">
        <f t="shared" si="0"/>
        <v>13</v>
      </c>
      <c r="G22" s="18">
        <f t="shared" si="0"/>
        <v>38</v>
      </c>
      <c r="H22" s="18">
        <f t="shared" si="0"/>
        <v>177</v>
      </c>
      <c r="I22" s="18">
        <f t="shared" si="0"/>
        <v>855</v>
      </c>
      <c r="J22" s="18">
        <f t="shared" si="0"/>
        <v>520</v>
      </c>
      <c r="K22" s="18">
        <f t="shared" si="0"/>
        <v>172</v>
      </c>
      <c r="L22" s="18">
        <f t="shared" si="0"/>
        <v>112</v>
      </c>
      <c r="M22" s="17">
        <f t="shared" si="0"/>
        <v>51</v>
      </c>
      <c r="N22" s="33">
        <f>PRODUCT(I22/O22)</f>
        <v>0.49657276583120852</v>
      </c>
      <c r="O22" s="87">
        <f>SUM(O3:O21)</f>
        <v>1721.8020375499721</v>
      </c>
      <c r="P22" s="73" t="s">
        <v>48</v>
      </c>
      <c r="Q22" s="73" t="s">
        <v>48</v>
      </c>
      <c r="R22" s="73" t="s">
        <v>48</v>
      </c>
      <c r="S22" s="73" t="s">
        <v>48</v>
      </c>
      <c r="T22" s="30"/>
      <c r="U22" s="18">
        <f>SUM(U13:U21)</f>
        <v>35</v>
      </c>
      <c r="V22" s="18">
        <f>SUM(V13:V21)</f>
        <v>2</v>
      </c>
      <c r="W22" s="18">
        <f>SUM(W13:W21)</f>
        <v>0</v>
      </c>
      <c r="X22" s="18">
        <f>SUM(X13:X21)</f>
        <v>28</v>
      </c>
      <c r="Y22" s="18">
        <f>SUM(Y13:Y21)</f>
        <v>115</v>
      </c>
      <c r="Z22" s="33">
        <f>PRODUCT(N28)</f>
        <v>0.5</v>
      </c>
      <c r="AA22" s="87"/>
      <c r="AB22" s="73" t="s">
        <v>48</v>
      </c>
      <c r="AC22" s="73" t="s">
        <v>103</v>
      </c>
      <c r="AD22" s="73" t="s">
        <v>48</v>
      </c>
      <c r="AE22" s="73" t="s">
        <v>48</v>
      </c>
      <c r="AF22" s="24"/>
      <c r="AG22" s="73" t="s">
        <v>153</v>
      </c>
      <c r="AH22" s="73" t="s">
        <v>67</v>
      </c>
      <c r="AI22" s="73" t="s">
        <v>67</v>
      </c>
      <c r="AJ22" s="73" t="s">
        <v>69</v>
      </c>
      <c r="AK22" s="24"/>
      <c r="AL22" s="18">
        <f t="shared" ref="AL22:AQ22" si="1">SUM(AL4:AL21)</f>
        <v>3</v>
      </c>
      <c r="AM22" s="18">
        <f t="shared" si="1"/>
        <v>0</v>
      </c>
      <c r="AN22" s="18">
        <f t="shared" si="1"/>
        <v>0</v>
      </c>
      <c r="AO22" s="18">
        <f t="shared" si="1"/>
        <v>0</v>
      </c>
      <c r="AP22" s="18">
        <f t="shared" si="1"/>
        <v>0</v>
      </c>
      <c r="AQ22" s="18">
        <f t="shared" si="1"/>
        <v>0</v>
      </c>
      <c r="AR22" s="39"/>
    </row>
    <row r="23" spans="1:45" s="4" customFormat="1" ht="15" customHeight="1" x14ac:dyDescent="0.25">
      <c r="A23" s="1"/>
      <c r="B23" s="2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77"/>
      <c r="O23" s="24"/>
      <c r="P23" s="22"/>
      <c r="Q23" s="20"/>
      <c r="R23" s="78"/>
      <c r="S23" s="79"/>
      <c r="T23" s="24"/>
      <c r="U23" s="17"/>
      <c r="V23" s="14"/>
      <c r="W23" s="14"/>
      <c r="X23" s="14"/>
      <c r="Y23" s="14"/>
      <c r="Z23" s="15"/>
      <c r="AA23" s="24"/>
      <c r="AB23" s="80"/>
      <c r="AC23" s="81"/>
      <c r="AD23" s="78"/>
      <c r="AE23" s="79"/>
      <c r="AF23" s="24"/>
      <c r="AG23" s="82">
        <v>0.4</v>
      </c>
      <c r="AH23" s="83">
        <v>0</v>
      </c>
      <c r="AI23" s="83">
        <v>0</v>
      </c>
      <c r="AJ23" s="148">
        <v>0</v>
      </c>
      <c r="AK23" s="24"/>
      <c r="AL23" s="17"/>
      <c r="AM23" s="14"/>
      <c r="AN23" s="14"/>
      <c r="AO23" s="14"/>
      <c r="AP23" s="14"/>
      <c r="AQ23" s="15"/>
      <c r="AR23" s="39"/>
    </row>
    <row r="24" spans="1:45" ht="15" customHeight="1" x14ac:dyDescent="0.25">
      <c r="A24" s="2"/>
      <c r="B24" s="26" t="s">
        <v>2</v>
      </c>
      <c r="C24" s="29"/>
      <c r="D24" s="34">
        <f>SUM(F22:H22)+((I22-F22-G22)/3)+(E22/3)+(AL22*25)+(AM22*25)+(AN22*10)+(AO22*25)+(AP22*20)+(AQ22*15)</f>
        <v>667.66666666666663</v>
      </c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5"/>
      <c r="P24" s="24"/>
      <c r="Q24" s="24"/>
      <c r="R24" s="24"/>
      <c r="S24" s="24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24"/>
      <c r="AG24" s="35"/>
      <c r="AH24" s="35"/>
      <c r="AI24" s="35"/>
      <c r="AJ24" s="35"/>
      <c r="AK24" s="24"/>
      <c r="AL24" s="35"/>
      <c r="AM24" s="35"/>
      <c r="AN24" s="35"/>
      <c r="AO24" s="35"/>
      <c r="AP24" s="35"/>
      <c r="AQ24" s="35"/>
      <c r="AR24" s="39"/>
    </row>
    <row r="25" spans="1:45" s="4" customFormat="1" ht="15" customHeight="1" x14ac:dyDescent="0.25">
      <c r="A25" s="2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0"/>
      <c r="P25" s="30"/>
      <c r="Q25" s="30"/>
      <c r="R25" s="30"/>
      <c r="S25" s="30"/>
      <c r="T25" s="30"/>
      <c r="U25" s="35"/>
      <c r="V25" s="38"/>
      <c r="W25" s="35"/>
      <c r="X25" s="35"/>
      <c r="Y25" s="35"/>
      <c r="Z25" s="35"/>
      <c r="AA25" s="35"/>
      <c r="AB25" s="35"/>
      <c r="AC25" s="35"/>
      <c r="AD25" s="35"/>
      <c r="AE25" s="35"/>
      <c r="AF25" s="24"/>
      <c r="AG25" s="35"/>
      <c r="AH25" s="35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5" ht="15" customHeight="1" x14ac:dyDescent="0.25">
      <c r="A26" s="2"/>
      <c r="B26" s="22" t="s">
        <v>24</v>
      </c>
      <c r="C26" s="40"/>
      <c r="D26" s="40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16</v>
      </c>
      <c r="J26" s="35"/>
      <c r="K26" s="18" t="s">
        <v>26</v>
      </c>
      <c r="L26" s="18" t="s">
        <v>27</v>
      </c>
      <c r="M26" s="18" t="s">
        <v>28</v>
      </c>
      <c r="N26" s="18" t="s">
        <v>21</v>
      </c>
      <c r="O26" s="24"/>
      <c r="P26" s="41" t="s">
        <v>29</v>
      </c>
      <c r="Q26" s="12"/>
      <c r="R26" s="12"/>
      <c r="S26" s="12"/>
      <c r="T26" s="42"/>
      <c r="U26" s="42"/>
      <c r="V26" s="42"/>
      <c r="W26" s="42"/>
      <c r="X26" s="42"/>
      <c r="Y26" s="12"/>
      <c r="Z26" s="12"/>
      <c r="AA26" s="12"/>
      <c r="AB26" s="42"/>
      <c r="AC26" s="42"/>
      <c r="AD26" s="12"/>
      <c r="AE26" s="43"/>
      <c r="AF26" s="24"/>
      <c r="AG26" s="41" t="s">
        <v>58</v>
      </c>
      <c r="AH26" s="12"/>
      <c r="AI26" s="42"/>
      <c r="AJ26" s="43"/>
      <c r="AK26" s="24"/>
      <c r="AL26" s="10" t="s">
        <v>59</v>
      </c>
      <c r="AM26" s="12"/>
      <c r="AN26" s="12"/>
      <c r="AO26" s="12"/>
      <c r="AP26" s="12"/>
      <c r="AQ26" s="43"/>
      <c r="AR26" s="39"/>
    </row>
    <row r="27" spans="1:45" ht="15" customHeight="1" x14ac:dyDescent="0.25">
      <c r="A27" s="2"/>
      <c r="B27" s="41" t="s">
        <v>12</v>
      </c>
      <c r="C27" s="12"/>
      <c r="D27" s="43"/>
      <c r="E27" s="25">
        <f>PRODUCT(E22)</f>
        <v>290</v>
      </c>
      <c r="F27" s="25">
        <f>PRODUCT(F22)</f>
        <v>13</v>
      </c>
      <c r="G27" s="25">
        <f>PRODUCT(G22)</f>
        <v>38</v>
      </c>
      <c r="H27" s="25">
        <f>PRODUCT(H22)</f>
        <v>177</v>
      </c>
      <c r="I27" s="25">
        <f>PRODUCT(I22)</f>
        <v>855</v>
      </c>
      <c r="J27" s="35"/>
      <c r="K27" s="44">
        <f>PRODUCT((F27+G27)/E27)</f>
        <v>0.17586206896551723</v>
      </c>
      <c r="L27" s="44">
        <f>PRODUCT(H27/E27)</f>
        <v>0.6103448275862069</v>
      </c>
      <c r="M27" s="44">
        <f>PRODUCT(I27/E27)</f>
        <v>2.9482758620689653</v>
      </c>
      <c r="N27" s="32">
        <f>PRODUCT(N22)</f>
        <v>0.49657276583120852</v>
      </c>
      <c r="O27" s="24">
        <f>PRODUCT(O22)</f>
        <v>1721.8020375499721</v>
      </c>
      <c r="P27" s="160" t="s">
        <v>9</v>
      </c>
      <c r="Q27" s="174"/>
      <c r="R27" s="161" t="s">
        <v>104</v>
      </c>
      <c r="S27" s="161"/>
      <c r="T27" s="161"/>
      <c r="U27" s="161"/>
      <c r="V27" s="161"/>
      <c r="W27" s="161"/>
      <c r="X27" s="161"/>
      <c r="Y27" s="175"/>
      <c r="Z27" s="175"/>
      <c r="AA27" s="175" t="s">
        <v>60</v>
      </c>
      <c r="AB27" s="161"/>
      <c r="AC27" s="161"/>
      <c r="AD27" s="175" t="s">
        <v>106</v>
      </c>
      <c r="AE27" s="176" t="s">
        <v>157</v>
      </c>
      <c r="AF27" s="24"/>
      <c r="AG27" s="177"/>
      <c r="AH27" s="187"/>
      <c r="AI27" s="161"/>
      <c r="AJ27" s="162"/>
      <c r="AK27" s="24"/>
      <c r="AL27" s="160"/>
      <c r="AM27" s="175"/>
      <c r="AN27" s="161"/>
      <c r="AO27" s="161"/>
      <c r="AP27" s="161"/>
      <c r="AQ27" s="162"/>
      <c r="AR27" s="39"/>
    </row>
    <row r="28" spans="1:45" ht="15" customHeight="1" x14ac:dyDescent="0.25">
      <c r="A28" s="2"/>
      <c r="B28" s="45" t="s">
        <v>14</v>
      </c>
      <c r="C28" s="46"/>
      <c r="D28" s="47"/>
      <c r="E28" s="25">
        <f>SUM(U22)</f>
        <v>35</v>
      </c>
      <c r="F28" s="25">
        <f>SUM(V22)</f>
        <v>2</v>
      </c>
      <c r="G28" s="25">
        <f>SUM(W22)</f>
        <v>0</v>
      </c>
      <c r="H28" s="25">
        <f>SUM(X22)</f>
        <v>28</v>
      </c>
      <c r="I28" s="25">
        <f>SUM(Y22)</f>
        <v>115</v>
      </c>
      <c r="J28" s="35"/>
      <c r="K28" s="44">
        <f>PRODUCT((F28+G28)/E28)</f>
        <v>5.7142857142857141E-2</v>
      </c>
      <c r="L28" s="44">
        <f>PRODUCT(H28/E28)</f>
        <v>0.8</v>
      </c>
      <c r="M28" s="44">
        <f>PRODUCT(I28/E28)</f>
        <v>3.2857142857142856</v>
      </c>
      <c r="N28" s="32">
        <f>PRODUCT(I28/O28)</f>
        <v>0.5</v>
      </c>
      <c r="O28" s="24">
        <v>230</v>
      </c>
      <c r="P28" s="177" t="s">
        <v>51</v>
      </c>
      <c r="Q28" s="178"/>
      <c r="R28" s="179" t="s">
        <v>105</v>
      </c>
      <c r="S28" s="179"/>
      <c r="T28" s="179"/>
      <c r="U28" s="179"/>
      <c r="V28" s="179"/>
      <c r="W28" s="179"/>
      <c r="X28" s="179"/>
      <c r="Y28" s="180"/>
      <c r="Z28" s="180"/>
      <c r="AA28" s="180" t="s">
        <v>74</v>
      </c>
      <c r="AB28" s="179"/>
      <c r="AC28" s="179"/>
      <c r="AD28" s="180" t="s">
        <v>107</v>
      </c>
      <c r="AE28" s="181" t="s">
        <v>157</v>
      </c>
      <c r="AF28" s="24"/>
      <c r="AG28" s="177"/>
      <c r="AH28" s="188"/>
      <c r="AI28" s="179"/>
      <c r="AJ28" s="189"/>
      <c r="AK28" s="24"/>
      <c r="AL28" s="177"/>
      <c r="AM28" s="180"/>
      <c r="AN28" s="179"/>
      <c r="AO28" s="179"/>
      <c r="AP28" s="179"/>
      <c r="AQ28" s="189"/>
      <c r="AR28" s="39"/>
    </row>
    <row r="29" spans="1:45" ht="15" customHeight="1" x14ac:dyDescent="0.25">
      <c r="A29" s="2"/>
      <c r="B29" s="48" t="s">
        <v>15</v>
      </c>
      <c r="C29" s="49"/>
      <c r="D29" s="50"/>
      <c r="E29" s="31">
        <v>18</v>
      </c>
      <c r="F29" s="31">
        <v>1</v>
      </c>
      <c r="G29" s="31">
        <v>2</v>
      </c>
      <c r="H29" s="31">
        <v>6</v>
      </c>
      <c r="I29" s="31">
        <v>31</v>
      </c>
      <c r="J29" s="35"/>
      <c r="K29" s="51">
        <v>0.16666666666666666</v>
      </c>
      <c r="L29" s="51">
        <v>0.33333333333333331</v>
      </c>
      <c r="M29" s="51">
        <v>1.7222222222222223</v>
      </c>
      <c r="N29" s="52">
        <v>0.41299999999999998</v>
      </c>
      <c r="O29" s="24">
        <v>75</v>
      </c>
      <c r="P29" s="177" t="s">
        <v>52</v>
      </c>
      <c r="Q29" s="178"/>
      <c r="R29" s="179" t="s">
        <v>104</v>
      </c>
      <c r="S29" s="179"/>
      <c r="T29" s="179"/>
      <c r="U29" s="179"/>
      <c r="V29" s="179"/>
      <c r="W29" s="179"/>
      <c r="X29" s="179"/>
      <c r="Y29" s="180"/>
      <c r="Z29" s="180"/>
      <c r="AA29" s="180" t="s">
        <v>60</v>
      </c>
      <c r="AB29" s="179"/>
      <c r="AC29" s="179"/>
      <c r="AD29" s="180" t="s">
        <v>106</v>
      </c>
      <c r="AE29" s="181" t="s">
        <v>157</v>
      </c>
      <c r="AF29" s="24"/>
      <c r="AG29" s="190"/>
      <c r="AH29" s="188"/>
      <c r="AI29" s="179"/>
      <c r="AJ29" s="189"/>
      <c r="AK29" s="24"/>
      <c r="AL29" s="177"/>
      <c r="AM29" s="180"/>
      <c r="AN29" s="179"/>
      <c r="AO29" s="179"/>
      <c r="AP29" s="179"/>
      <c r="AQ29" s="189"/>
      <c r="AR29" s="39"/>
    </row>
    <row r="30" spans="1:45" ht="15" customHeight="1" x14ac:dyDescent="0.25">
      <c r="A30" s="2"/>
      <c r="B30" s="53" t="s">
        <v>25</v>
      </c>
      <c r="C30" s="54"/>
      <c r="D30" s="55"/>
      <c r="E30" s="18">
        <f>SUM(E27:E29)</f>
        <v>343</v>
      </c>
      <c r="F30" s="18">
        <f>SUM(F27:F29)</f>
        <v>16</v>
      </c>
      <c r="G30" s="18">
        <f>SUM(G27:G29)</f>
        <v>40</v>
      </c>
      <c r="H30" s="18">
        <f>SUM(H27:H29)</f>
        <v>211</v>
      </c>
      <c r="I30" s="18">
        <f>SUM(I27:I29)</f>
        <v>1001</v>
      </c>
      <c r="J30" s="35"/>
      <c r="K30" s="56">
        <f>PRODUCT((F30+G30)/E30)</f>
        <v>0.16326530612244897</v>
      </c>
      <c r="L30" s="56">
        <f>PRODUCT(H30/E30)</f>
        <v>0.61516034985422741</v>
      </c>
      <c r="M30" s="56">
        <f>PRODUCT(I30/E30)</f>
        <v>2.9183673469387754</v>
      </c>
      <c r="N30" s="33">
        <f>PRODUCT(I30/O30)</f>
        <v>0.49388148494759926</v>
      </c>
      <c r="O30" s="24">
        <f>SUM(O27:O29)</f>
        <v>2026.8020375499721</v>
      </c>
      <c r="P30" s="182" t="s">
        <v>10</v>
      </c>
      <c r="Q30" s="183"/>
      <c r="R30" s="184" t="s">
        <v>105</v>
      </c>
      <c r="S30" s="184"/>
      <c r="T30" s="184"/>
      <c r="U30" s="184"/>
      <c r="V30" s="184"/>
      <c r="W30" s="184"/>
      <c r="X30" s="184"/>
      <c r="Y30" s="185"/>
      <c r="Z30" s="185"/>
      <c r="AA30" s="185" t="s">
        <v>74</v>
      </c>
      <c r="AB30" s="184"/>
      <c r="AC30" s="184"/>
      <c r="AD30" s="185" t="s">
        <v>107</v>
      </c>
      <c r="AE30" s="186" t="s">
        <v>157</v>
      </c>
      <c r="AF30" s="24"/>
      <c r="AG30" s="67"/>
      <c r="AH30" s="191"/>
      <c r="AI30" s="192"/>
      <c r="AJ30" s="193"/>
      <c r="AK30" s="24"/>
      <c r="AL30" s="182"/>
      <c r="AM30" s="185"/>
      <c r="AN30" s="184"/>
      <c r="AO30" s="184"/>
      <c r="AP30" s="184"/>
      <c r="AQ30" s="193"/>
      <c r="AR30" s="39"/>
    </row>
    <row r="31" spans="1:45" ht="15" customHeight="1" x14ac:dyDescent="0.25">
      <c r="A31" s="2"/>
      <c r="B31" s="37"/>
      <c r="C31" s="37"/>
      <c r="D31" s="37"/>
      <c r="E31" s="37"/>
      <c r="F31" s="37"/>
      <c r="G31" s="37"/>
      <c r="H31" s="37"/>
      <c r="I31" s="37"/>
      <c r="J31" s="35"/>
      <c r="K31" s="37"/>
      <c r="L31" s="37"/>
      <c r="M31" s="37"/>
      <c r="N31" s="36"/>
      <c r="O31" s="24">
        <f>SUM(O28:O30)</f>
        <v>2331.8020375499718</v>
      </c>
      <c r="P31" s="35"/>
      <c r="Q31" s="38"/>
      <c r="R31" s="35"/>
      <c r="S31" s="35"/>
      <c r="T31" s="24"/>
      <c r="U31" s="24"/>
      <c r="V31" s="38"/>
      <c r="W31" s="35"/>
      <c r="X31" s="35"/>
      <c r="Y31" s="24"/>
      <c r="Z31" s="24"/>
      <c r="AA31" s="24"/>
      <c r="AB31" s="24"/>
      <c r="AC31" s="24"/>
      <c r="AD31" s="24"/>
      <c r="AE31" s="24"/>
      <c r="AF31" s="24"/>
      <c r="AG31" s="24"/>
      <c r="AH31" s="57"/>
      <c r="AI31" s="35"/>
      <c r="AJ31" s="35"/>
      <c r="AK31" s="24"/>
      <c r="AL31" s="35"/>
      <c r="AM31" s="35"/>
      <c r="AN31" s="35"/>
      <c r="AO31" s="35"/>
      <c r="AP31" s="35"/>
      <c r="AQ31" s="35"/>
      <c r="AR31" s="39"/>
    </row>
    <row r="32" spans="1:45" ht="15" customHeight="1" x14ac:dyDescent="0.2">
      <c r="A32" s="2"/>
      <c r="B32" s="35" t="s">
        <v>63</v>
      </c>
      <c r="C32" s="35"/>
      <c r="D32" s="35" t="s">
        <v>101</v>
      </c>
      <c r="E32" s="35"/>
      <c r="F32" s="35"/>
      <c r="G32" s="35"/>
      <c r="H32" s="35"/>
      <c r="I32" s="35"/>
      <c r="J32" s="35"/>
      <c r="K32" s="35"/>
      <c r="L32" s="35" t="s">
        <v>161</v>
      </c>
      <c r="M32" s="35"/>
      <c r="N32" s="35"/>
      <c r="O32" s="35"/>
      <c r="P32" s="35"/>
      <c r="Q32" s="35"/>
      <c r="R32" s="35"/>
      <c r="S32" s="35" t="s">
        <v>102</v>
      </c>
      <c r="T32" s="35"/>
      <c r="U32" s="35"/>
      <c r="V32" s="35"/>
      <c r="W32" s="35"/>
      <c r="X32" s="35"/>
      <c r="Y32" s="35"/>
      <c r="Z32" s="35"/>
      <c r="AA32" s="35"/>
      <c r="AB32" s="58" t="s">
        <v>173</v>
      </c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</row>
    <row r="33" spans="1:45" ht="15" customHeight="1" x14ac:dyDescent="0.2">
      <c r="A33" s="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</row>
    <row r="34" spans="1:45" ht="14.25" x14ac:dyDescent="0.2">
      <c r="A34" s="2"/>
      <c r="B34" s="194" t="s">
        <v>175</v>
      </c>
      <c r="C34" s="62"/>
      <c r="D34" s="62"/>
      <c r="E34" s="62"/>
      <c r="F34" s="62" t="s">
        <v>176</v>
      </c>
      <c r="G34" s="62" t="s">
        <v>3</v>
      </c>
      <c r="H34" s="62" t="s">
        <v>5</v>
      </c>
      <c r="I34" s="62" t="s">
        <v>6</v>
      </c>
      <c r="J34" s="62" t="s">
        <v>177</v>
      </c>
      <c r="K34" s="195" t="s">
        <v>16</v>
      </c>
      <c r="L34" s="35"/>
      <c r="M34" s="196" t="s">
        <v>178</v>
      </c>
      <c r="N34" s="109"/>
      <c r="O34" s="109"/>
      <c r="P34" s="62" t="s">
        <v>3</v>
      </c>
      <c r="Q34" s="62" t="s">
        <v>5</v>
      </c>
      <c r="R34" s="62" t="s">
        <v>6</v>
      </c>
      <c r="S34" s="62" t="s">
        <v>177</v>
      </c>
      <c r="T34" s="109"/>
      <c r="U34" s="195" t="s">
        <v>16</v>
      </c>
      <c r="V34" s="35"/>
      <c r="W34" s="196" t="s">
        <v>179</v>
      </c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97"/>
      <c r="AI34" s="218" t="s">
        <v>303</v>
      </c>
      <c r="AJ34" s="198"/>
      <c r="AK34" s="198"/>
      <c r="AL34" s="219" t="s">
        <v>3</v>
      </c>
      <c r="AM34" s="219" t="s">
        <v>5</v>
      </c>
      <c r="AN34" s="219" t="s">
        <v>6</v>
      </c>
      <c r="AO34" s="109"/>
      <c r="AP34" s="62" t="s">
        <v>304</v>
      </c>
      <c r="AQ34" s="85"/>
      <c r="AR34" s="24"/>
      <c r="AS34" s="24"/>
    </row>
    <row r="35" spans="1:45" ht="15" customHeight="1" x14ac:dyDescent="0.2">
      <c r="A35" s="2"/>
      <c r="B35" s="199">
        <v>2007</v>
      </c>
      <c r="C35" s="87" t="s">
        <v>98</v>
      </c>
      <c r="D35" s="179" t="s">
        <v>80</v>
      </c>
      <c r="E35" s="87"/>
      <c r="F35" s="87">
        <v>20</v>
      </c>
      <c r="G35" s="87">
        <v>23</v>
      </c>
      <c r="H35" s="200">
        <f>PRODUCT((F8+G8)/E8)</f>
        <v>4.3478260869565216E-2</v>
      </c>
      <c r="I35" s="200">
        <f>PRODUCT(H8/E8)</f>
        <v>0.2608695652173913</v>
      </c>
      <c r="J35" s="200">
        <f>PRODUCT(F8+G8+H8)/E8</f>
        <v>0.30434782608695654</v>
      </c>
      <c r="K35" s="201">
        <f>PRODUCT(I8/E8)</f>
        <v>1.5652173913043479</v>
      </c>
      <c r="L35" s="38"/>
      <c r="M35" s="190" t="s">
        <v>181</v>
      </c>
      <c r="N35" s="87"/>
      <c r="O35" s="87">
        <v>20</v>
      </c>
      <c r="P35" s="215" t="s">
        <v>259</v>
      </c>
      <c r="Q35" s="215" t="s">
        <v>220</v>
      </c>
      <c r="R35" s="215" t="s">
        <v>233</v>
      </c>
      <c r="S35" s="215" t="s">
        <v>246</v>
      </c>
      <c r="T35" s="200"/>
      <c r="U35" s="201" t="s">
        <v>207</v>
      </c>
      <c r="V35" s="38"/>
      <c r="W35" s="190" t="s">
        <v>180</v>
      </c>
      <c r="X35" s="188"/>
      <c r="Y35" s="179"/>
      <c r="Z35" s="179"/>
      <c r="AA35" s="179"/>
      <c r="AB35" s="179"/>
      <c r="AC35" s="179"/>
      <c r="AD35" s="179"/>
      <c r="AE35" s="179"/>
      <c r="AF35" s="179"/>
      <c r="AG35" s="180"/>
      <c r="AH35" s="202"/>
      <c r="AI35" s="177" t="s">
        <v>319</v>
      </c>
      <c r="AJ35" s="179"/>
      <c r="AK35" s="179"/>
      <c r="AL35" s="180">
        <v>151</v>
      </c>
      <c r="AM35" s="180">
        <v>25</v>
      </c>
      <c r="AN35" s="180">
        <v>74</v>
      </c>
      <c r="AO35" s="179"/>
      <c r="AP35" s="230">
        <f>PRODUCT(AL35/AL44)</f>
        <v>0.52068965517241383</v>
      </c>
      <c r="AQ35" s="189"/>
      <c r="AR35" s="24"/>
      <c r="AS35" s="24"/>
    </row>
    <row r="36" spans="1:45" ht="15" customHeight="1" x14ac:dyDescent="0.2">
      <c r="A36" s="2"/>
      <c r="B36" s="199">
        <v>2008</v>
      </c>
      <c r="C36" s="87" t="s">
        <v>61</v>
      </c>
      <c r="D36" s="179" t="s">
        <v>80</v>
      </c>
      <c r="E36" s="87"/>
      <c r="F36" s="87">
        <v>21</v>
      </c>
      <c r="G36" s="87"/>
      <c r="H36" s="200"/>
      <c r="I36" s="200"/>
      <c r="J36" s="200"/>
      <c r="K36" s="201"/>
      <c r="L36" s="38"/>
      <c r="M36" s="190" t="s">
        <v>183</v>
      </c>
      <c r="N36" s="87"/>
      <c r="O36" s="87">
        <v>20</v>
      </c>
      <c r="P36" s="215" t="s">
        <v>260</v>
      </c>
      <c r="Q36" s="215" t="s">
        <v>221</v>
      </c>
      <c r="R36" s="215" t="s">
        <v>234</v>
      </c>
      <c r="S36" s="215" t="s">
        <v>247</v>
      </c>
      <c r="T36" s="200"/>
      <c r="U36" s="201" t="s">
        <v>208</v>
      </c>
      <c r="V36" s="38"/>
      <c r="W36" s="203" t="s">
        <v>182</v>
      </c>
      <c r="X36" s="188"/>
      <c r="Y36" s="188" t="s">
        <v>205</v>
      </c>
      <c r="Z36" s="204"/>
      <c r="AA36" s="204"/>
      <c r="AB36" s="204"/>
      <c r="AC36" s="204"/>
      <c r="AD36" s="204"/>
      <c r="AE36" s="204"/>
      <c r="AF36" s="204"/>
      <c r="AG36" s="204" t="s">
        <v>206</v>
      </c>
      <c r="AH36" s="189"/>
      <c r="AI36" s="177" t="s">
        <v>305</v>
      </c>
      <c r="AJ36" s="179"/>
      <c r="AK36" s="179"/>
      <c r="AL36" s="180"/>
      <c r="AM36" s="221">
        <f>PRODUCT(AM35/AL35)</f>
        <v>0.16556291390728478</v>
      </c>
      <c r="AN36" s="221">
        <f>PRODUCT(AN35/AL35)</f>
        <v>0.49006622516556292</v>
      </c>
      <c r="AO36" s="179"/>
      <c r="AP36" s="179"/>
      <c r="AQ36" s="189"/>
      <c r="AR36" s="24"/>
      <c r="AS36" s="24"/>
    </row>
    <row r="37" spans="1:45" ht="15" customHeight="1" x14ac:dyDescent="0.2">
      <c r="A37" s="2"/>
      <c r="B37" s="199">
        <v>2009</v>
      </c>
      <c r="C37" s="87" t="s">
        <v>61</v>
      </c>
      <c r="D37" s="179" t="s">
        <v>80</v>
      </c>
      <c r="E37" s="87"/>
      <c r="F37" s="87">
        <v>22</v>
      </c>
      <c r="G37" s="87"/>
      <c r="H37" s="200"/>
      <c r="I37" s="200"/>
      <c r="J37" s="200"/>
      <c r="K37" s="201"/>
      <c r="L37" s="38"/>
      <c r="M37" s="190" t="s">
        <v>184</v>
      </c>
      <c r="N37" s="87"/>
      <c r="O37" s="87">
        <v>21</v>
      </c>
      <c r="P37" s="215" t="s">
        <v>261</v>
      </c>
      <c r="Q37" s="215" t="s">
        <v>222</v>
      </c>
      <c r="R37" s="215" t="s">
        <v>235</v>
      </c>
      <c r="S37" s="215" t="s">
        <v>248</v>
      </c>
      <c r="T37" s="200"/>
      <c r="U37" s="201" t="s">
        <v>209</v>
      </c>
      <c r="V37" s="38"/>
      <c r="W37" s="203"/>
      <c r="X37" s="188"/>
      <c r="Y37" s="188"/>
      <c r="Z37" s="179"/>
      <c r="AA37" s="179"/>
      <c r="AB37" s="179"/>
      <c r="AC37" s="188"/>
      <c r="AD37" s="179"/>
      <c r="AE37" s="179"/>
      <c r="AF37" s="179"/>
      <c r="AG37" s="188"/>
      <c r="AH37" s="189"/>
      <c r="AI37" s="177"/>
      <c r="AJ37" s="179"/>
      <c r="AK37" s="179"/>
      <c r="AL37" s="180"/>
      <c r="AM37" s="180"/>
      <c r="AN37" s="180"/>
      <c r="AO37" s="179"/>
      <c r="AP37" s="179"/>
      <c r="AQ37" s="189"/>
      <c r="AR37" s="24"/>
      <c r="AS37" s="24"/>
    </row>
    <row r="38" spans="1:45" ht="15" customHeight="1" x14ac:dyDescent="0.2">
      <c r="A38" s="2"/>
      <c r="B38" s="199">
        <v>2010</v>
      </c>
      <c r="C38" s="87" t="s">
        <v>68</v>
      </c>
      <c r="D38" s="179" t="s">
        <v>80</v>
      </c>
      <c r="E38" s="87"/>
      <c r="F38" s="87">
        <v>23</v>
      </c>
      <c r="G38" s="87">
        <v>24</v>
      </c>
      <c r="H38" s="200">
        <f t="shared" ref="H38:H46" si="2">PRODUCT((F11+G11)/E11)</f>
        <v>0.125</v>
      </c>
      <c r="I38" s="200">
        <f t="shared" ref="I38:I46" si="3">PRODUCT(H11/E11)</f>
        <v>0.45833333333333331</v>
      </c>
      <c r="J38" s="200">
        <f t="shared" ref="J38:J46" si="4">PRODUCT(F11+G11+H11)/E11</f>
        <v>0.58333333333333337</v>
      </c>
      <c r="K38" s="201">
        <f t="shared" ref="K38:K46" si="5">PRODUCT(I11/E11)</f>
        <v>2.375</v>
      </c>
      <c r="L38" s="38"/>
      <c r="M38" s="190" t="s">
        <v>185</v>
      </c>
      <c r="N38" s="87"/>
      <c r="O38" s="87"/>
      <c r="P38" s="215" t="s">
        <v>262</v>
      </c>
      <c r="Q38" s="215" t="s">
        <v>223</v>
      </c>
      <c r="R38" s="215" t="s">
        <v>236</v>
      </c>
      <c r="S38" s="215" t="s">
        <v>249</v>
      </c>
      <c r="T38" s="200"/>
      <c r="U38" s="201" t="s">
        <v>210</v>
      </c>
      <c r="V38" s="38"/>
      <c r="W38" s="203"/>
      <c r="X38" s="188"/>
      <c r="Y38" s="188"/>
      <c r="Z38" s="179"/>
      <c r="AA38" s="179"/>
      <c r="AB38" s="179"/>
      <c r="AC38" s="188"/>
      <c r="AD38" s="179"/>
      <c r="AE38" s="179"/>
      <c r="AF38" s="179"/>
      <c r="AG38" s="188"/>
      <c r="AH38" s="189"/>
      <c r="AI38" s="177" t="s">
        <v>320</v>
      </c>
      <c r="AJ38" s="179"/>
      <c r="AK38" s="179"/>
      <c r="AL38" s="180">
        <v>115</v>
      </c>
      <c r="AM38" s="180">
        <v>24</v>
      </c>
      <c r="AN38" s="180">
        <v>86</v>
      </c>
      <c r="AO38" s="179"/>
      <c r="AP38" s="230">
        <f>PRODUCT(AL38/AL44)</f>
        <v>0.39655172413793105</v>
      </c>
      <c r="AQ38" s="189"/>
      <c r="AR38" s="24"/>
      <c r="AS38" s="24"/>
    </row>
    <row r="39" spans="1:45" ht="15" customHeight="1" x14ac:dyDescent="0.2">
      <c r="A39" s="2"/>
      <c r="B39" s="199">
        <v>2011</v>
      </c>
      <c r="C39" s="87" t="s">
        <v>83</v>
      </c>
      <c r="D39" s="179" t="s">
        <v>80</v>
      </c>
      <c r="E39" s="87"/>
      <c r="F39" s="87">
        <v>24</v>
      </c>
      <c r="G39" s="87">
        <v>26</v>
      </c>
      <c r="H39" s="200">
        <f t="shared" si="2"/>
        <v>0.26923076923076922</v>
      </c>
      <c r="I39" s="200">
        <f t="shared" si="3"/>
        <v>0.19230769230769232</v>
      </c>
      <c r="J39" s="200">
        <f t="shared" si="4"/>
        <v>0.46153846153846156</v>
      </c>
      <c r="K39" s="201">
        <f t="shared" si="5"/>
        <v>2.2307692307692308</v>
      </c>
      <c r="L39" s="38"/>
      <c r="M39" s="190" t="s">
        <v>186</v>
      </c>
      <c r="N39" s="87"/>
      <c r="O39" s="87"/>
      <c r="P39" s="215" t="s">
        <v>263</v>
      </c>
      <c r="Q39" s="215" t="s">
        <v>224</v>
      </c>
      <c r="R39" s="215" t="s">
        <v>237</v>
      </c>
      <c r="S39" s="215" t="s">
        <v>250</v>
      </c>
      <c r="T39" s="200"/>
      <c r="U39" s="201" t="s">
        <v>211</v>
      </c>
      <c r="V39" s="38"/>
      <c r="W39" s="203"/>
      <c r="X39" s="188"/>
      <c r="Y39" s="188"/>
      <c r="Z39" s="179"/>
      <c r="AA39" s="179"/>
      <c r="AB39" s="179"/>
      <c r="AC39" s="188"/>
      <c r="AD39" s="179"/>
      <c r="AE39" s="179"/>
      <c r="AF39" s="179"/>
      <c r="AG39" s="188"/>
      <c r="AH39" s="189"/>
      <c r="AI39" s="177" t="s">
        <v>305</v>
      </c>
      <c r="AJ39" s="179"/>
      <c r="AK39" s="179"/>
      <c r="AL39" s="180"/>
      <c r="AM39" s="221">
        <f>PRODUCT(AM38/AL38)</f>
        <v>0.20869565217391303</v>
      </c>
      <c r="AN39" s="221">
        <f>PRODUCT(AN38/AL38)</f>
        <v>0.74782608695652175</v>
      </c>
      <c r="AO39" s="179"/>
      <c r="AP39" s="179"/>
      <c r="AQ39" s="189"/>
      <c r="AR39" s="24"/>
      <c r="AS39" s="24"/>
    </row>
    <row r="40" spans="1:45" ht="15" customHeight="1" x14ac:dyDescent="0.2">
      <c r="A40" s="2"/>
      <c r="B40" s="199">
        <v>2012</v>
      </c>
      <c r="C40" s="87" t="s">
        <v>99</v>
      </c>
      <c r="D40" s="179" t="s">
        <v>80</v>
      </c>
      <c r="E40" s="87"/>
      <c r="F40" s="87">
        <v>25</v>
      </c>
      <c r="G40" s="87">
        <v>26</v>
      </c>
      <c r="H40" s="205">
        <f t="shared" si="2"/>
        <v>0.38461538461538464</v>
      </c>
      <c r="I40" s="200">
        <f t="shared" si="3"/>
        <v>0.46153846153846156</v>
      </c>
      <c r="J40" s="200">
        <f t="shared" si="4"/>
        <v>0.84615384615384615</v>
      </c>
      <c r="K40" s="201">
        <f t="shared" si="5"/>
        <v>2.1923076923076925</v>
      </c>
      <c r="L40" s="38"/>
      <c r="M40" s="190" t="s">
        <v>187</v>
      </c>
      <c r="N40" s="87"/>
      <c r="O40" s="87"/>
      <c r="P40" s="215" t="s">
        <v>231</v>
      </c>
      <c r="Q40" s="215" t="s">
        <v>225</v>
      </c>
      <c r="R40" s="215" t="s">
        <v>238</v>
      </c>
      <c r="S40" s="215" t="s">
        <v>251</v>
      </c>
      <c r="T40" s="200"/>
      <c r="U40" s="201" t="s">
        <v>212</v>
      </c>
      <c r="V40" s="38"/>
      <c r="W40" s="203"/>
      <c r="X40" s="188"/>
      <c r="Y40" s="188"/>
      <c r="Z40" s="179"/>
      <c r="AA40" s="179"/>
      <c r="AB40" s="179"/>
      <c r="AC40" s="188"/>
      <c r="AD40" s="179"/>
      <c r="AE40" s="179"/>
      <c r="AF40" s="179"/>
      <c r="AG40" s="188"/>
      <c r="AH40" s="189"/>
      <c r="AI40" s="177"/>
      <c r="AJ40" s="179"/>
      <c r="AK40" s="179"/>
      <c r="AL40" s="180"/>
      <c r="AM40" s="180"/>
      <c r="AN40" s="180"/>
      <c r="AO40" s="179"/>
      <c r="AP40" s="179"/>
      <c r="AQ40" s="189"/>
      <c r="AR40" s="24"/>
      <c r="AS40" s="24"/>
    </row>
    <row r="41" spans="1:45" ht="15" customHeight="1" x14ac:dyDescent="0.2">
      <c r="A41" s="2"/>
      <c r="B41" s="199">
        <v>2013</v>
      </c>
      <c r="C41" s="87" t="s">
        <v>57</v>
      </c>
      <c r="D41" s="179" t="s">
        <v>100</v>
      </c>
      <c r="E41" s="87"/>
      <c r="F41" s="87">
        <v>26</v>
      </c>
      <c r="G41" s="87">
        <v>26</v>
      </c>
      <c r="H41" s="200">
        <f t="shared" si="2"/>
        <v>0.11538461538461539</v>
      </c>
      <c r="I41" s="200">
        <f t="shared" si="3"/>
        <v>0.65384615384615385</v>
      </c>
      <c r="J41" s="200">
        <f t="shared" si="4"/>
        <v>0.76923076923076927</v>
      </c>
      <c r="K41" s="201">
        <f t="shared" si="5"/>
        <v>2.7307692307692308</v>
      </c>
      <c r="L41" s="38"/>
      <c r="M41" s="190" t="s">
        <v>188</v>
      </c>
      <c r="N41" s="87"/>
      <c r="O41" s="87"/>
      <c r="P41" s="215" t="s">
        <v>264</v>
      </c>
      <c r="Q41" s="215" t="s">
        <v>226</v>
      </c>
      <c r="R41" s="215" t="s">
        <v>239</v>
      </c>
      <c r="S41" s="215" t="s">
        <v>252</v>
      </c>
      <c r="T41" s="200"/>
      <c r="U41" s="201" t="s">
        <v>213</v>
      </c>
      <c r="V41" s="38"/>
      <c r="W41" s="203"/>
      <c r="X41" s="188"/>
      <c r="Y41" s="188"/>
      <c r="Z41" s="179"/>
      <c r="AA41" s="179"/>
      <c r="AB41" s="179"/>
      <c r="AC41" s="188"/>
      <c r="AD41" s="179"/>
      <c r="AE41" s="179"/>
      <c r="AF41" s="179"/>
      <c r="AG41" s="188"/>
      <c r="AH41" s="189"/>
      <c r="AI41" s="177" t="s">
        <v>172</v>
      </c>
      <c r="AJ41" s="179"/>
      <c r="AK41" s="179"/>
      <c r="AL41" s="180">
        <v>24</v>
      </c>
      <c r="AM41" s="180">
        <v>2</v>
      </c>
      <c r="AN41" s="180">
        <v>17</v>
      </c>
      <c r="AO41" s="179"/>
      <c r="AP41" s="230">
        <f>PRODUCT(AL41/AL44)</f>
        <v>8.2758620689655171E-2</v>
      </c>
      <c r="AQ41" s="189"/>
      <c r="AR41" s="24"/>
      <c r="AS41" s="24"/>
    </row>
    <row r="42" spans="1:45" ht="15" customHeight="1" x14ac:dyDescent="0.2">
      <c r="A42" s="2"/>
      <c r="B42" s="199">
        <v>2014</v>
      </c>
      <c r="C42" s="87" t="s">
        <v>66</v>
      </c>
      <c r="D42" s="179" t="s">
        <v>100</v>
      </c>
      <c r="E42" s="87"/>
      <c r="F42" s="87">
        <v>27</v>
      </c>
      <c r="G42" s="87">
        <v>29</v>
      </c>
      <c r="H42" s="200">
        <f t="shared" si="2"/>
        <v>0.10344827586206896</v>
      </c>
      <c r="I42" s="205">
        <f t="shared" si="3"/>
        <v>1.3103448275862069</v>
      </c>
      <c r="J42" s="205">
        <f t="shared" si="4"/>
        <v>1.4137931034482758</v>
      </c>
      <c r="K42" s="201">
        <f t="shared" si="5"/>
        <v>3.6206896551724137</v>
      </c>
      <c r="L42" s="38"/>
      <c r="M42" s="190" t="s">
        <v>189</v>
      </c>
      <c r="N42" s="87"/>
      <c r="O42" s="87"/>
      <c r="P42" s="215" t="s">
        <v>265</v>
      </c>
      <c r="Q42" s="215" t="s">
        <v>227</v>
      </c>
      <c r="R42" s="215" t="s">
        <v>240</v>
      </c>
      <c r="S42" s="215" t="s">
        <v>253</v>
      </c>
      <c r="T42" s="200"/>
      <c r="U42" s="201" t="s">
        <v>214</v>
      </c>
      <c r="V42" s="38"/>
      <c r="W42" s="203"/>
      <c r="X42" s="188"/>
      <c r="Y42" s="188"/>
      <c r="Z42" s="179"/>
      <c r="AA42" s="179"/>
      <c r="AB42" s="179"/>
      <c r="AC42" s="188"/>
      <c r="AD42" s="179"/>
      <c r="AE42" s="179"/>
      <c r="AF42" s="179"/>
      <c r="AG42" s="188"/>
      <c r="AH42" s="189"/>
      <c r="AI42" s="177" t="s">
        <v>305</v>
      </c>
      <c r="AJ42" s="179"/>
      <c r="AK42" s="179"/>
      <c r="AL42" s="180"/>
      <c r="AM42" s="221">
        <f>PRODUCT(AM41/AL41)</f>
        <v>8.3333333333333329E-2</v>
      </c>
      <c r="AN42" s="221">
        <f>PRODUCT(AN41/AL41)</f>
        <v>0.70833333333333337</v>
      </c>
      <c r="AO42" s="179"/>
      <c r="AP42" s="179"/>
      <c r="AQ42" s="189"/>
      <c r="AR42" s="24"/>
      <c r="AS42" s="24"/>
    </row>
    <row r="43" spans="1:45" ht="15" customHeight="1" x14ac:dyDescent="0.2">
      <c r="A43" s="2"/>
      <c r="B43" s="199">
        <v>2015</v>
      </c>
      <c r="C43" s="87" t="s">
        <v>66</v>
      </c>
      <c r="D43" s="179" t="s">
        <v>80</v>
      </c>
      <c r="E43" s="87"/>
      <c r="F43" s="87">
        <v>28</v>
      </c>
      <c r="G43" s="87">
        <v>24</v>
      </c>
      <c r="H43" s="200">
        <f t="shared" si="2"/>
        <v>4.1666666666666664E-2</v>
      </c>
      <c r="I43" s="200">
        <f t="shared" si="3"/>
        <v>0.66666666666666663</v>
      </c>
      <c r="J43" s="200">
        <f t="shared" si="4"/>
        <v>0.70833333333333337</v>
      </c>
      <c r="K43" s="201">
        <f t="shared" si="5"/>
        <v>3.5</v>
      </c>
      <c r="L43" s="38"/>
      <c r="M43" s="190" t="s">
        <v>190</v>
      </c>
      <c r="N43" s="87"/>
      <c r="O43" s="87"/>
      <c r="P43" s="215" t="s">
        <v>266</v>
      </c>
      <c r="Q43" s="215" t="s">
        <v>228</v>
      </c>
      <c r="R43" s="215" t="s">
        <v>241</v>
      </c>
      <c r="S43" s="215" t="s">
        <v>254</v>
      </c>
      <c r="T43" s="200"/>
      <c r="U43" s="201" t="s">
        <v>215</v>
      </c>
      <c r="V43" s="38"/>
      <c r="W43" s="203"/>
      <c r="X43" s="188"/>
      <c r="Y43" s="188"/>
      <c r="Z43" s="179"/>
      <c r="AA43" s="179"/>
      <c r="AB43" s="179"/>
      <c r="AC43" s="188"/>
      <c r="AD43" s="179"/>
      <c r="AE43" s="179"/>
      <c r="AF43" s="179"/>
      <c r="AG43" s="188"/>
      <c r="AH43" s="189"/>
      <c r="AI43" s="177"/>
      <c r="AJ43" s="179"/>
      <c r="AK43" s="179"/>
      <c r="AL43" s="180"/>
      <c r="AM43" s="180"/>
      <c r="AN43" s="180"/>
      <c r="AO43" s="179"/>
      <c r="AP43" s="179"/>
      <c r="AQ43" s="189"/>
      <c r="AR43" s="24"/>
      <c r="AS43" s="24"/>
    </row>
    <row r="44" spans="1:45" ht="15" customHeight="1" x14ac:dyDescent="0.2">
      <c r="A44" s="2"/>
      <c r="B44" s="199">
        <v>2016</v>
      </c>
      <c r="C44" s="87" t="s">
        <v>83</v>
      </c>
      <c r="D44" s="179" t="s">
        <v>80</v>
      </c>
      <c r="E44" s="87"/>
      <c r="F44" s="87">
        <v>29</v>
      </c>
      <c r="G44" s="87">
        <v>28</v>
      </c>
      <c r="H44" s="200">
        <f t="shared" si="2"/>
        <v>0.10714285714285714</v>
      </c>
      <c r="I44" s="200">
        <f t="shared" si="3"/>
        <v>0.8571428571428571</v>
      </c>
      <c r="J44" s="200">
        <f t="shared" si="4"/>
        <v>0.9642857142857143</v>
      </c>
      <c r="K44" s="206">
        <f t="shared" si="5"/>
        <v>3.8928571428571428</v>
      </c>
      <c r="L44" s="38"/>
      <c r="M44" s="190" t="s">
        <v>191</v>
      </c>
      <c r="N44" s="87"/>
      <c r="O44" s="87"/>
      <c r="P44" s="215" t="s">
        <v>267</v>
      </c>
      <c r="Q44" s="215" t="s">
        <v>229</v>
      </c>
      <c r="R44" s="215" t="s">
        <v>242</v>
      </c>
      <c r="S44" s="215" t="s">
        <v>255</v>
      </c>
      <c r="T44" s="200"/>
      <c r="U44" s="201" t="s">
        <v>216</v>
      </c>
      <c r="V44" s="38"/>
      <c r="W44" s="203"/>
      <c r="X44" s="188"/>
      <c r="Y44" s="188"/>
      <c r="Z44" s="179"/>
      <c r="AA44" s="179"/>
      <c r="AB44" s="179"/>
      <c r="AC44" s="188"/>
      <c r="AD44" s="179"/>
      <c r="AE44" s="179"/>
      <c r="AF44" s="179"/>
      <c r="AG44" s="188"/>
      <c r="AH44" s="189"/>
      <c r="AI44" s="179" t="s">
        <v>7</v>
      </c>
      <c r="AJ44" s="179"/>
      <c r="AK44" s="179"/>
      <c r="AL44" s="179">
        <f>PRODUCT(AL35+AL38+AL41)</f>
        <v>290</v>
      </c>
      <c r="AM44" s="179">
        <f>PRODUCT(AM35+AM38+AM41)</f>
        <v>51</v>
      </c>
      <c r="AN44" s="179">
        <f>PRODUCT(AN35+AN38+AN41)</f>
        <v>177</v>
      </c>
      <c r="AO44" s="179"/>
      <c r="AP44" s="179"/>
      <c r="AQ44" s="189"/>
      <c r="AR44" s="24"/>
      <c r="AS44" s="24"/>
    </row>
    <row r="45" spans="1:45" ht="15" customHeight="1" x14ac:dyDescent="0.2">
      <c r="A45" s="2"/>
      <c r="B45" s="199">
        <v>2017</v>
      </c>
      <c r="C45" s="87" t="s">
        <v>99</v>
      </c>
      <c r="D45" s="179" t="s">
        <v>100</v>
      </c>
      <c r="E45" s="87"/>
      <c r="F45" s="87">
        <v>30</v>
      </c>
      <c r="G45" s="87">
        <v>32</v>
      </c>
      <c r="H45" s="200">
        <f t="shared" si="2"/>
        <v>0.3125</v>
      </c>
      <c r="I45" s="200">
        <f t="shared" si="3"/>
        <v>0.34375</v>
      </c>
      <c r="J45" s="200">
        <f t="shared" si="4"/>
        <v>0.65625</v>
      </c>
      <c r="K45" s="201">
        <f t="shared" si="5"/>
        <v>2.375</v>
      </c>
      <c r="L45" s="38"/>
      <c r="M45" s="190" t="s">
        <v>192</v>
      </c>
      <c r="N45" s="87"/>
      <c r="O45" s="87"/>
      <c r="P45" s="215" t="s">
        <v>268</v>
      </c>
      <c r="Q45" s="215" t="s">
        <v>230</v>
      </c>
      <c r="R45" s="215" t="s">
        <v>243</v>
      </c>
      <c r="S45" s="215" t="s">
        <v>256</v>
      </c>
      <c r="T45" s="200"/>
      <c r="U45" s="201" t="s">
        <v>217</v>
      </c>
      <c r="V45" s="38"/>
      <c r="W45" s="203"/>
      <c r="X45" s="188"/>
      <c r="Y45" s="188"/>
      <c r="Z45" s="179"/>
      <c r="AA45" s="179"/>
      <c r="AB45" s="179"/>
      <c r="AC45" s="188"/>
      <c r="AD45" s="179"/>
      <c r="AE45" s="179"/>
      <c r="AF45" s="179"/>
      <c r="AG45" s="188"/>
      <c r="AH45" s="189"/>
      <c r="AI45" s="179" t="s">
        <v>305</v>
      </c>
      <c r="AJ45" s="179"/>
      <c r="AK45" s="179"/>
      <c r="AL45" s="179"/>
      <c r="AM45" s="221">
        <f>PRODUCT(AM44/AL44)</f>
        <v>0.17586206896551723</v>
      </c>
      <c r="AN45" s="221">
        <f>PRODUCT(AN44/AL44)</f>
        <v>0.6103448275862069</v>
      </c>
      <c r="AO45" s="179"/>
      <c r="AP45" s="179"/>
      <c r="AQ45" s="189"/>
      <c r="AR45" s="24"/>
      <c r="AS45" s="24"/>
    </row>
    <row r="46" spans="1:45" ht="15" customHeight="1" x14ac:dyDescent="0.2">
      <c r="A46" s="2"/>
      <c r="B46" s="199">
        <v>2018</v>
      </c>
      <c r="C46" s="87" t="s">
        <v>164</v>
      </c>
      <c r="D46" s="179" t="s">
        <v>100</v>
      </c>
      <c r="E46" s="87"/>
      <c r="F46" s="87">
        <v>31</v>
      </c>
      <c r="G46" s="87">
        <v>28</v>
      </c>
      <c r="H46" s="200">
        <f t="shared" si="2"/>
        <v>0.2857142857142857</v>
      </c>
      <c r="I46" s="200">
        <f t="shared" si="3"/>
        <v>0.7142857142857143</v>
      </c>
      <c r="J46" s="200">
        <f t="shared" si="4"/>
        <v>1</v>
      </c>
      <c r="K46" s="201">
        <f t="shared" si="5"/>
        <v>3.8214285714285716</v>
      </c>
      <c r="L46" s="38"/>
      <c r="M46" s="190" t="s">
        <v>193</v>
      </c>
      <c r="N46" s="87"/>
      <c r="O46" s="87"/>
      <c r="P46" s="215" t="s">
        <v>269</v>
      </c>
      <c r="Q46" s="215" t="s">
        <v>231</v>
      </c>
      <c r="R46" s="215" t="s">
        <v>244</v>
      </c>
      <c r="S46" s="215" t="s">
        <v>257</v>
      </c>
      <c r="T46" s="200"/>
      <c r="U46" s="201" t="s">
        <v>218</v>
      </c>
      <c r="V46" s="38"/>
      <c r="W46" s="203"/>
      <c r="X46" s="188"/>
      <c r="Y46" s="188"/>
      <c r="Z46" s="179"/>
      <c r="AA46" s="179"/>
      <c r="AB46" s="179"/>
      <c r="AC46" s="188"/>
      <c r="AD46" s="179"/>
      <c r="AE46" s="179"/>
      <c r="AF46" s="179"/>
      <c r="AG46" s="188"/>
      <c r="AH46" s="189"/>
      <c r="AI46" s="177"/>
      <c r="AJ46" s="179"/>
      <c r="AK46" s="179"/>
      <c r="AL46" s="179"/>
      <c r="AM46" s="188"/>
      <c r="AN46" s="179"/>
      <c r="AO46" s="179"/>
      <c r="AP46" s="179"/>
      <c r="AQ46" s="189"/>
      <c r="AR46" s="24"/>
      <c r="AS46" s="24"/>
    </row>
    <row r="47" spans="1:45" ht="15" customHeight="1" x14ac:dyDescent="0.2">
      <c r="A47" s="2"/>
      <c r="B47" s="199">
        <v>2019</v>
      </c>
      <c r="C47" s="87" t="s">
        <v>171</v>
      </c>
      <c r="D47" s="179" t="s">
        <v>172</v>
      </c>
      <c r="E47" s="87"/>
      <c r="F47" s="87">
        <v>32</v>
      </c>
      <c r="G47" s="87"/>
      <c r="H47" s="200"/>
      <c r="I47" s="200"/>
      <c r="J47" s="200"/>
      <c r="K47" s="201"/>
      <c r="L47" s="38"/>
      <c r="M47" s="190" t="s">
        <v>194</v>
      </c>
      <c r="N47" s="87"/>
      <c r="O47" s="87"/>
      <c r="P47" s="215" t="s">
        <v>270</v>
      </c>
      <c r="Q47" s="215" t="s">
        <v>232</v>
      </c>
      <c r="R47" s="215" t="s">
        <v>245</v>
      </c>
      <c r="S47" s="215" t="s">
        <v>258</v>
      </c>
      <c r="T47" s="200"/>
      <c r="U47" s="201" t="s">
        <v>219</v>
      </c>
      <c r="V47" s="38"/>
      <c r="W47" s="203"/>
      <c r="X47" s="188"/>
      <c r="Y47" s="188"/>
      <c r="Z47" s="179"/>
      <c r="AA47" s="179"/>
      <c r="AB47" s="179"/>
      <c r="AC47" s="188"/>
      <c r="AD47" s="179"/>
      <c r="AE47" s="179"/>
      <c r="AF47" s="179"/>
      <c r="AG47" s="188"/>
      <c r="AH47" s="189"/>
      <c r="AI47" s="218" t="s">
        <v>306</v>
      </c>
      <c r="AJ47" s="198"/>
      <c r="AK47" s="198"/>
      <c r="AL47" s="219" t="s">
        <v>307</v>
      </c>
      <c r="AM47" s="219" t="s">
        <v>308</v>
      </c>
      <c r="AN47" s="219" t="s">
        <v>309</v>
      </c>
      <c r="AO47" s="219"/>
      <c r="AP47" s="109"/>
      <c r="AQ47" s="85"/>
      <c r="AR47" s="24"/>
      <c r="AS47" s="24"/>
    </row>
    <row r="48" spans="1:45" ht="15" customHeight="1" x14ac:dyDescent="0.2">
      <c r="A48" s="2"/>
      <c r="B48" s="199">
        <v>2020</v>
      </c>
      <c r="C48" s="87" t="s">
        <v>322</v>
      </c>
      <c r="D48" s="179" t="s">
        <v>172</v>
      </c>
      <c r="E48" s="87"/>
      <c r="F48" s="87">
        <v>33</v>
      </c>
      <c r="G48" s="87">
        <v>24</v>
      </c>
      <c r="H48" s="200">
        <f t="shared" ref="H48" si="6">PRODUCT((F21+G21)/E21)</f>
        <v>8.3333333333333329E-2</v>
      </c>
      <c r="I48" s="200">
        <f t="shared" ref="I48" si="7">PRODUCT(H21/E21)</f>
        <v>0.70833333333333337</v>
      </c>
      <c r="J48" s="200">
        <f t="shared" ref="J48" si="8">PRODUCT(F21+G21+H21)/E21</f>
        <v>0.79166666666666663</v>
      </c>
      <c r="K48" s="201">
        <f t="shared" ref="K48" si="9">PRODUCT(I21/E21)</f>
        <v>3.9583333333333335</v>
      </c>
      <c r="L48" s="38"/>
      <c r="M48" s="190" t="s">
        <v>323</v>
      </c>
      <c r="N48" s="87"/>
      <c r="O48" s="87"/>
      <c r="P48" s="6" t="s">
        <v>326</v>
      </c>
      <c r="Q48" s="6" t="s">
        <v>325</v>
      </c>
      <c r="R48" s="6" t="s">
        <v>293</v>
      </c>
      <c r="S48" s="6" t="s">
        <v>324</v>
      </c>
      <c r="T48" s="205"/>
      <c r="U48" s="206" t="s">
        <v>301</v>
      </c>
      <c r="V48" s="38"/>
      <c r="W48" s="203"/>
      <c r="X48" s="188"/>
      <c r="Y48" s="188"/>
      <c r="Z48" s="179"/>
      <c r="AA48" s="179"/>
      <c r="AB48" s="179"/>
      <c r="AC48" s="188"/>
      <c r="AD48" s="179"/>
      <c r="AE48" s="179"/>
      <c r="AF48" s="179"/>
      <c r="AG48" s="188"/>
      <c r="AH48" s="189"/>
      <c r="AI48" s="177" t="s">
        <v>319</v>
      </c>
      <c r="AJ48" s="179"/>
      <c r="AK48" s="179"/>
      <c r="AL48" s="221">
        <f>PRODUCT(AM36)</f>
        <v>0.16556291390728478</v>
      </c>
      <c r="AM48" s="221">
        <v>0.06</v>
      </c>
      <c r="AN48" s="221">
        <f>PRODUCT(AL48-AM48)</f>
        <v>0.10556291390728478</v>
      </c>
      <c r="AO48" s="180"/>
      <c r="AP48" s="179"/>
      <c r="AQ48" s="189"/>
      <c r="AR48" s="24"/>
      <c r="AS48" s="24"/>
    </row>
    <row r="49" spans="1:45" ht="15" customHeight="1" x14ac:dyDescent="0.2">
      <c r="A49" s="2"/>
      <c r="B49" s="199"/>
      <c r="C49" s="87"/>
      <c r="D49" s="179"/>
      <c r="E49" s="87"/>
      <c r="F49" s="87"/>
      <c r="G49" s="87"/>
      <c r="H49" s="200"/>
      <c r="I49" s="200"/>
      <c r="J49" s="200"/>
      <c r="K49" s="201"/>
      <c r="L49" s="38"/>
      <c r="M49" s="190"/>
      <c r="N49" s="87"/>
      <c r="O49" s="87"/>
      <c r="P49" s="215"/>
      <c r="Q49" s="215"/>
      <c r="R49" s="215"/>
      <c r="S49" s="215"/>
      <c r="T49" s="200"/>
      <c r="U49" s="201"/>
      <c r="V49" s="38"/>
      <c r="W49" s="203"/>
      <c r="X49" s="188"/>
      <c r="Y49" s="188"/>
      <c r="Z49" s="179"/>
      <c r="AA49" s="179"/>
      <c r="AB49" s="179"/>
      <c r="AC49" s="188"/>
      <c r="AD49" s="179"/>
      <c r="AE49" s="179"/>
      <c r="AF49" s="179"/>
      <c r="AG49" s="188"/>
      <c r="AH49" s="189"/>
      <c r="AI49" s="177" t="s">
        <v>320</v>
      </c>
      <c r="AJ49" s="179"/>
      <c r="AK49" s="179"/>
      <c r="AL49" s="221">
        <f>PRODUCT(AM39)</f>
        <v>0.20869565217391303</v>
      </c>
      <c r="AM49" s="221">
        <v>0.05</v>
      </c>
      <c r="AN49" s="221">
        <f t="shared" ref="AN49:AN50" si="10">PRODUCT(AL49-AM49)</f>
        <v>0.15869565217391302</v>
      </c>
      <c r="AO49" s="180"/>
      <c r="AP49" s="179"/>
      <c r="AQ49" s="189"/>
      <c r="AR49" s="24"/>
      <c r="AS49" s="24"/>
    </row>
    <row r="50" spans="1:45" ht="15" customHeight="1" x14ac:dyDescent="0.2">
      <c r="A50" s="2"/>
      <c r="B50" s="194" t="s">
        <v>311</v>
      </c>
      <c r="C50" s="62"/>
      <c r="D50" s="109"/>
      <c r="E50" s="62"/>
      <c r="F50" s="62"/>
      <c r="G50" s="62"/>
      <c r="H50" s="223"/>
      <c r="I50" s="223"/>
      <c r="J50" s="223"/>
      <c r="K50" s="224"/>
      <c r="L50" s="38"/>
      <c r="M50" s="194" t="s">
        <v>312</v>
      </c>
      <c r="N50" s="62"/>
      <c r="O50" s="109"/>
      <c r="P50" s="62"/>
      <c r="Q50" s="62"/>
      <c r="R50" s="62"/>
      <c r="S50" s="223"/>
      <c r="T50" s="223"/>
      <c r="U50" s="224"/>
      <c r="V50" s="38"/>
      <c r="W50" s="203"/>
      <c r="X50" s="188"/>
      <c r="Y50" s="188"/>
      <c r="Z50" s="179"/>
      <c r="AA50" s="179"/>
      <c r="AB50" s="179"/>
      <c r="AC50" s="188"/>
      <c r="AD50" s="179"/>
      <c r="AE50" s="179"/>
      <c r="AF50" s="179"/>
      <c r="AG50" s="188"/>
      <c r="AH50" s="189"/>
      <c r="AI50" s="177" t="s">
        <v>172</v>
      </c>
      <c r="AJ50" s="179"/>
      <c r="AK50" s="179"/>
      <c r="AL50" s="221">
        <f>PRODUCT(AM42)</f>
        <v>8.3333333333333329E-2</v>
      </c>
      <c r="AM50" s="180">
        <v>0</v>
      </c>
      <c r="AN50" s="221">
        <f t="shared" si="10"/>
        <v>8.3333333333333329E-2</v>
      </c>
      <c r="AO50" s="179"/>
      <c r="AP50" s="179"/>
      <c r="AQ50" s="189"/>
      <c r="AR50" s="24"/>
      <c r="AS50" s="24"/>
    </row>
    <row r="51" spans="1:45" ht="15" customHeight="1" x14ac:dyDescent="0.2">
      <c r="A51" s="2"/>
      <c r="B51" s="225">
        <v>3754</v>
      </c>
      <c r="C51" s="204" t="s">
        <v>314</v>
      </c>
      <c r="D51" s="179"/>
      <c r="E51" s="87"/>
      <c r="F51" s="87"/>
      <c r="G51" s="87"/>
      <c r="H51" s="200"/>
      <c r="I51" s="200"/>
      <c r="J51" s="200"/>
      <c r="K51" s="201"/>
      <c r="L51" s="38"/>
      <c r="M51" s="190"/>
      <c r="N51" s="188"/>
      <c r="O51" s="87"/>
      <c r="P51" s="87"/>
      <c r="Q51" s="87"/>
      <c r="R51" s="87"/>
      <c r="S51" s="87"/>
      <c r="T51" s="200"/>
      <c r="U51" s="201"/>
      <c r="V51" s="38"/>
      <c r="W51" s="203"/>
      <c r="X51" s="188"/>
      <c r="Y51" s="188"/>
      <c r="Z51" s="179"/>
      <c r="AA51" s="179"/>
      <c r="AB51" s="179"/>
      <c r="AC51" s="188"/>
      <c r="AD51" s="179"/>
      <c r="AE51" s="179"/>
      <c r="AF51" s="179"/>
      <c r="AG51" s="188"/>
      <c r="AH51" s="189"/>
      <c r="AI51" s="177" t="s">
        <v>7</v>
      </c>
      <c r="AJ51" s="179"/>
      <c r="AK51" s="179"/>
      <c r="AL51" s="221">
        <f>PRODUCT(AM45)</f>
        <v>0.17586206896551723</v>
      </c>
      <c r="AM51" s="221">
        <v>0.06</v>
      </c>
      <c r="AN51" s="221">
        <f>PRODUCT(AL51-AM51)</f>
        <v>0.11586206896551723</v>
      </c>
      <c r="AO51" s="180"/>
      <c r="AP51" s="179"/>
      <c r="AQ51" s="189"/>
      <c r="AR51" s="24"/>
      <c r="AS51" s="24"/>
    </row>
    <row r="52" spans="1:45" ht="15" customHeight="1" x14ac:dyDescent="0.2">
      <c r="A52" s="2"/>
      <c r="B52" s="199"/>
      <c r="C52" s="87"/>
      <c r="D52" s="179"/>
      <c r="E52" s="87"/>
      <c r="F52" s="87"/>
      <c r="G52" s="87"/>
      <c r="H52" s="200"/>
      <c r="I52" s="200"/>
      <c r="J52" s="200"/>
      <c r="K52" s="201"/>
      <c r="L52" s="38"/>
      <c r="M52" s="190"/>
      <c r="N52" s="188"/>
      <c r="O52" s="87"/>
      <c r="P52" s="87"/>
      <c r="Q52" s="87"/>
      <c r="R52" s="87"/>
      <c r="S52" s="87"/>
      <c r="T52" s="200"/>
      <c r="U52" s="201"/>
      <c r="V52" s="38"/>
      <c r="W52" s="203"/>
      <c r="X52" s="188"/>
      <c r="Y52" s="188"/>
      <c r="Z52" s="179"/>
      <c r="AA52" s="179"/>
      <c r="AB52" s="179"/>
      <c r="AC52" s="188"/>
      <c r="AD52" s="179"/>
      <c r="AE52" s="179"/>
      <c r="AF52" s="179"/>
      <c r="AG52" s="188"/>
      <c r="AH52" s="189"/>
      <c r="AI52" s="222"/>
      <c r="AJ52" s="179"/>
      <c r="AK52" s="179"/>
      <c r="AL52" s="179"/>
      <c r="AM52" s="180"/>
      <c r="AN52" s="180"/>
      <c r="AO52" s="180"/>
      <c r="AP52" s="179"/>
      <c r="AQ52" s="189"/>
      <c r="AR52" s="24"/>
      <c r="AS52" s="24"/>
    </row>
    <row r="53" spans="1:45" ht="15" customHeight="1" x14ac:dyDescent="0.2">
      <c r="A53" s="2"/>
      <c r="B53" s="194" t="s">
        <v>313</v>
      </c>
      <c r="C53" s="62"/>
      <c r="D53" s="109"/>
      <c r="E53" s="62"/>
      <c r="F53" s="62"/>
      <c r="G53" s="62"/>
      <c r="H53" s="223"/>
      <c r="I53" s="223"/>
      <c r="J53" s="223"/>
      <c r="K53" s="224"/>
      <c r="L53" s="38"/>
      <c r="M53" s="225"/>
      <c r="N53" s="204"/>
      <c r="O53" s="87"/>
      <c r="P53" s="87"/>
      <c r="Q53" s="87"/>
      <c r="R53" s="87"/>
      <c r="S53" s="87"/>
      <c r="T53" s="200"/>
      <c r="U53" s="201"/>
      <c r="V53" s="38"/>
      <c r="W53" s="203"/>
      <c r="X53" s="188"/>
      <c r="Y53" s="188"/>
      <c r="Z53" s="179"/>
      <c r="AA53" s="179"/>
      <c r="AB53" s="179"/>
      <c r="AC53" s="188"/>
      <c r="AD53" s="179"/>
      <c r="AE53" s="179"/>
      <c r="AF53" s="179"/>
      <c r="AG53" s="188"/>
      <c r="AH53" s="189"/>
      <c r="AI53" s="218" t="s">
        <v>310</v>
      </c>
      <c r="AJ53" s="198"/>
      <c r="AK53" s="198"/>
      <c r="AL53" s="219" t="s">
        <v>307</v>
      </c>
      <c r="AM53" s="219" t="s">
        <v>308</v>
      </c>
      <c r="AN53" s="219" t="s">
        <v>309</v>
      </c>
      <c r="AO53" s="219"/>
      <c r="AP53" s="109"/>
      <c r="AQ53" s="85"/>
      <c r="AR53" s="24"/>
      <c r="AS53" s="24"/>
    </row>
    <row r="54" spans="1:45" ht="15" customHeight="1" x14ac:dyDescent="0.2">
      <c r="A54" s="2"/>
      <c r="B54" s="190">
        <v>4540</v>
      </c>
      <c r="C54" s="188" t="s">
        <v>321</v>
      </c>
      <c r="D54" s="179"/>
      <c r="E54" s="87"/>
      <c r="F54" s="87"/>
      <c r="G54" s="87"/>
      <c r="H54" s="200"/>
      <c r="I54" s="200"/>
      <c r="J54" s="200"/>
      <c r="K54" s="201"/>
      <c r="L54" s="38"/>
      <c r="M54" s="225"/>
      <c r="N54" s="204"/>
      <c r="O54" s="87"/>
      <c r="P54" s="87"/>
      <c r="Q54" s="87"/>
      <c r="R54" s="87"/>
      <c r="S54" s="87"/>
      <c r="T54" s="200"/>
      <c r="U54" s="201"/>
      <c r="V54" s="38"/>
      <c r="W54" s="203"/>
      <c r="X54" s="188"/>
      <c r="Y54" s="188"/>
      <c r="Z54" s="179"/>
      <c r="AA54" s="179"/>
      <c r="AB54" s="179"/>
      <c r="AC54" s="188"/>
      <c r="AD54" s="179"/>
      <c r="AE54" s="179"/>
      <c r="AF54" s="179"/>
      <c r="AG54" s="188"/>
      <c r="AH54" s="189"/>
      <c r="AI54" s="177" t="s">
        <v>319</v>
      </c>
      <c r="AJ54" s="179"/>
      <c r="AK54" s="179"/>
      <c r="AL54" s="221">
        <f>PRODUCT(AN36)</f>
        <v>0.49006622516556292</v>
      </c>
      <c r="AM54" s="221">
        <v>0.56000000000000005</v>
      </c>
      <c r="AN54" s="221">
        <f>PRODUCT(AL54-AM54)</f>
        <v>-6.9933774834437135E-2</v>
      </c>
      <c r="AO54" s="180"/>
      <c r="AP54" s="179"/>
      <c r="AQ54" s="189"/>
      <c r="AR54" s="24"/>
      <c r="AS54" s="24"/>
    </row>
    <row r="55" spans="1:45" ht="15" customHeight="1" x14ac:dyDescent="0.2">
      <c r="A55" s="2"/>
      <c r="B55" s="199"/>
      <c r="C55" s="87"/>
      <c r="D55" s="179"/>
      <c r="E55" s="87"/>
      <c r="F55" s="87"/>
      <c r="G55" s="87"/>
      <c r="H55" s="200"/>
      <c r="I55" s="200"/>
      <c r="J55" s="200"/>
      <c r="K55" s="201"/>
      <c r="L55" s="38"/>
      <c r="M55" s="190"/>
      <c r="N55" s="87"/>
      <c r="O55" s="87"/>
      <c r="P55" s="87"/>
      <c r="Q55" s="87"/>
      <c r="R55" s="87"/>
      <c r="S55" s="87"/>
      <c r="T55" s="213"/>
      <c r="U55" s="214"/>
      <c r="V55" s="38"/>
      <c r="W55" s="203"/>
      <c r="X55" s="188"/>
      <c r="Y55" s="188"/>
      <c r="Z55" s="179"/>
      <c r="AA55" s="179"/>
      <c r="AB55" s="179"/>
      <c r="AC55" s="188"/>
      <c r="AD55" s="179"/>
      <c r="AE55" s="179"/>
      <c r="AF55" s="179"/>
      <c r="AG55" s="188"/>
      <c r="AH55" s="189"/>
      <c r="AI55" s="177" t="s">
        <v>320</v>
      </c>
      <c r="AJ55" s="179"/>
      <c r="AK55" s="179"/>
      <c r="AL55" s="221">
        <f>PRODUCT(AN39)</f>
        <v>0.74782608695652175</v>
      </c>
      <c r="AM55" s="221">
        <v>1</v>
      </c>
      <c r="AN55" s="221">
        <f t="shared" ref="AN55:AN56" si="11">PRODUCT(AL55-AM55)</f>
        <v>-0.25217391304347825</v>
      </c>
      <c r="AO55" s="180"/>
      <c r="AP55" s="179"/>
      <c r="AQ55" s="189"/>
      <c r="AR55" s="24"/>
      <c r="AS55" s="24"/>
    </row>
    <row r="56" spans="1:45" ht="15" customHeight="1" x14ac:dyDescent="0.2">
      <c r="A56" s="2"/>
      <c r="B56" s="226" t="s">
        <v>315</v>
      </c>
      <c r="C56" s="198" t="s">
        <v>316</v>
      </c>
      <c r="D56" s="198"/>
      <c r="E56" s="62" t="s">
        <v>3</v>
      </c>
      <c r="F56" s="62"/>
      <c r="G56" s="62" t="s">
        <v>317</v>
      </c>
      <c r="H56" s="223"/>
      <c r="I56" s="227" t="s">
        <v>318</v>
      </c>
      <c r="J56" s="223"/>
      <c r="K56" s="224"/>
      <c r="L56" s="38"/>
      <c r="M56" s="190"/>
      <c r="N56" s="87"/>
      <c r="O56" s="87"/>
      <c r="P56" s="87"/>
      <c r="Q56" s="87"/>
      <c r="R56" s="87"/>
      <c r="S56" s="87"/>
      <c r="T56" s="213"/>
      <c r="U56" s="214"/>
      <c r="V56" s="38"/>
      <c r="W56" s="203"/>
      <c r="X56" s="188"/>
      <c r="Y56" s="188"/>
      <c r="Z56" s="179"/>
      <c r="AA56" s="179"/>
      <c r="AB56" s="179"/>
      <c r="AC56" s="188"/>
      <c r="AD56" s="179"/>
      <c r="AE56" s="179"/>
      <c r="AF56" s="179"/>
      <c r="AG56" s="188"/>
      <c r="AH56" s="189"/>
      <c r="AI56" s="177" t="s">
        <v>172</v>
      </c>
      <c r="AJ56" s="179"/>
      <c r="AK56" s="179"/>
      <c r="AL56" s="221">
        <f>PRODUCT(AN42)</f>
        <v>0.70833333333333337</v>
      </c>
      <c r="AM56" s="180">
        <v>0</v>
      </c>
      <c r="AN56" s="221">
        <f t="shared" si="11"/>
        <v>0.70833333333333337</v>
      </c>
      <c r="AO56" s="179"/>
      <c r="AP56" s="179"/>
      <c r="AQ56" s="189"/>
      <c r="AR56" s="24"/>
      <c r="AS56" s="24"/>
    </row>
    <row r="57" spans="1:45" ht="15" customHeight="1" x14ac:dyDescent="0.2">
      <c r="A57" s="2"/>
      <c r="B57" s="228"/>
      <c r="C57" s="229" t="s">
        <v>328</v>
      </c>
      <c r="D57" s="87"/>
      <c r="E57" s="87">
        <v>325</v>
      </c>
      <c r="F57" s="87"/>
      <c r="G57" s="87">
        <v>1281</v>
      </c>
      <c r="H57" s="87"/>
      <c r="I57" s="200"/>
      <c r="J57" s="200"/>
      <c r="K57" s="201"/>
      <c r="L57" s="38"/>
      <c r="M57" s="190"/>
      <c r="N57" s="87"/>
      <c r="O57" s="87"/>
      <c r="P57" s="87"/>
      <c r="Q57" s="87"/>
      <c r="R57" s="87"/>
      <c r="S57" s="87"/>
      <c r="T57" s="213"/>
      <c r="U57" s="214"/>
      <c r="V57" s="38"/>
      <c r="W57" s="203"/>
      <c r="X57" s="188"/>
      <c r="Y57" s="188"/>
      <c r="Z57" s="179"/>
      <c r="AA57" s="179"/>
      <c r="AB57" s="179"/>
      <c r="AC57" s="188"/>
      <c r="AD57" s="179"/>
      <c r="AE57" s="179"/>
      <c r="AF57" s="179"/>
      <c r="AG57" s="188"/>
      <c r="AH57" s="189"/>
      <c r="AI57" s="177" t="s">
        <v>7</v>
      </c>
      <c r="AJ57" s="179"/>
      <c r="AK57" s="179"/>
      <c r="AL57" s="221">
        <f>PRODUCT(AN45)</f>
        <v>0.6103448275862069</v>
      </c>
      <c r="AM57" s="221">
        <v>0.8</v>
      </c>
      <c r="AN57" s="221">
        <f>PRODUCT(AL57-AM57)</f>
        <v>-0.18965517241379315</v>
      </c>
      <c r="AO57" s="180"/>
      <c r="AP57" s="179"/>
      <c r="AQ57" s="189"/>
      <c r="AR57" s="24"/>
      <c r="AS57" s="24"/>
    </row>
    <row r="58" spans="1:45" s="9" customFormat="1" ht="15" customHeight="1" x14ac:dyDescent="0.25">
      <c r="A58" s="23"/>
      <c r="B58" s="182"/>
      <c r="C58" s="184"/>
      <c r="D58" s="184"/>
      <c r="E58" s="184"/>
      <c r="F58" s="184"/>
      <c r="G58" s="184"/>
      <c r="H58" s="207"/>
      <c r="I58" s="207"/>
      <c r="J58" s="207"/>
      <c r="K58" s="208"/>
      <c r="L58" s="38"/>
      <c r="M58" s="182"/>
      <c r="N58" s="184"/>
      <c r="O58" s="184"/>
      <c r="P58" s="184"/>
      <c r="Q58" s="184"/>
      <c r="R58" s="184"/>
      <c r="S58" s="184"/>
      <c r="T58" s="184"/>
      <c r="U58" s="208"/>
      <c r="V58" s="38"/>
      <c r="W58" s="182"/>
      <c r="X58" s="184"/>
      <c r="Y58" s="184"/>
      <c r="Z58" s="184"/>
      <c r="AA58" s="184"/>
      <c r="AB58" s="184"/>
      <c r="AC58" s="184"/>
      <c r="AD58" s="184"/>
      <c r="AE58" s="184"/>
      <c r="AF58" s="207"/>
      <c r="AG58" s="207"/>
      <c r="AH58" s="208"/>
      <c r="AI58" s="184"/>
      <c r="AJ58" s="184"/>
      <c r="AK58" s="184"/>
      <c r="AL58" s="184"/>
      <c r="AM58" s="184"/>
      <c r="AN58" s="184"/>
      <c r="AO58" s="184"/>
      <c r="AP58" s="184"/>
      <c r="AQ58" s="193"/>
      <c r="AR58" s="35"/>
      <c r="AS58" s="39"/>
    </row>
    <row r="59" spans="1:45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209"/>
      <c r="AG59" s="210"/>
      <c r="AH59" s="210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9"/>
    </row>
    <row r="60" spans="1:45" ht="15" customHeight="1" x14ac:dyDescent="0.2">
      <c r="A60" s="2"/>
      <c r="B60" s="194" t="s">
        <v>195</v>
      </c>
      <c r="C60" s="62"/>
      <c r="D60" s="62"/>
      <c r="E60" s="62"/>
      <c r="F60" s="62" t="s">
        <v>176</v>
      </c>
      <c r="G60" s="62" t="s">
        <v>3</v>
      </c>
      <c r="H60" s="62" t="s">
        <v>5</v>
      </c>
      <c r="I60" s="62" t="s">
        <v>6</v>
      </c>
      <c r="J60" s="62" t="s">
        <v>177</v>
      </c>
      <c r="K60" s="195" t="s">
        <v>16</v>
      </c>
      <c r="L60" s="35"/>
      <c r="M60" s="196" t="s">
        <v>178</v>
      </c>
      <c r="N60" s="109"/>
      <c r="O60" s="109"/>
      <c r="P60" s="62" t="s">
        <v>3</v>
      </c>
      <c r="Q60" s="62" t="s">
        <v>5</v>
      </c>
      <c r="R60" s="62" t="s">
        <v>6</v>
      </c>
      <c r="S60" s="62" t="s">
        <v>177</v>
      </c>
      <c r="T60" s="109"/>
      <c r="U60" s="195" t="s">
        <v>16</v>
      </c>
      <c r="V60" s="35"/>
      <c r="W60" s="196" t="s">
        <v>196</v>
      </c>
      <c r="X60" s="109"/>
      <c r="Y60" s="109"/>
      <c r="Z60" s="109"/>
      <c r="AA60" s="109"/>
      <c r="AB60" s="109"/>
      <c r="AC60" s="109"/>
      <c r="AD60" s="109"/>
      <c r="AE60" s="109"/>
      <c r="AF60" s="211"/>
      <c r="AG60" s="211"/>
      <c r="AH60" s="212"/>
      <c r="AI60" s="218" t="s">
        <v>303</v>
      </c>
      <c r="AJ60" s="198"/>
      <c r="AK60" s="198"/>
      <c r="AL60" s="219" t="s">
        <v>3</v>
      </c>
      <c r="AM60" s="219" t="s">
        <v>5</v>
      </c>
      <c r="AN60" s="219" t="s">
        <v>6</v>
      </c>
      <c r="AO60" s="109"/>
      <c r="AP60" s="62" t="s">
        <v>304</v>
      </c>
      <c r="AQ60" s="85"/>
      <c r="AR60" s="24"/>
      <c r="AS60" s="24"/>
    </row>
    <row r="61" spans="1:45" ht="15" customHeight="1" x14ac:dyDescent="0.2">
      <c r="A61" s="2"/>
      <c r="B61" s="199">
        <v>2012</v>
      </c>
      <c r="C61" s="87" t="s">
        <v>99</v>
      </c>
      <c r="D61" s="179" t="s">
        <v>80</v>
      </c>
      <c r="E61" s="87"/>
      <c r="F61" s="87">
        <v>25</v>
      </c>
      <c r="G61" s="87">
        <v>4</v>
      </c>
      <c r="H61" s="200">
        <f t="shared" ref="H61:H62" si="12">PRODUCT((V13+W13)/U13)</f>
        <v>0</v>
      </c>
      <c r="I61" s="200">
        <f t="shared" ref="I61:I62" si="13">PRODUCT(X13/U13)</f>
        <v>0.75</v>
      </c>
      <c r="J61" s="200">
        <f t="shared" ref="J61:J62" si="14">PRODUCT(V13+W13+X13)/U13</f>
        <v>0.75</v>
      </c>
      <c r="K61" s="201">
        <f t="shared" ref="K61:K62" si="15">PRODUCT(Y13/U13)</f>
        <v>1.75</v>
      </c>
      <c r="L61" s="38"/>
      <c r="M61" s="190" t="s">
        <v>197</v>
      </c>
      <c r="N61" s="87"/>
      <c r="O61" s="87">
        <v>20</v>
      </c>
      <c r="P61" s="87" t="s">
        <v>296</v>
      </c>
      <c r="Q61" s="200"/>
      <c r="R61" s="87" t="s">
        <v>276</v>
      </c>
      <c r="S61" s="87" t="s">
        <v>271</v>
      </c>
      <c r="T61" s="213"/>
      <c r="U61" s="214" t="s">
        <v>288</v>
      </c>
      <c r="V61" s="38"/>
      <c r="W61" s="203"/>
      <c r="X61" s="188"/>
      <c r="Y61" s="188"/>
      <c r="Z61" s="179"/>
      <c r="AA61" s="179"/>
      <c r="AB61" s="179"/>
      <c r="AC61" s="188"/>
      <c r="AD61" s="179"/>
      <c r="AE61" s="179"/>
      <c r="AF61" s="179"/>
      <c r="AG61" s="188"/>
      <c r="AH61" s="189"/>
      <c r="AI61" s="177" t="s">
        <v>320</v>
      </c>
      <c r="AJ61" s="179"/>
      <c r="AK61" s="179"/>
      <c r="AL61" s="180">
        <v>19</v>
      </c>
      <c r="AM61" s="180">
        <v>1</v>
      </c>
      <c r="AN61" s="180">
        <v>19</v>
      </c>
      <c r="AO61" s="179"/>
      <c r="AP61" s="220">
        <f>PRODUCT(AL61/AL67)</f>
        <v>0.54285714285714282</v>
      </c>
      <c r="AQ61" s="189"/>
      <c r="AR61" s="24"/>
      <c r="AS61" s="24"/>
    </row>
    <row r="62" spans="1:45" ht="15" customHeight="1" x14ac:dyDescent="0.2">
      <c r="A62" s="2"/>
      <c r="B62" s="199">
        <v>2013</v>
      </c>
      <c r="C62" s="87" t="s">
        <v>57</v>
      </c>
      <c r="D62" s="179" t="s">
        <v>100</v>
      </c>
      <c r="E62" s="87"/>
      <c r="F62" s="87">
        <v>26</v>
      </c>
      <c r="G62" s="87">
        <v>5</v>
      </c>
      <c r="H62" s="200">
        <f t="shared" si="12"/>
        <v>0</v>
      </c>
      <c r="I62" s="200">
        <f t="shared" si="13"/>
        <v>0</v>
      </c>
      <c r="J62" s="200">
        <f t="shared" si="14"/>
        <v>0</v>
      </c>
      <c r="K62" s="201">
        <f t="shared" si="15"/>
        <v>3.2</v>
      </c>
      <c r="L62" s="38"/>
      <c r="M62" s="190" t="s">
        <v>198</v>
      </c>
      <c r="N62" s="87"/>
      <c r="O62" s="87">
        <v>20</v>
      </c>
      <c r="P62" s="87" t="s">
        <v>297</v>
      </c>
      <c r="Q62" s="200"/>
      <c r="R62" s="87" t="s">
        <v>277</v>
      </c>
      <c r="S62" s="87" t="s">
        <v>255</v>
      </c>
      <c r="T62" s="213"/>
      <c r="U62" s="214" t="s">
        <v>289</v>
      </c>
      <c r="V62" s="38"/>
      <c r="W62" s="203"/>
      <c r="X62" s="188"/>
      <c r="Y62" s="188"/>
      <c r="Z62" s="179"/>
      <c r="AA62" s="179"/>
      <c r="AB62" s="179"/>
      <c r="AC62" s="188"/>
      <c r="AD62" s="179"/>
      <c r="AE62" s="179"/>
      <c r="AF62" s="179"/>
      <c r="AG62" s="188"/>
      <c r="AH62" s="189"/>
      <c r="AI62" s="177" t="s">
        <v>305</v>
      </c>
      <c r="AJ62" s="179"/>
      <c r="AK62" s="179"/>
      <c r="AL62" s="180"/>
      <c r="AM62" s="221">
        <f>PRODUCT(AM61/AL61)</f>
        <v>5.2631578947368418E-2</v>
      </c>
      <c r="AN62" s="221">
        <f>PRODUCT(AN61/AL61)</f>
        <v>1</v>
      </c>
      <c r="AO62" s="179"/>
      <c r="AP62" s="87"/>
      <c r="AQ62" s="189"/>
      <c r="AR62" s="24"/>
      <c r="AS62" s="24"/>
    </row>
    <row r="63" spans="1:45" ht="15" customHeight="1" x14ac:dyDescent="0.2">
      <c r="A63" s="2"/>
      <c r="B63" s="199">
        <v>2014</v>
      </c>
      <c r="C63" s="87" t="s">
        <v>66</v>
      </c>
      <c r="D63" s="179" t="s">
        <v>100</v>
      </c>
      <c r="E63" s="87"/>
      <c r="F63" s="87">
        <v>27</v>
      </c>
      <c r="G63" s="87">
        <v>10</v>
      </c>
      <c r="H63" s="200">
        <f>PRODUCT((V15+W15)/U15)</f>
        <v>0</v>
      </c>
      <c r="I63" s="205">
        <f>PRODUCT(X15/U15)</f>
        <v>1.6</v>
      </c>
      <c r="J63" s="205">
        <f>PRODUCT(V15+W15+X15)/U15</f>
        <v>1.6</v>
      </c>
      <c r="K63" s="201">
        <f>PRODUCT(Y15/U15)</f>
        <v>4.5999999999999996</v>
      </c>
      <c r="L63" s="38"/>
      <c r="M63" s="190" t="s">
        <v>199</v>
      </c>
      <c r="N63" s="87"/>
      <c r="O63" s="87">
        <v>21</v>
      </c>
      <c r="P63" s="87" t="s">
        <v>298</v>
      </c>
      <c r="Q63" s="200"/>
      <c r="R63" s="87" t="s">
        <v>278</v>
      </c>
      <c r="S63" s="87" t="s">
        <v>283</v>
      </c>
      <c r="T63" s="213"/>
      <c r="U63" s="214" t="s">
        <v>290</v>
      </c>
      <c r="V63" s="38"/>
      <c r="W63" s="203"/>
      <c r="X63" s="188"/>
      <c r="Y63" s="188"/>
      <c r="Z63" s="179"/>
      <c r="AA63" s="179"/>
      <c r="AB63" s="179"/>
      <c r="AC63" s="188"/>
      <c r="AD63" s="179"/>
      <c r="AE63" s="179"/>
      <c r="AF63" s="179"/>
      <c r="AG63" s="188"/>
      <c r="AH63" s="189"/>
      <c r="AI63" s="177"/>
      <c r="AJ63" s="179"/>
      <c r="AK63" s="179"/>
      <c r="AL63" s="180"/>
      <c r="AM63" s="180"/>
      <c r="AN63" s="180"/>
      <c r="AO63" s="179"/>
      <c r="AP63" s="87"/>
      <c r="AQ63" s="189"/>
      <c r="AR63" s="24"/>
      <c r="AS63" s="24"/>
    </row>
    <row r="64" spans="1:45" ht="15" customHeight="1" x14ac:dyDescent="0.2">
      <c r="A64" s="2"/>
      <c r="B64" s="199">
        <v>2015</v>
      </c>
      <c r="C64" s="87" t="s">
        <v>66</v>
      </c>
      <c r="D64" s="179" t="s">
        <v>80</v>
      </c>
      <c r="E64" s="87"/>
      <c r="F64" s="87">
        <v>28</v>
      </c>
      <c r="G64" s="87">
        <v>10</v>
      </c>
      <c r="H64" s="200">
        <f t="shared" ref="H64:H66" si="16">PRODUCT((V16+W16)/U16)</f>
        <v>0.1</v>
      </c>
      <c r="I64" s="200">
        <f t="shared" ref="I64:I66" si="17">PRODUCT(X16/U16)</f>
        <v>0.4</v>
      </c>
      <c r="J64" s="200">
        <f t="shared" ref="J64:J66" si="18">PRODUCT(V16+W16+X16)/U16</f>
        <v>0.5</v>
      </c>
      <c r="K64" s="201">
        <f t="shared" ref="K64:K66" si="19">PRODUCT(Y16/U16)</f>
        <v>2.2000000000000002</v>
      </c>
      <c r="L64" s="38"/>
      <c r="M64" s="190" t="s">
        <v>200</v>
      </c>
      <c r="N64" s="87"/>
      <c r="O64" s="87"/>
      <c r="P64" s="87" t="s">
        <v>299</v>
      </c>
      <c r="Q64" s="87" t="s">
        <v>271</v>
      </c>
      <c r="R64" s="87" t="s">
        <v>279</v>
      </c>
      <c r="S64" s="87" t="s">
        <v>284</v>
      </c>
      <c r="T64" s="213"/>
      <c r="U64" s="214" t="s">
        <v>291</v>
      </c>
      <c r="V64" s="38"/>
      <c r="W64" s="203"/>
      <c r="X64" s="188"/>
      <c r="Y64" s="188"/>
      <c r="Z64" s="179"/>
      <c r="AA64" s="179"/>
      <c r="AB64" s="179"/>
      <c r="AC64" s="188"/>
      <c r="AD64" s="179"/>
      <c r="AE64" s="179"/>
      <c r="AF64" s="179"/>
      <c r="AG64" s="188"/>
      <c r="AH64" s="189"/>
      <c r="AI64" s="177" t="s">
        <v>319</v>
      </c>
      <c r="AJ64" s="179"/>
      <c r="AK64" s="179"/>
      <c r="AL64" s="180">
        <v>16</v>
      </c>
      <c r="AM64" s="180">
        <v>1</v>
      </c>
      <c r="AN64" s="180">
        <v>9</v>
      </c>
      <c r="AO64" s="179"/>
      <c r="AP64" s="220">
        <f>PRODUCT(AL64/AL67)</f>
        <v>0.45714285714285713</v>
      </c>
      <c r="AQ64" s="189"/>
      <c r="AR64" s="24"/>
      <c r="AS64" s="24"/>
    </row>
    <row r="65" spans="1:45" ht="15" customHeight="1" x14ac:dyDescent="0.2">
      <c r="A65" s="2"/>
      <c r="B65" s="199">
        <v>2016</v>
      </c>
      <c r="C65" s="87" t="s">
        <v>83</v>
      </c>
      <c r="D65" s="179" t="s">
        <v>80</v>
      </c>
      <c r="E65" s="87"/>
      <c r="F65" s="87">
        <v>29</v>
      </c>
      <c r="G65" s="87">
        <v>2</v>
      </c>
      <c r="H65" s="200">
        <f t="shared" si="16"/>
        <v>0</v>
      </c>
      <c r="I65" s="200">
        <f t="shared" si="17"/>
        <v>1</v>
      </c>
      <c r="J65" s="200">
        <f t="shared" si="18"/>
        <v>1</v>
      </c>
      <c r="K65" s="206">
        <f t="shared" si="19"/>
        <v>6</v>
      </c>
      <c r="L65" s="38"/>
      <c r="M65" s="190" t="s">
        <v>201</v>
      </c>
      <c r="N65" s="87"/>
      <c r="O65" s="87"/>
      <c r="P65" s="87" t="s">
        <v>300</v>
      </c>
      <c r="Q65" s="87" t="s">
        <v>272</v>
      </c>
      <c r="R65" s="87" t="s">
        <v>280</v>
      </c>
      <c r="S65" s="87" t="s">
        <v>245</v>
      </c>
      <c r="T65" s="213"/>
      <c r="U65" s="214" t="s">
        <v>292</v>
      </c>
      <c r="V65" s="38"/>
      <c r="W65" s="203"/>
      <c r="X65" s="188"/>
      <c r="Y65" s="188"/>
      <c r="Z65" s="179"/>
      <c r="AA65" s="179"/>
      <c r="AB65" s="179"/>
      <c r="AC65" s="188"/>
      <c r="AD65" s="179"/>
      <c r="AE65" s="179"/>
      <c r="AF65" s="179"/>
      <c r="AG65" s="188"/>
      <c r="AH65" s="189"/>
      <c r="AI65" s="177" t="s">
        <v>305</v>
      </c>
      <c r="AJ65" s="179"/>
      <c r="AK65" s="179"/>
      <c r="AL65" s="180"/>
      <c r="AM65" s="221">
        <f>PRODUCT(AM64/AL64)</f>
        <v>6.25E-2</v>
      </c>
      <c r="AN65" s="221">
        <f>PRODUCT(AN64/AL64)</f>
        <v>0.5625</v>
      </c>
      <c r="AO65" s="179"/>
      <c r="AP65" s="87"/>
      <c r="AQ65" s="189"/>
      <c r="AR65" s="24"/>
      <c r="AS65" s="24"/>
    </row>
    <row r="66" spans="1:45" ht="15" customHeight="1" x14ac:dyDescent="0.2">
      <c r="A66" s="2"/>
      <c r="B66" s="199">
        <v>2017</v>
      </c>
      <c r="C66" s="87" t="s">
        <v>99</v>
      </c>
      <c r="D66" s="179" t="s">
        <v>100</v>
      </c>
      <c r="E66" s="87"/>
      <c r="F66" s="87">
        <v>30</v>
      </c>
      <c r="G66" s="87">
        <v>4</v>
      </c>
      <c r="H66" s="205">
        <f t="shared" si="16"/>
        <v>0.25</v>
      </c>
      <c r="I66" s="200">
        <f t="shared" si="17"/>
        <v>0.75</v>
      </c>
      <c r="J66" s="200">
        <f t="shared" si="18"/>
        <v>1</v>
      </c>
      <c r="K66" s="201">
        <f t="shared" si="19"/>
        <v>3</v>
      </c>
      <c r="L66" s="38"/>
      <c r="M66" s="190" t="s">
        <v>202</v>
      </c>
      <c r="N66" s="87"/>
      <c r="O66" s="87"/>
      <c r="P66" s="91" t="s">
        <v>301</v>
      </c>
      <c r="Q66" s="91" t="s">
        <v>273</v>
      </c>
      <c r="R66" s="91" t="s">
        <v>281</v>
      </c>
      <c r="S66" s="91" t="s">
        <v>285</v>
      </c>
      <c r="T66" s="216"/>
      <c r="U66" s="217" t="s">
        <v>293</v>
      </c>
      <c r="V66" s="38"/>
      <c r="W66" s="203"/>
      <c r="X66" s="188"/>
      <c r="Y66" s="188"/>
      <c r="Z66" s="179"/>
      <c r="AA66" s="179"/>
      <c r="AB66" s="179"/>
      <c r="AC66" s="188"/>
      <c r="AD66" s="179"/>
      <c r="AE66" s="179"/>
      <c r="AF66" s="179"/>
      <c r="AG66" s="188"/>
      <c r="AH66" s="189"/>
      <c r="AI66" s="177"/>
      <c r="AJ66" s="179"/>
      <c r="AK66" s="179"/>
      <c r="AL66" s="180"/>
      <c r="AM66" s="180"/>
      <c r="AN66" s="180"/>
      <c r="AO66" s="179"/>
      <c r="AP66" s="179"/>
      <c r="AQ66" s="189"/>
      <c r="AR66" s="24"/>
      <c r="AS66" s="24"/>
    </row>
    <row r="67" spans="1:45" ht="15" customHeight="1" x14ac:dyDescent="0.2">
      <c r="A67" s="2"/>
      <c r="B67" s="199">
        <v>2018</v>
      </c>
      <c r="C67" s="87" t="s">
        <v>164</v>
      </c>
      <c r="D67" s="179" t="s">
        <v>100</v>
      </c>
      <c r="E67" s="87"/>
      <c r="F67" s="87">
        <v>31</v>
      </c>
      <c r="G67" s="87"/>
      <c r="H67" s="200"/>
      <c r="I67" s="200"/>
      <c r="J67" s="200"/>
      <c r="K67" s="201"/>
      <c r="L67" s="38"/>
      <c r="M67" s="190" t="s">
        <v>203</v>
      </c>
      <c r="N67" s="87"/>
      <c r="O67" s="87"/>
      <c r="P67" s="87" t="s">
        <v>302</v>
      </c>
      <c r="Q67" s="87" t="s">
        <v>274</v>
      </c>
      <c r="R67" s="87" t="s">
        <v>282</v>
      </c>
      <c r="S67" s="87" t="s">
        <v>286</v>
      </c>
      <c r="T67" s="213"/>
      <c r="U67" s="214" t="s">
        <v>294</v>
      </c>
      <c r="V67" s="38"/>
      <c r="W67" s="203"/>
      <c r="X67" s="188"/>
      <c r="Y67" s="188"/>
      <c r="Z67" s="179"/>
      <c r="AA67" s="179"/>
      <c r="AB67" s="179"/>
      <c r="AC67" s="188"/>
      <c r="AD67" s="179"/>
      <c r="AE67" s="179"/>
      <c r="AF67" s="179"/>
      <c r="AG67" s="188"/>
      <c r="AH67" s="189"/>
      <c r="AI67" s="177" t="s">
        <v>7</v>
      </c>
      <c r="AJ67" s="179"/>
      <c r="AK67" s="179"/>
      <c r="AL67" s="180">
        <f>PRODUCT(AL61+AL64)</f>
        <v>35</v>
      </c>
      <c r="AM67" s="180">
        <f>PRODUCT(AM61+AM64)</f>
        <v>2</v>
      </c>
      <c r="AN67" s="180">
        <f>PRODUCT(AN61+AN64)</f>
        <v>28</v>
      </c>
      <c r="AO67" s="179"/>
      <c r="AP67" s="179"/>
      <c r="AQ67" s="189"/>
      <c r="AR67" s="24"/>
      <c r="AS67" s="24"/>
    </row>
    <row r="68" spans="1:45" ht="15" customHeight="1" x14ac:dyDescent="0.2">
      <c r="A68" s="2"/>
      <c r="B68" s="199">
        <v>2019</v>
      </c>
      <c r="C68" s="87" t="s">
        <v>171</v>
      </c>
      <c r="D68" s="179" t="s">
        <v>172</v>
      </c>
      <c r="E68" s="87"/>
      <c r="F68" s="87">
        <v>32</v>
      </c>
      <c r="G68" s="87"/>
      <c r="H68" s="200"/>
      <c r="I68" s="200"/>
      <c r="J68" s="200"/>
      <c r="K68" s="201"/>
      <c r="L68" s="38"/>
      <c r="M68" s="190" t="s">
        <v>204</v>
      </c>
      <c r="N68" s="87"/>
      <c r="O68" s="87"/>
      <c r="P68" s="87" t="s">
        <v>245</v>
      </c>
      <c r="Q68" s="87" t="s">
        <v>275</v>
      </c>
      <c r="R68" s="87" t="s">
        <v>280</v>
      </c>
      <c r="S68" s="87" t="s">
        <v>287</v>
      </c>
      <c r="T68" s="213"/>
      <c r="U68" s="214" t="s">
        <v>295</v>
      </c>
      <c r="V68" s="38"/>
      <c r="W68" s="203"/>
      <c r="X68" s="188"/>
      <c r="Y68" s="188"/>
      <c r="Z68" s="179"/>
      <c r="AA68" s="179"/>
      <c r="AB68" s="179"/>
      <c r="AC68" s="188"/>
      <c r="AD68" s="179"/>
      <c r="AE68" s="179"/>
      <c r="AF68" s="179"/>
      <c r="AG68" s="188"/>
      <c r="AH68" s="189"/>
      <c r="AI68" s="177" t="s">
        <v>305</v>
      </c>
      <c r="AJ68" s="179"/>
      <c r="AK68" s="179"/>
      <c r="AL68" s="180"/>
      <c r="AM68" s="221">
        <f>PRODUCT(AM67/AL67)</f>
        <v>5.7142857142857141E-2</v>
      </c>
      <c r="AN68" s="221">
        <f>PRODUCT(AN67/AL67)</f>
        <v>0.8</v>
      </c>
      <c r="AO68" s="179"/>
      <c r="AP68" s="179"/>
      <c r="AQ68" s="189"/>
      <c r="AR68" s="24"/>
      <c r="AS68" s="24"/>
    </row>
    <row r="69" spans="1:45" ht="15" customHeight="1" x14ac:dyDescent="0.2">
      <c r="A69" s="2"/>
      <c r="B69" s="199">
        <v>2020</v>
      </c>
      <c r="C69" s="87" t="s">
        <v>322</v>
      </c>
      <c r="D69" s="179" t="s">
        <v>172</v>
      </c>
      <c r="E69" s="87"/>
      <c r="F69" s="87">
        <v>33</v>
      </c>
      <c r="G69" s="87"/>
      <c r="H69" s="200"/>
      <c r="I69" s="200"/>
      <c r="J69" s="200"/>
      <c r="K69" s="201"/>
      <c r="L69" s="38"/>
      <c r="M69" s="190" t="s">
        <v>327</v>
      </c>
      <c r="N69" s="87"/>
      <c r="O69" s="87"/>
      <c r="P69" s="87"/>
      <c r="Q69" s="87"/>
      <c r="R69" s="87"/>
      <c r="S69" s="87"/>
      <c r="T69" s="213"/>
      <c r="U69" s="214"/>
      <c r="V69" s="38"/>
      <c r="W69" s="203"/>
      <c r="X69" s="188"/>
      <c r="Y69" s="188"/>
      <c r="Z69" s="179"/>
      <c r="AA69" s="179"/>
      <c r="AB69" s="179"/>
      <c r="AC69" s="188"/>
      <c r="AD69" s="179"/>
      <c r="AE69" s="179"/>
      <c r="AF69" s="179"/>
      <c r="AG69" s="188"/>
      <c r="AH69" s="189"/>
      <c r="AI69" s="179"/>
      <c r="AJ69" s="179"/>
      <c r="AK69" s="179"/>
      <c r="AL69" s="180"/>
      <c r="AM69" s="221"/>
      <c r="AN69" s="221"/>
      <c r="AO69" s="179"/>
      <c r="AP69" s="179"/>
      <c r="AQ69" s="189"/>
      <c r="AR69" s="24"/>
      <c r="AS69" s="24"/>
    </row>
    <row r="70" spans="1:45" s="9" customFormat="1" ht="15" customHeight="1" x14ac:dyDescent="0.25">
      <c r="A70" s="23"/>
      <c r="B70" s="182"/>
      <c r="C70" s="184"/>
      <c r="D70" s="184"/>
      <c r="E70" s="184"/>
      <c r="F70" s="184"/>
      <c r="G70" s="184"/>
      <c r="H70" s="207"/>
      <c r="I70" s="207"/>
      <c r="J70" s="207"/>
      <c r="K70" s="208"/>
      <c r="L70" s="38"/>
      <c r="M70" s="182"/>
      <c r="N70" s="184"/>
      <c r="O70" s="184"/>
      <c r="P70" s="184"/>
      <c r="Q70" s="184"/>
      <c r="R70" s="184"/>
      <c r="S70" s="184"/>
      <c r="T70" s="184"/>
      <c r="U70" s="208"/>
      <c r="V70" s="38"/>
      <c r="W70" s="182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93"/>
      <c r="AI70" s="184"/>
      <c r="AJ70" s="184"/>
      <c r="AK70" s="184"/>
      <c r="AL70" s="184"/>
      <c r="AM70" s="184"/>
      <c r="AN70" s="184"/>
      <c r="AO70" s="184"/>
      <c r="AP70" s="184"/>
      <c r="AQ70" s="193"/>
      <c r="AR70" s="35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24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9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ht="15" customHeight="1" x14ac:dyDescent="0.25">
      <c r="AG185" s="24"/>
      <c r="AH185" s="57"/>
      <c r="AI185" s="35"/>
      <c r="AJ185" s="35"/>
    </row>
    <row r="186" spans="1:44" ht="15" customHeight="1" x14ac:dyDescent="0.25">
      <c r="AG186" s="24"/>
      <c r="AH186" s="57"/>
      <c r="AI186" s="35"/>
      <c r="AJ186" s="35"/>
    </row>
    <row r="187" spans="1:44" ht="15" customHeight="1" x14ac:dyDescent="0.25">
      <c r="AG187" s="24"/>
      <c r="AH187" s="57"/>
      <c r="AI187" s="35"/>
      <c r="AJ187" s="35"/>
    </row>
    <row r="188" spans="1:44" ht="15" customHeight="1" x14ac:dyDescent="0.25">
      <c r="AG188" s="24"/>
      <c r="AH188" s="57"/>
      <c r="AI188" s="35"/>
      <c r="AJ188" s="35"/>
    </row>
    <row r="189" spans="1:44" ht="15" customHeight="1" x14ac:dyDescent="0.25">
      <c r="AG189" s="24"/>
      <c r="AH189" s="57"/>
      <c r="AI189" s="35"/>
      <c r="AJ189" s="35"/>
    </row>
    <row r="190" spans="1:44" ht="15" customHeight="1" x14ac:dyDescent="0.25">
      <c r="AG190" s="24"/>
      <c r="AH190" s="57"/>
      <c r="AI190" s="35"/>
      <c r="AJ190" s="35"/>
    </row>
    <row r="191" spans="1:44" ht="15" customHeight="1" x14ac:dyDescent="0.25">
      <c r="AG191" s="24"/>
      <c r="AH191" s="57"/>
      <c r="AI191" s="35"/>
      <c r="AJ191" s="35"/>
    </row>
  </sheetData>
  <sortState ref="B71:X82">
    <sortCondition ref="D71:D8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0.855468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14062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35"/>
      <c r="B1" s="7" t="s">
        <v>96</v>
      </c>
      <c r="C1" s="6"/>
      <c r="D1" s="96"/>
      <c r="E1" s="107" t="s">
        <v>97</v>
      </c>
      <c r="F1" s="7"/>
      <c r="G1" s="66"/>
      <c r="H1" s="66"/>
      <c r="I1" s="7"/>
      <c r="J1" s="6"/>
      <c r="K1" s="86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70"/>
      <c r="AB1" s="170"/>
      <c r="AC1" s="66"/>
      <c r="AD1" s="66"/>
      <c r="AE1" s="7"/>
      <c r="AF1" s="6"/>
      <c r="AG1" s="86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49" t="s">
        <v>84</v>
      </c>
      <c r="C2" s="63"/>
      <c r="D2" s="138"/>
      <c r="E2" s="13" t="s">
        <v>12</v>
      </c>
      <c r="F2" s="14"/>
      <c r="G2" s="14"/>
      <c r="H2" s="14"/>
      <c r="I2" s="20"/>
      <c r="J2" s="15"/>
      <c r="K2" s="97"/>
      <c r="L2" s="22" t="s">
        <v>165</v>
      </c>
      <c r="M2" s="14"/>
      <c r="N2" s="14"/>
      <c r="O2" s="21"/>
      <c r="P2" s="19"/>
      <c r="Q2" s="22" t="s">
        <v>166</v>
      </c>
      <c r="R2" s="14"/>
      <c r="S2" s="14"/>
      <c r="T2" s="14"/>
      <c r="U2" s="20"/>
      <c r="V2" s="21"/>
      <c r="W2" s="19"/>
      <c r="X2" s="171" t="s">
        <v>158</v>
      </c>
      <c r="Y2" s="172"/>
      <c r="Z2" s="150"/>
      <c r="AA2" s="13" t="s">
        <v>12</v>
      </c>
      <c r="AB2" s="14"/>
      <c r="AC2" s="14"/>
      <c r="AD2" s="14"/>
      <c r="AE2" s="20"/>
      <c r="AF2" s="15"/>
      <c r="AG2" s="97"/>
      <c r="AH2" s="22" t="s">
        <v>167</v>
      </c>
      <c r="AI2" s="14"/>
      <c r="AJ2" s="14"/>
      <c r="AK2" s="21"/>
      <c r="AL2" s="19"/>
      <c r="AM2" s="22" t="s">
        <v>166</v>
      </c>
      <c r="AN2" s="14"/>
      <c r="AO2" s="14"/>
      <c r="AP2" s="14"/>
      <c r="AQ2" s="20"/>
      <c r="AR2" s="21"/>
      <c r="AS2" s="151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1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1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1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2004</v>
      </c>
      <c r="C4" s="27" t="s">
        <v>73</v>
      </c>
      <c r="D4" s="26" t="s">
        <v>80</v>
      </c>
      <c r="E4" s="25">
        <v>1</v>
      </c>
      <c r="F4" s="25">
        <v>0</v>
      </c>
      <c r="G4" s="25">
        <v>0</v>
      </c>
      <c r="H4" s="25">
        <v>0</v>
      </c>
      <c r="I4" s="25">
        <v>0</v>
      </c>
      <c r="J4" s="28">
        <f>PRODUCT(I4/K4)</f>
        <v>0</v>
      </c>
      <c r="K4" s="24">
        <v>1</v>
      </c>
      <c r="L4" s="73"/>
      <c r="M4" s="18"/>
      <c r="N4" s="18"/>
      <c r="O4" s="18"/>
      <c r="P4" s="24"/>
      <c r="Q4" s="25"/>
      <c r="R4" s="25"/>
      <c r="S4" s="27"/>
      <c r="T4" s="25"/>
      <c r="U4" s="25"/>
      <c r="V4" s="27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73"/>
      <c r="AI4" s="18"/>
      <c r="AJ4" s="18"/>
      <c r="AK4" s="18"/>
      <c r="AL4" s="24"/>
      <c r="AM4" s="25"/>
      <c r="AN4" s="25"/>
      <c r="AO4" s="27"/>
      <c r="AP4" s="25"/>
      <c r="AQ4" s="25"/>
      <c r="AR4" s="27"/>
      <c r="AS4" s="30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2005</v>
      </c>
      <c r="C5" s="27" t="s">
        <v>61</v>
      </c>
      <c r="D5" s="26" t="s">
        <v>80</v>
      </c>
      <c r="E5" s="25">
        <v>9</v>
      </c>
      <c r="F5" s="25">
        <v>0</v>
      </c>
      <c r="G5" s="25">
        <v>0</v>
      </c>
      <c r="H5" s="25">
        <v>2</v>
      </c>
      <c r="I5" s="25">
        <v>14</v>
      </c>
      <c r="J5" s="28">
        <f>PRODUCT(I5/K5)</f>
        <v>0.4375</v>
      </c>
      <c r="K5" s="24">
        <v>32</v>
      </c>
      <c r="L5" s="73"/>
      <c r="M5" s="18"/>
      <c r="N5" s="18"/>
      <c r="O5" s="18"/>
      <c r="P5" s="24"/>
      <c r="Q5" s="25"/>
      <c r="R5" s="25"/>
      <c r="S5" s="27"/>
      <c r="T5" s="25"/>
      <c r="U5" s="25"/>
      <c r="V5" s="27"/>
      <c r="W5" s="30"/>
      <c r="X5" s="25">
        <v>2005</v>
      </c>
      <c r="Y5" s="25" t="s">
        <v>162</v>
      </c>
      <c r="Z5" s="26" t="s">
        <v>163</v>
      </c>
      <c r="AA5" s="25">
        <v>12</v>
      </c>
      <c r="AB5" s="25">
        <v>2</v>
      </c>
      <c r="AC5" s="25">
        <v>4</v>
      </c>
      <c r="AD5" s="25">
        <v>17</v>
      </c>
      <c r="AE5" s="25">
        <v>60</v>
      </c>
      <c r="AF5" s="32">
        <v>0.71419999999999995</v>
      </c>
      <c r="AG5" s="24">
        <v>84</v>
      </c>
      <c r="AH5" s="16"/>
      <c r="AI5" s="18"/>
      <c r="AJ5" s="18"/>
      <c r="AK5" s="18"/>
      <c r="AM5" s="25"/>
      <c r="AN5" s="25"/>
      <c r="AO5" s="27"/>
      <c r="AP5" s="25"/>
      <c r="AQ5" s="25"/>
      <c r="AR5" s="27"/>
      <c r="AS5" s="30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2006</v>
      </c>
      <c r="C6" s="27" t="s">
        <v>61</v>
      </c>
      <c r="D6" s="26" t="s">
        <v>80</v>
      </c>
      <c r="E6" s="25">
        <v>21</v>
      </c>
      <c r="F6" s="25">
        <v>1</v>
      </c>
      <c r="G6" s="25">
        <v>2</v>
      </c>
      <c r="H6" s="25">
        <v>13</v>
      </c>
      <c r="I6" s="25">
        <v>48</v>
      </c>
      <c r="J6" s="28">
        <f>PRODUCT(I6/K6)</f>
        <v>0.4</v>
      </c>
      <c r="K6" s="24">
        <v>120</v>
      </c>
      <c r="L6" s="73"/>
      <c r="M6" s="18"/>
      <c r="N6" s="18"/>
      <c r="O6" s="18"/>
      <c r="Q6" s="25"/>
      <c r="R6" s="25"/>
      <c r="S6" s="27"/>
      <c r="T6" s="25"/>
      <c r="U6" s="25"/>
      <c r="V6" s="27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73"/>
      <c r="AI6" s="18"/>
      <c r="AJ6" s="18"/>
      <c r="AK6" s="18"/>
      <c r="AM6" s="25"/>
      <c r="AN6" s="25"/>
      <c r="AO6" s="27"/>
      <c r="AP6" s="25"/>
      <c r="AQ6" s="25"/>
      <c r="AR6" s="27"/>
      <c r="AS6" s="30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5"/>
      <c r="D7" s="26"/>
      <c r="E7" s="25"/>
      <c r="F7" s="84"/>
      <c r="G7" s="25"/>
      <c r="H7" s="27"/>
      <c r="I7" s="25"/>
      <c r="J7" s="28"/>
      <c r="K7" s="30"/>
      <c r="L7" s="73"/>
      <c r="M7" s="18"/>
      <c r="N7" s="18"/>
      <c r="O7" s="18"/>
      <c r="Q7" s="25"/>
      <c r="R7" s="25"/>
      <c r="S7" s="27"/>
      <c r="T7" s="25"/>
      <c r="U7" s="25"/>
      <c r="V7" s="27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73"/>
      <c r="AI7" s="18"/>
      <c r="AJ7" s="18"/>
      <c r="AK7" s="18"/>
      <c r="AM7" s="25"/>
      <c r="AN7" s="25"/>
      <c r="AO7" s="27"/>
      <c r="AP7" s="25"/>
      <c r="AQ7" s="25"/>
      <c r="AR7" s="27"/>
      <c r="AS7" s="30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2008</v>
      </c>
      <c r="C8" s="27" t="s">
        <v>61</v>
      </c>
      <c r="D8" s="26" t="s">
        <v>80</v>
      </c>
      <c r="E8" s="25">
        <v>21</v>
      </c>
      <c r="F8" s="25">
        <v>1</v>
      </c>
      <c r="G8" s="25">
        <v>1</v>
      </c>
      <c r="H8" s="25">
        <v>17</v>
      </c>
      <c r="I8" s="25">
        <v>63</v>
      </c>
      <c r="J8" s="28">
        <f>PRODUCT(I8/K8)</f>
        <v>0.4921875</v>
      </c>
      <c r="K8" s="24">
        <v>128</v>
      </c>
      <c r="L8" s="73"/>
      <c r="M8" s="18"/>
      <c r="N8" s="18"/>
      <c r="O8" s="18"/>
      <c r="Q8" s="25">
        <v>2</v>
      </c>
      <c r="R8" s="25">
        <v>0</v>
      </c>
      <c r="S8" s="27">
        <v>0</v>
      </c>
      <c r="T8" s="25">
        <v>0</v>
      </c>
      <c r="U8" s="25">
        <v>3</v>
      </c>
      <c r="V8" s="28">
        <v>0.42899999999999999</v>
      </c>
      <c r="W8" s="30">
        <v>7</v>
      </c>
      <c r="X8" s="25"/>
      <c r="Y8" s="29"/>
      <c r="Z8" s="26"/>
      <c r="AA8" s="25"/>
      <c r="AB8" s="25"/>
      <c r="AC8" s="25"/>
      <c r="AD8" s="27"/>
      <c r="AE8" s="25"/>
      <c r="AF8" s="28"/>
      <c r="AG8" s="30"/>
      <c r="AH8" s="73"/>
      <c r="AI8" s="18"/>
      <c r="AJ8" s="18"/>
      <c r="AK8" s="18"/>
      <c r="AM8" s="25"/>
      <c r="AN8" s="25"/>
      <c r="AO8" s="27"/>
      <c r="AP8" s="25"/>
      <c r="AQ8" s="25"/>
      <c r="AR8" s="27"/>
      <c r="AS8" s="30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2009</v>
      </c>
      <c r="C9" s="27" t="s">
        <v>61</v>
      </c>
      <c r="D9" s="26" t="s">
        <v>80</v>
      </c>
      <c r="E9" s="25">
        <v>22</v>
      </c>
      <c r="F9" s="25">
        <v>3</v>
      </c>
      <c r="G9" s="25">
        <v>7</v>
      </c>
      <c r="H9" s="25">
        <v>16</v>
      </c>
      <c r="I9" s="25">
        <v>49</v>
      </c>
      <c r="J9" s="28">
        <f>PRODUCT(I9/K9)</f>
        <v>0.44954128440366975</v>
      </c>
      <c r="K9" s="93">
        <v>109</v>
      </c>
      <c r="L9" s="73"/>
      <c r="M9" s="18"/>
      <c r="N9" s="18"/>
      <c r="O9" s="18"/>
      <c r="Q9" s="25">
        <v>6</v>
      </c>
      <c r="R9" s="25">
        <v>2</v>
      </c>
      <c r="S9" s="27">
        <v>4</v>
      </c>
      <c r="T9" s="25">
        <v>4</v>
      </c>
      <c r="U9" s="25">
        <v>21</v>
      </c>
      <c r="V9" s="28">
        <v>0.48799999999999999</v>
      </c>
      <c r="W9" s="30">
        <v>43</v>
      </c>
      <c r="X9" s="25"/>
      <c r="Y9" s="29"/>
      <c r="Z9" s="26"/>
      <c r="AA9" s="25"/>
      <c r="AB9" s="25"/>
      <c r="AC9" s="25"/>
      <c r="AD9" s="27"/>
      <c r="AE9" s="25"/>
      <c r="AF9" s="28"/>
      <c r="AG9" s="30"/>
      <c r="AH9" s="73"/>
      <c r="AI9" s="18"/>
      <c r="AJ9" s="18"/>
      <c r="AK9" s="18"/>
      <c r="AM9" s="25"/>
      <c r="AN9" s="25"/>
      <c r="AO9" s="27"/>
      <c r="AP9" s="25"/>
      <c r="AQ9" s="25"/>
      <c r="AR9" s="27"/>
      <c r="AS9" s="30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/>
      <c r="C10" s="27"/>
      <c r="D10" s="26"/>
      <c r="E10" s="25"/>
      <c r="F10" s="25"/>
      <c r="G10" s="25"/>
      <c r="H10" s="25"/>
      <c r="I10" s="25"/>
      <c r="J10" s="28"/>
      <c r="K10" s="24"/>
      <c r="L10" s="73"/>
      <c r="M10" s="18"/>
      <c r="N10" s="18"/>
      <c r="O10" s="18"/>
      <c r="Q10" s="25"/>
      <c r="R10" s="25"/>
      <c r="S10" s="27"/>
      <c r="T10" s="25"/>
      <c r="U10" s="25"/>
      <c r="V10" s="28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73"/>
      <c r="AI10" s="18"/>
      <c r="AJ10" s="18"/>
      <c r="AK10" s="18"/>
      <c r="AM10" s="25"/>
      <c r="AN10" s="25"/>
      <c r="AO10" s="27"/>
      <c r="AP10" s="25"/>
      <c r="AQ10" s="25"/>
      <c r="AR10" s="27"/>
      <c r="AS10" s="3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>
        <v>2019</v>
      </c>
      <c r="C11" s="27" t="s">
        <v>171</v>
      </c>
      <c r="D11" s="26" t="s">
        <v>172</v>
      </c>
      <c r="E11" s="25">
        <v>24</v>
      </c>
      <c r="F11" s="25">
        <v>4</v>
      </c>
      <c r="G11" s="25">
        <v>18</v>
      </c>
      <c r="H11" s="25">
        <v>41</v>
      </c>
      <c r="I11" s="25">
        <v>119</v>
      </c>
      <c r="J11" s="28">
        <v>0.61650000000000005</v>
      </c>
      <c r="K11" s="97">
        <v>193</v>
      </c>
      <c r="L11" s="73"/>
      <c r="M11" s="25" t="s">
        <v>73</v>
      </c>
      <c r="N11" s="18" t="s">
        <v>174</v>
      </c>
      <c r="O11" s="18"/>
      <c r="Q11" s="25"/>
      <c r="R11" s="25"/>
      <c r="S11" s="27"/>
      <c r="T11" s="25"/>
      <c r="U11" s="25"/>
      <c r="V11" s="28"/>
      <c r="W11" s="30"/>
      <c r="X11" s="25"/>
      <c r="Y11" s="29"/>
      <c r="Z11" s="26"/>
      <c r="AA11" s="25"/>
      <c r="AB11" s="25"/>
      <c r="AC11" s="25"/>
      <c r="AD11" s="27"/>
      <c r="AE11" s="25"/>
      <c r="AF11" s="28"/>
      <c r="AG11" s="30"/>
      <c r="AH11" s="73"/>
      <c r="AI11" s="18"/>
      <c r="AJ11" s="18"/>
      <c r="AK11" s="18"/>
      <c r="AM11" s="25"/>
      <c r="AN11" s="25"/>
      <c r="AO11" s="27"/>
      <c r="AP11" s="25"/>
      <c r="AQ11" s="25"/>
      <c r="AR11" s="27"/>
      <c r="AS11" s="30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ht="14.25" x14ac:dyDescent="0.2">
      <c r="A12" s="35"/>
      <c r="B12" s="68" t="s">
        <v>160</v>
      </c>
      <c r="C12" s="72"/>
      <c r="D12" s="71"/>
      <c r="E12" s="70">
        <f>SUM(E4:E11)</f>
        <v>98</v>
      </c>
      <c r="F12" s="70">
        <f>SUM(F4:F11)</f>
        <v>9</v>
      </c>
      <c r="G12" s="70">
        <f>SUM(G4:G11)</f>
        <v>28</v>
      </c>
      <c r="H12" s="70">
        <f>SUM(H4:H11)</f>
        <v>89</v>
      </c>
      <c r="I12" s="70">
        <f>SUM(I4:I11)</f>
        <v>293</v>
      </c>
      <c r="J12" s="156">
        <f>PRODUCT(I12/K12)</f>
        <v>0.50257289879931388</v>
      </c>
      <c r="K12" s="97">
        <f>SUM(K4:K11)</f>
        <v>583</v>
      </c>
      <c r="L12" s="22"/>
      <c r="M12" s="20"/>
      <c r="N12" s="78"/>
      <c r="O12" s="79"/>
      <c r="P12" s="24"/>
      <c r="Q12" s="70">
        <f>SUM(Q4:Q11)</f>
        <v>8</v>
      </c>
      <c r="R12" s="70">
        <f>SUM(R4:R11)</f>
        <v>2</v>
      </c>
      <c r="S12" s="70">
        <f>SUM(S4:S11)</f>
        <v>4</v>
      </c>
      <c r="T12" s="70">
        <f>SUM(T4:T11)</f>
        <v>4</v>
      </c>
      <c r="U12" s="70">
        <f>SUM(U4:U11)</f>
        <v>24</v>
      </c>
      <c r="V12" s="156">
        <f>PRODUCT(U12/W12)</f>
        <v>0.48</v>
      </c>
      <c r="W12" s="97">
        <f>SUM(W4:W11)</f>
        <v>50</v>
      </c>
      <c r="X12" s="16" t="s">
        <v>160</v>
      </c>
      <c r="Y12" s="17"/>
      <c r="Z12" s="15"/>
      <c r="AA12" s="70">
        <f>SUM(AA4:AA11)</f>
        <v>12</v>
      </c>
      <c r="AB12" s="70">
        <f>SUM(AB4:AB11)</f>
        <v>2</v>
      </c>
      <c r="AC12" s="70">
        <f>SUM(AC4:AC11)</f>
        <v>4</v>
      </c>
      <c r="AD12" s="70">
        <f>SUM(AD4:AD11)</f>
        <v>17</v>
      </c>
      <c r="AE12" s="70">
        <f>SUM(AE4:AE11)</f>
        <v>60</v>
      </c>
      <c r="AF12" s="156">
        <f>PRODUCT(AE12/AG12)</f>
        <v>0.7142857142857143</v>
      </c>
      <c r="AG12" s="97">
        <f>SUM(AG4:AG11)</f>
        <v>84</v>
      </c>
      <c r="AH12" s="22"/>
      <c r="AI12" s="20"/>
      <c r="AJ12" s="78"/>
      <c r="AK12" s="79"/>
      <c r="AL12" s="24"/>
      <c r="AM12" s="70">
        <f>SUM(AM4:AM11)</f>
        <v>0</v>
      </c>
      <c r="AN12" s="70">
        <f>SUM(AN4:AN11)</f>
        <v>0</v>
      </c>
      <c r="AO12" s="70">
        <f>SUM(AO4:AO11)</f>
        <v>0</v>
      </c>
      <c r="AP12" s="70">
        <f>SUM(AP4:AP11)</f>
        <v>0</v>
      </c>
      <c r="AQ12" s="70">
        <f>SUM(AQ4:AQ11)</f>
        <v>0</v>
      </c>
      <c r="AR12" s="33">
        <v>0</v>
      </c>
      <c r="AS12" s="151">
        <f>SUM(AS4:AS11)</f>
        <v>0</v>
      </c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6"/>
      <c r="K13" s="30"/>
      <c r="L13" s="24"/>
      <c r="M13" s="24"/>
      <c r="N13" s="24"/>
      <c r="O13" s="24"/>
      <c r="P13" s="35"/>
      <c r="Q13" s="35"/>
      <c r="R13" s="38"/>
      <c r="S13" s="35"/>
      <c r="T13" s="35"/>
      <c r="U13" s="24"/>
      <c r="V13" s="24"/>
      <c r="W13" s="30"/>
      <c r="X13" s="35"/>
      <c r="Y13" s="35"/>
      <c r="Z13" s="35"/>
      <c r="AA13" s="35"/>
      <c r="AB13" s="35"/>
      <c r="AC13" s="35"/>
      <c r="AD13" s="35"/>
      <c r="AE13" s="35"/>
      <c r="AF13" s="36"/>
      <c r="AG13" s="30"/>
      <c r="AH13" s="24"/>
      <c r="AI13" s="24"/>
      <c r="AJ13" s="24"/>
      <c r="AK13" s="24"/>
      <c r="AL13" s="35"/>
      <c r="AM13" s="35"/>
      <c r="AN13" s="38"/>
      <c r="AO13" s="35"/>
      <c r="AP13" s="35"/>
      <c r="AQ13" s="24"/>
      <c r="AR13" s="24"/>
      <c r="AS13" s="30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60" t="s">
        <v>159</v>
      </c>
      <c r="C14" s="161"/>
      <c r="D14" s="162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4"/>
      <c r="L14" s="18" t="s">
        <v>26</v>
      </c>
      <c r="M14" s="18" t="s">
        <v>27</v>
      </c>
      <c r="N14" s="18" t="s">
        <v>168</v>
      </c>
      <c r="O14" s="18" t="s">
        <v>169</v>
      </c>
      <c r="Q14" s="38"/>
      <c r="R14" s="38" t="s">
        <v>63</v>
      </c>
      <c r="S14" s="38"/>
      <c r="T14" s="35" t="s">
        <v>101</v>
      </c>
      <c r="U14" s="24"/>
      <c r="V14" s="30"/>
      <c r="W14" s="30"/>
      <c r="X14" s="159"/>
      <c r="Y14" s="159"/>
      <c r="Z14" s="159"/>
      <c r="AA14" s="159"/>
      <c r="AB14" s="159"/>
      <c r="AC14" s="35"/>
      <c r="AD14" s="35"/>
      <c r="AE14" s="35"/>
      <c r="AF14" s="35"/>
      <c r="AG14" s="35"/>
      <c r="AH14" s="35"/>
      <c r="AI14" s="35"/>
      <c r="AJ14" s="35"/>
      <c r="AK14" s="35"/>
      <c r="AM14" s="30"/>
      <c r="AN14" s="159"/>
      <c r="AO14" s="159"/>
      <c r="AP14" s="159"/>
      <c r="AQ14" s="159"/>
      <c r="AR14" s="159"/>
      <c r="AS14" s="159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41" t="s">
        <v>11</v>
      </c>
      <c r="C15" s="12"/>
      <c r="D15" s="43"/>
      <c r="E15" s="163">
        <v>343</v>
      </c>
      <c r="F15" s="163">
        <v>16</v>
      </c>
      <c r="G15" s="163">
        <v>40</v>
      </c>
      <c r="H15" s="163">
        <v>211</v>
      </c>
      <c r="I15" s="163">
        <v>1001</v>
      </c>
      <c r="J15" s="173">
        <v>0.49399999999999999</v>
      </c>
      <c r="K15" s="35">
        <f>PRODUCT(I15/J15)</f>
        <v>2026.3157894736842</v>
      </c>
      <c r="L15" s="164">
        <f t="shared" ref="L15:L16" si="0">PRODUCT((F15+G15)/E15)</f>
        <v>0.16326530612244897</v>
      </c>
      <c r="M15" s="164">
        <f t="shared" ref="M15:M16" si="1">PRODUCT(H15/E15)</f>
        <v>0.61516034985422741</v>
      </c>
      <c r="N15" s="164">
        <f t="shared" ref="N15:N16" si="2">PRODUCT((F15+G15+H15)/E15)</f>
        <v>0.77842565597667635</v>
      </c>
      <c r="O15" s="164">
        <f t="shared" ref="O15:O16" si="3">PRODUCT(I15/E15)</f>
        <v>2.9183673469387754</v>
      </c>
      <c r="Q15" s="38"/>
      <c r="R15" s="38"/>
      <c r="S15" s="38"/>
      <c r="T15" s="35" t="s">
        <v>161</v>
      </c>
      <c r="U15" s="35"/>
      <c r="V15" s="35"/>
      <c r="W15" s="35"/>
      <c r="X15" s="38"/>
      <c r="Y15" s="38"/>
      <c r="Z15" s="38"/>
      <c r="AA15" s="38"/>
      <c r="AB15" s="38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8"/>
      <c r="AO15" s="38"/>
      <c r="AP15" s="38"/>
      <c r="AQ15" s="38"/>
      <c r="AR15" s="38"/>
      <c r="AS15" s="38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53" t="s">
        <v>84</v>
      </c>
      <c r="C16" s="154"/>
      <c r="D16" s="155"/>
      <c r="E16" s="163">
        <f>PRODUCT(E12+Q12)</f>
        <v>106</v>
      </c>
      <c r="F16" s="163">
        <f>PRODUCT(F12+R12)</f>
        <v>11</v>
      </c>
      <c r="G16" s="163">
        <f>PRODUCT(G12+S12)</f>
        <v>32</v>
      </c>
      <c r="H16" s="163">
        <f>PRODUCT(H12+T12)</f>
        <v>93</v>
      </c>
      <c r="I16" s="163">
        <f>PRODUCT(I12+U12)</f>
        <v>317</v>
      </c>
      <c r="J16" s="173">
        <f>PRODUCT(I16/K16)</f>
        <v>0.50078988941548186</v>
      </c>
      <c r="K16" s="35">
        <f>PRODUCT(K12+W12)</f>
        <v>633</v>
      </c>
      <c r="L16" s="164">
        <f t="shared" si="0"/>
        <v>0.40566037735849059</v>
      </c>
      <c r="M16" s="164">
        <f t="shared" si="1"/>
        <v>0.87735849056603776</v>
      </c>
      <c r="N16" s="164">
        <f t="shared" si="2"/>
        <v>1.2830188679245282</v>
      </c>
      <c r="O16" s="164">
        <f t="shared" si="3"/>
        <v>2.9905660377358489</v>
      </c>
      <c r="Q16" s="38"/>
      <c r="R16" s="38"/>
      <c r="S16" s="38"/>
      <c r="T16" s="35" t="s">
        <v>102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57" t="s">
        <v>158</v>
      </c>
      <c r="C17" s="158"/>
      <c r="D17" s="152"/>
      <c r="E17" s="163">
        <f>PRODUCT(AA12+AM12)</f>
        <v>12</v>
      </c>
      <c r="F17" s="163">
        <f>PRODUCT(AB12+AN12)</f>
        <v>2</v>
      </c>
      <c r="G17" s="163">
        <f>PRODUCT(AC12+AO12)</f>
        <v>4</v>
      </c>
      <c r="H17" s="163">
        <f>PRODUCT(AD12+AP12)</f>
        <v>17</v>
      </c>
      <c r="I17" s="163">
        <f>PRODUCT(AE12+AQ12)</f>
        <v>60</v>
      </c>
      <c r="J17" s="173">
        <f>PRODUCT(I17/K17)</f>
        <v>0.7142857142857143</v>
      </c>
      <c r="K17" s="24">
        <f>PRODUCT(AG12+AS12)</f>
        <v>84</v>
      </c>
      <c r="L17" s="164">
        <f>PRODUCT((F17+G17)/E17)</f>
        <v>0.5</v>
      </c>
      <c r="M17" s="164">
        <f>PRODUCT(H17/E17)</f>
        <v>1.4166666666666667</v>
      </c>
      <c r="N17" s="164">
        <f>PRODUCT((F17+G17+H17)/E17)</f>
        <v>1.9166666666666667</v>
      </c>
      <c r="O17" s="164">
        <f>PRODUCT(I17/E17)</f>
        <v>5</v>
      </c>
      <c r="Q17" s="38"/>
      <c r="R17" s="38"/>
      <c r="S17" s="35"/>
      <c r="T17" s="58" t="s">
        <v>173</v>
      </c>
      <c r="U17" s="24"/>
      <c r="V17" s="24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24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165" t="s">
        <v>160</v>
      </c>
      <c r="C18" s="105"/>
      <c r="D18" s="166"/>
      <c r="E18" s="163">
        <f>SUM(E15:E17)</f>
        <v>461</v>
      </c>
      <c r="F18" s="163">
        <f t="shared" ref="F18:I18" si="4">SUM(F15:F17)</f>
        <v>29</v>
      </c>
      <c r="G18" s="163">
        <f t="shared" si="4"/>
        <v>76</v>
      </c>
      <c r="H18" s="163">
        <f t="shared" si="4"/>
        <v>321</v>
      </c>
      <c r="I18" s="163">
        <f t="shared" si="4"/>
        <v>1378</v>
      </c>
      <c r="J18" s="173">
        <f>PRODUCT(I18/K18)</f>
        <v>0.50231183930318668</v>
      </c>
      <c r="K18" s="35">
        <f>SUM(K15:K17)</f>
        <v>2743.3157894736842</v>
      </c>
      <c r="L18" s="164">
        <f>PRODUCT((F18+G18)/E18)</f>
        <v>0.22776572668112799</v>
      </c>
      <c r="M18" s="164">
        <f>PRODUCT(H18/E18)</f>
        <v>0.69631236442516264</v>
      </c>
      <c r="N18" s="164">
        <f>PRODUCT((F18+G18+H18)/E18)</f>
        <v>0.92407809110629069</v>
      </c>
      <c r="O18" s="164">
        <f>PRODUCT(I18/E18)</f>
        <v>2.9891540130151846</v>
      </c>
      <c r="Q18" s="24"/>
      <c r="R18" s="24"/>
      <c r="S18" s="24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24"/>
      <c r="F19" s="24"/>
      <c r="G19" s="24"/>
      <c r="H19" s="24"/>
      <c r="I19" s="24"/>
      <c r="J19" s="35"/>
      <c r="K19" s="35"/>
      <c r="L19" s="24"/>
      <c r="M19" s="24"/>
      <c r="N19" s="24"/>
      <c r="O19" s="24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AC57" s="35"/>
      <c r="AD57" s="35"/>
      <c r="AH57" s="35"/>
      <c r="AI57" s="35"/>
      <c r="AJ57" s="35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AC58" s="35"/>
      <c r="AD58" s="35"/>
      <c r="AH58" s="35"/>
      <c r="AI58" s="35"/>
      <c r="AJ58" s="35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AC59" s="35"/>
      <c r="AD59" s="35"/>
      <c r="AH59" s="35"/>
      <c r="AI59" s="35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AC60" s="35"/>
      <c r="AD60" s="35"/>
      <c r="AH60" s="35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AC61" s="35"/>
      <c r="AD61" s="35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AC62" s="35"/>
      <c r="AD62" s="35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AC63" s="35"/>
      <c r="AD63" s="35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AC64" s="35"/>
      <c r="AD64" s="35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AC65" s="35"/>
      <c r="AD65" s="35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AC66" s="35"/>
      <c r="AD66" s="35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AC67" s="35"/>
      <c r="AD67" s="35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AC68" s="35"/>
      <c r="AD68" s="35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AC69" s="35"/>
      <c r="AD69" s="35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AC70" s="35"/>
      <c r="AD70" s="35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AC71" s="35"/>
      <c r="AD71" s="35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AC72" s="35"/>
      <c r="AD72" s="35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AC73" s="35"/>
      <c r="AD73" s="35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AC74" s="35"/>
      <c r="AD74" s="35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AC75" s="35"/>
      <c r="AD75" s="35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AC76" s="35"/>
      <c r="AD76" s="35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AC77" s="35"/>
      <c r="AD77" s="35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AC78" s="35"/>
      <c r="AD78" s="35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AC79" s="35"/>
      <c r="AD79" s="35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AC80" s="35"/>
      <c r="AD80" s="35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AC81" s="35"/>
      <c r="AD81" s="35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AC82" s="35"/>
      <c r="AD82" s="35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AC83" s="35"/>
      <c r="AD83" s="35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AC84" s="35"/>
      <c r="AD84" s="35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AC85" s="35"/>
      <c r="AD85" s="35"/>
      <c r="AH85" s="35"/>
      <c r="AI85" s="35"/>
      <c r="AJ85" s="35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AC86" s="35"/>
      <c r="AD86" s="35"/>
      <c r="AH86" s="35"/>
      <c r="AI86" s="35"/>
      <c r="AJ86" s="35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AC87" s="35"/>
      <c r="AD87" s="35"/>
      <c r="AH87" s="35"/>
      <c r="AI87" s="35"/>
      <c r="AJ87" s="35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AC88" s="35"/>
      <c r="AD88" s="35"/>
      <c r="AH88" s="35"/>
      <c r="AI88" s="35"/>
      <c r="AJ88" s="35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AC89" s="35"/>
      <c r="AD89" s="35"/>
      <c r="AH89" s="35"/>
      <c r="AI89" s="35"/>
      <c r="AJ89" s="35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AC90" s="35"/>
      <c r="AD90" s="35"/>
      <c r="AH90" s="35"/>
      <c r="AI90" s="35"/>
      <c r="AJ90" s="35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AC91" s="35"/>
      <c r="AD91" s="35"/>
      <c r="AH91" s="35"/>
      <c r="AI91" s="35"/>
      <c r="AJ91" s="35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AC92" s="35"/>
      <c r="AD92" s="35"/>
      <c r="AH92" s="35"/>
      <c r="AI92" s="35"/>
      <c r="AJ92" s="35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AC93" s="35"/>
      <c r="AD93" s="35"/>
      <c r="AH93" s="35"/>
      <c r="AI93" s="35"/>
      <c r="AJ93" s="35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AC94" s="35"/>
      <c r="AD94" s="35"/>
      <c r="AH94" s="35"/>
      <c r="AI94" s="35"/>
      <c r="AJ94" s="35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AC95" s="35"/>
      <c r="AD95" s="35"/>
      <c r="AH95" s="35"/>
      <c r="AI95" s="35"/>
      <c r="AJ95" s="35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AC96" s="35"/>
      <c r="AD96" s="35"/>
      <c r="AH96" s="35"/>
      <c r="AI96" s="35"/>
      <c r="AJ96" s="35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AC97" s="35"/>
      <c r="AD97" s="35"/>
      <c r="AH97" s="35"/>
      <c r="AI97" s="35"/>
      <c r="AJ97" s="35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AC98" s="35"/>
      <c r="AD98" s="35"/>
      <c r="AH98" s="35"/>
      <c r="AI98" s="35"/>
      <c r="AJ98" s="35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AC99" s="35"/>
      <c r="AD99" s="35"/>
      <c r="AH99" s="35"/>
      <c r="AI99" s="35"/>
      <c r="AJ99" s="35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AC100" s="35"/>
      <c r="AD100" s="35"/>
      <c r="AH100" s="35"/>
      <c r="AI100" s="35"/>
      <c r="AJ100" s="35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AC101" s="35"/>
      <c r="AD101" s="35"/>
      <c r="AH101" s="35"/>
      <c r="AI101" s="35"/>
      <c r="AJ101" s="35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AC102" s="35"/>
      <c r="AD102" s="35"/>
      <c r="AH102" s="35"/>
      <c r="AI102" s="35"/>
      <c r="AJ102" s="35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AC103" s="35"/>
      <c r="AD103" s="35"/>
      <c r="AH103" s="35"/>
      <c r="AI103" s="35"/>
      <c r="AJ103" s="35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AC104" s="35"/>
      <c r="AD104" s="35"/>
      <c r="AH104" s="35"/>
      <c r="AI104" s="35"/>
      <c r="AJ104" s="35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AC105" s="35"/>
      <c r="AD105" s="35"/>
      <c r="AH105" s="35"/>
      <c r="AI105" s="35"/>
      <c r="AJ105" s="35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AC106" s="35"/>
      <c r="AD106" s="35"/>
      <c r="AH106" s="35"/>
      <c r="AI106" s="35"/>
      <c r="AJ106" s="35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AC107" s="35"/>
      <c r="AD107" s="35"/>
      <c r="AH107" s="35"/>
      <c r="AI107" s="35"/>
      <c r="AJ107" s="35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AC108" s="35"/>
      <c r="AD108" s="35"/>
      <c r="AH108" s="35"/>
      <c r="AI108" s="35"/>
      <c r="AJ108" s="35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AC109" s="35"/>
      <c r="AD109" s="35"/>
      <c r="AH109" s="35"/>
      <c r="AI109" s="35"/>
      <c r="AJ109" s="35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AC110" s="35"/>
      <c r="AD110" s="35"/>
      <c r="AH110" s="35"/>
      <c r="AI110" s="35"/>
      <c r="AJ110" s="35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AC111" s="35"/>
      <c r="AD111" s="35"/>
      <c r="AH111" s="35"/>
      <c r="AI111" s="35"/>
      <c r="AJ111" s="35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AC112" s="35"/>
      <c r="AD112" s="35"/>
      <c r="AH112" s="35"/>
      <c r="AI112" s="35"/>
      <c r="AJ112" s="35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AC113" s="35"/>
      <c r="AD113" s="35"/>
      <c r="AH113" s="35"/>
      <c r="AI113" s="35"/>
      <c r="AJ113" s="35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AC114" s="35"/>
      <c r="AD114" s="35"/>
      <c r="AH114" s="35"/>
      <c r="AI114" s="35"/>
      <c r="AJ114" s="35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AC115" s="35"/>
      <c r="AD115" s="35"/>
      <c r="AH115" s="35"/>
      <c r="AI115" s="35"/>
      <c r="AJ115" s="35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AC116" s="35"/>
      <c r="AD116" s="35"/>
      <c r="AH116" s="35"/>
      <c r="AI116" s="35"/>
      <c r="AJ116" s="35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AC117" s="35"/>
      <c r="AD117" s="35"/>
      <c r="AH117" s="35"/>
      <c r="AI117" s="35"/>
      <c r="AJ117" s="35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AC118" s="35"/>
      <c r="AD118" s="35"/>
      <c r="AH118" s="35"/>
      <c r="AI118" s="35"/>
      <c r="AJ118" s="35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AC119" s="35"/>
      <c r="AD119" s="35"/>
      <c r="AH119" s="35"/>
      <c r="AI119" s="35"/>
      <c r="AJ119" s="35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AC120" s="35"/>
      <c r="AD120" s="35"/>
      <c r="AH120" s="35"/>
      <c r="AI120" s="35"/>
      <c r="AJ120" s="35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AC121" s="35"/>
      <c r="AD121" s="35"/>
      <c r="AH121" s="35"/>
      <c r="AI121" s="35"/>
      <c r="AJ121" s="35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AC122" s="35"/>
      <c r="AD122" s="35"/>
      <c r="AH122" s="35"/>
      <c r="AI122" s="35"/>
      <c r="AJ122" s="35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AC123" s="35"/>
      <c r="AD123" s="35"/>
      <c r="AH123" s="35"/>
      <c r="AI123" s="35"/>
      <c r="AJ123" s="35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AC124" s="35"/>
      <c r="AD124" s="35"/>
      <c r="AH124" s="35"/>
      <c r="AI124" s="35"/>
      <c r="AJ124" s="35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AC125" s="35"/>
      <c r="AD125" s="35"/>
      <c r="AH125" s="35"/>
      <c r="AI125" s="35"/>
      <c r="AJ125" s="35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AC126" s="35"/>
      <c r="AD126" s="35"/>
      <c r="AH126" s="35"/>
      <c r="AI126" s="35"/>
      <c r="AJ126" s="35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AC127" s="35"/>
      <c r="AD127" s="35"/>
      <c r="AH127" s="35"/>
      <c r="AI127" s="35"/>
      <c r="AJ127" s="35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AC128" s="35"/>
      <c r="AD128" s="35"/>
      <c r="AH128" s="35"/>
      <c r="AI128" s="35"/>
      <c r="AJ128" s="35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AC129" s="35"/>
      <c r="AD129" s="35"/>
      <c r="AH129" s="35"/>
      <c r="AI129" s="35"/>
      <c r="AJ129" s="35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AC130" s="35"/>
      <c r="AD130" s="35"/>
      <c r="AH130" s="35"/>
      <c r="AI130" s="35"/>
      <c r="AJ130" s="35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AC131" s="35"/>
      <c r="AD131" s="35"/>
      <c r="AH131" s="35"/>
      <c r="AI131" s="35"/>
      <c r="AJ131" s="35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AC132" s="35"/>
      <c r="AD132" s="35"/>
      <c r="AH132" s="35"/>
      <c r="AI132" s="35"/>
      <c r="AJ132" s="35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AC133" s="35"/>
      <c r="AD133" s="35"/>
      <c r="AH133" s="35"/>
      <c r="AI133" s="35"/>
      <c r="AJ133" s="35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AC134" s="35"/>
      <c r="AD134" s="35"/>
      <c r="AH134" s="35"/>
      <c r="AI134" s="35"/>
      <c r="AJ134" s="35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AC135" s="35"/>
      <c r="AD135" s="35"/>
      <c r="AH135" s="35"/>
      <c r="AI135" s="35"/>
      <c r="AJ135" s="35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AC136" s="35"/>
      <c r="AD136" s="35"/>
      <c r="AH136" s="35"/>
      <c r="AI136" s="35"/>
      <c r="AJ136" s="35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AC137" s="35"/>
      <c r="AD137" s="35"/>
      <c r="AH137" s="35"/>
      <c r="AI137" s="35"/>
      <c r="AJ137" s="35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AC138" s="35"/>
      <c r="AD138" s="35"/>
      <c r="AH138" s="35"/>
      <c r="AI138" s="35"/>
      <c r="AJ138" s="35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AC139" s="35"/>
      <c r="AD139" s="35"/>
      <c r="AH139" s="35"/>
      <c r="AI139" s="35"/>
      <c r="AJ139" s="35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AC140" s="35"/>
      <c r="AD140" s="35"/>
      <c r="AH140" s="35"/>
      <c r="AI140" s="35"/>
      <c r="AJ140" s="35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AC141" s="35"/>
      <c r="AD141" s="35"/>
      <c r="AH141" s="35"/>
      <c r="AI141" s="35"/>
      <c r="AJ141" s="35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AC142" s="35"/>
      <c r="AD142" s="35"/>
      <c r="AH142" s="35"/>
      <c r="AI142" s="35"/>
      <c r="AJ142" s="35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AC143" s="35"/>
      <c r="AD143" s="35"/>
      <c r="AH143" s="35"/>
      <c r="AI143" s="35"/>
      <c r="AJ143" s="35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AC144" s="35"/>
      <c r="AD144" s="35"/>
      <c r="AH144" s="35"/>
      <c r="AI144" s="35"/>
      <c r="AJ144" s="35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AC145" s="35"/>
      <c r="AD145" s="35"/>
      <c r="AH145" s="35"/>
      <c r="AI145" s="35"/>
      <c r="AJ145" s="35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AC146" s="35"/>
      <c r="AD146" s="35"/>
      <c r="AH146" s="35"/>
      <c r="AI146" s="35"/>
      <c r="AJ146" s="35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AC147" s="35"/>
      <c r="AD147" s="35"/>
      <c r="AH147" s="35"/>
      <c r="AI147" s="35"/>
      <c r="AJ147" s="35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AC148" s="35"/>
      <c r="AD148" s="35"/>
      <c r="AH148" s="35"/>
      <c r="AI148" s="35"/>
      <c r="AJ148" s="35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AC149" s="35"/>
      <c r="AD149" s="35"/>
      <c r="AH149" s="35"/>
      <c r="AI149" s="35"/>
      <c r="AJ149" s="35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AC150" s="35"/>
      <c r="AD150" s="35"/>
      <c r="AH150" s="35"/>
      <c r="AI150" s="35"/>
      <c r="AJ150" s="35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AC151" s="35"/>
      <c r="AD151" s="35"/>
      <c r="AH151" s="35"/>
      <c r="AI151" s="35"/>
      <c r="AJ151" s="35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AC152" s="35"/>
      <c r="AD152" s="35"/>
      <c r="AH152" s="35"/>
      <c r="AI152" s="35"/>
      <c r="AJ152" s="35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AC153" s="35"/>
      <c r="AD153" s="35"/>
      <c r="AH153" s="35"/>
      <c r="AI153" s="35"/>
      <c r="AJ153" s="35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AC154" s="35"/>
      <c r="AD154" s="35"/>
      <c r="AH154" s="35"/>
      <c r="AI154" s="35"/>
      <c r="AJ154" s="35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AC155" s="35"/>
      <c r="AD155" s="35"/>
      <c r="AH155" s="35"/>
      <c r="AI155" s="35"/>
      <c r="AJ155" s="35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AC156" s="35"/>
      <c r="AD156" s="35"/>
      <c r="AH156" s="35"/>
      <c r="AI156" s="35"/>
      <c r="AJ156" s="35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AC157" s="35"/>
      <c r="AD157" s="35"/>
      <c r="AH157" s="35"/>
      <c r="AI157" s="35"/>
      <c r="AJ157" s="35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AC158" s="35"/>
      <c r="AD158" s="35"/>
      <c r="AH158" s="35"/>
      <c r="AI158" s="35"/>
      <c r="AJ158" s="35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AC159" s="35"/>
      <c r="AD159" s="35"/>
      <c r="AH159" s="35"/>
      <c r="AI159" s="35"/>
      <c r="AJ159" s="35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AC160" s="35"/>
      <c r="AD160" s="35"/>
      <c r="AH160" s="35"/>
      <c r="AI160" s="35"/>
      <c r="AJ160" s="35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AC161" s="35"/>
      <c r="AD161" s="35"/>
      <c r="AH161" s="35"/>
      <c r="AI161" s="35"/>
      <c r="AJ161" s="35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AC162" s="35"/>
      <c r="AD162" s="35"/>
      <c r="AH162" s="35"/>
      <c r="AI162" s="35"/>
      <c r="AJ162" s="35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AC163" s="35"/>
      <c r="AD163" s="35"/>
      <c r="AH163" s="35"/>
      <c r="AI163" s="35"/>
      <c r="AJ163" s="35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AC164" s="35"/>
      <c r="AD164" s="35"/>
      <c r="AH164" s="35"/>
      <c r="AI164" s="35"/>
      <c r="AJ164" s="35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AC165" s="35"/>
      <c r="AD165" s="35"/>
      <c r="AH165" s="35"/>
      <c r="AI165" s="35"/>
      <c r="AJ165" s="35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AC166" s="35"/>
      <c r="AD166" s="35"/>
      <c r="AH166" s="35"/>
      <c r="AI166" s="35"/>
      <c r="AJ166" s="35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AC167" s="35"/>
      <c r="AD167" s="35"/>
      <c r="AH167" s="35"/>
      <c r="AI167" s="35"/>
      <c r="AJ167" s="35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AC168" s="35"/>
      <c r="AD168" s="35"/>
      <c r="AH168" s="35"/>
      <c r="AI168" s="35"/>
      <c r="AJ168" s="35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AC169" s="35"/>
      <c r="AD169" s="35"/>
      <c r="AH169" s="35"/>
      <c r="AI169" s="35"/>
      <c r="AJ169" s="35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AC170" s="35"/>
      <c r="AD170" s="35"/>
      <c r="AH170" s="35"/>
      <c r="AI170" s="35"/>
      <c r="AJ170" s="35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AC171" s="35"/>
      <c r="AD171" s="35"/>
      <c r="AH171" s="35"/>
      <c r="AI171" s="35"/>
      <c r="AJ171" s="35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AC172" s="35"/>
      <c r="AD172" s="35"/>
      <c r="AH172" s="35"/>
      <c r="AI172" s="35"/>
      <c r="AJ172" s="35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AC173" s="35"/>
      <c r="AD173" s="35"/>
      <c r="AH173" s="35"/>
      <c r="AI173" s="35"/>
      <c r="AJ173" s="35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AC174" s="35"/>
      <c r="AD174" s="35"/>
      <c r="AH174" s="35"/>
      <c r="AI174" s="35"/>
      <c r="AJ174" s="35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5"/>
      <c r="U175" s="35"/>
      <c r="V175" s="35"/>
      <c r="AC175" s="35"/>
      <c r="AD175" s="35"/>
      <c r="AH175" s="35"/>
      <c r="AI175" s="35"/>
      <c r="AJ175" s="35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5"/>
      <c r="U176" s="35"/>
      <c r="V176" s="35"/>
      <c r="AH176" s="35"/>
      <c r="AI176" s="35"/>
      <c r="AJ176" s="35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5"/>
      <c r="U177" s="35"/>
      <c r="V177" s="35"/>
      <c r="AH177" s="35"/>
      <c r="AI177" s="35"/>
      <c r="AJ177" s="35"/>
      <c r="AK177" s="35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35"/>
      <c r="AI178" s="35"/>
      <c r="AJ178" s="35"/>
      <c r="AK178" s="35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AH179" s="35"/>
      <c r="AI179" s="35"/>
      <c r="AJ179" s="35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AH180" s="35"/>
      <c r="AI180" s="35"/>
      <c r="AJ180" s="35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AH181" s="35"/>
      <c r="AI181" s="35"/>
      <c r="AJ181" s="35"/>
      <c r="AK181" s="35"/>
      <c r="AL181" s="24"/>
    </row>
    <row r="182" spans="12:38" ht="14.25" x14ac:dyDescent="0.2">
      <c r="L182" s="24"/>
      <c r="M182" s="24"/>
      <c r="N182" s="24"/>
      <c r="O182" s="24"/>
      <c r="P182" s="24"/>
      <c r="AH182" s="35"/>
      <c r="AI182" s="35"/>
      <c r="AJ182" s="35"/>
      <c r="AK182" s="35"/>
      <c r="AL182" s="24"/>
    </row>
    <row r="183" spans="12:38" ht="14.25" x14ac:dyDescent="0.2">
      <c r="L183" s="24"/>
      <c r="M183" s="24"/>
      <c r="N183" s="24"/>
      <c r="O183" s="24"/>
      <c r="P183" s="24"/>
      <c r="AH183" s="24"/>
      <c r="AI183" s="24"/>
      <c r="AJ183" s="24"/>
      <c r="AK183" s="24"/>
      <c r="AL183" s="24"/>
    </row>
  </sheetData>
  <sortState ref="B9:AN11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5703125" style="59" customWidth="1"/>
    <col min="3" max="3" width="23.5703125" style="60" customWidth="1"/>
    <col min="4" max="4" width="10.5703125" style="74" customWidth="1"/>
    <col min="5" max="5" width="8.85546875" style="74" customWidth="1"/>
    <col min="6" max="6" width="0.7109375" style="30" customWidth="1"/>
    <col min="7" max="11" width="5.28515625" style="60" customWidth="1"/>
    <col min="12" max="12" width="5.5703125" style="60" customWidth="1"/>
    <col min="13" max="16" width="5.28515625" style="60" customWidth="1"/>
    <col min="17" max="21" width="6.7109375" style="135" customWidth="1"/>
    <col min="22" max="22" width="9.7109375" style="60" customWidth="1"/>
    <col min="23" max="23" width="20.7109375" style="74" customWidth="1"/>
    <col min="24" max="24" width="9.7109375" style="60" customWidth="1"/>
    <col min="25" max="30" width="9.140625" style="3"/>
    <col min="257" max="257" width="1.28515625" customWidth="1"/>
    <col min="258" max="258" width="28.5703125" customWidth="1"/>
    <col min="259" max="259" width="23.57031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5.5703125" customWidth="1"/>
    <col min="269" max="277" width="5.28515625" customWidth="1"/>
    <col min="278" max="278" width="9.7109375" customWidth="1"/>
    <col min="279" max="279" width="20.7109375" customWidth="1"/>
    <col min="280" max="280" width="9.7109375" customWidth="1"/>
    <col min="513" max="513" width="1.28515625" customWidth="1"/>
    <col min="514" max="514" width="28.5703125" customWidth="1"/>
    <col min="515" max="515" width="23.57031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5.5703125" customWidth="1"/>
    <col min="525" max="533" width="5.28515625" customWidth="1"/>
    <col min="534" max="534" width="9.7109375" customWidth="1"/>
    <col min="535" max="535" width="20.7109375" customWidth="1"/>
    <col min="536" max="536" width="9.7109375" customWidth="1"/>
    <col min="769" max="769" width="1.28515625" customWidth="1"/>
    <col min="770" max="770" width="28.5703125" customWidth="1"/>
    <col min="771" max="771" width="23.57031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5.5703125" customWidth="1"/>
    <col min="781" max="789" width="5.28515625" customWidth="1"/>
    <col min="790" max="790" width="9.7109375" customWidth="1"/>
    <col min="791" max="791" width="20.7109375" customWidth="1"/>
    <col min="792" max="792" width="9.7109375" customWidth="1"/>
    <col min="1025" max="1025" width="1.28515625" customWidth="1"/>
    <col min="1026" max="1026" width="28.5703125" customWidth="1"/>
    <col min="1027" max="1027" width="23.57031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5.5703125" customWidth="1"/>
    <col min="1037" max="1045" width="5.28515625" customWidth="1"/>
    <col min="1046" max="1046" width="9.7109375" customWidth="1"/>
    <col min="1047" max="1047" width="20.7109375" customWidth="1"/>
    <col min="1048" max="1048" width="9.7109375" customWidth="1"/>
    <col min="1281" max="1281" width="1.28515625" customWidth="1"/>
    <col min="1282" max="1282" width="28.5703125" customWidth="1"/>
    <col min="1283" max="1283" width="23.57031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5.5703125" customWidth="1"/>
    <col min="1293" max="1301" width="5.28515625" customWidth="1"/>
    <col min="1302" max="1302" width="9.7109375" customWidth="1"/>
    <col min="1303" max="1303" width="20.7109375" customWidth="1"/>
    <col min="1304" max="1304" width="9.7109375" customWidth="1"/>
    <col min="1537" max="1537" width="1.28515625" customWidth="1"/>
    <col min="1538" max="1538" width="28.5703125" customWidth="1"/>
    <col min="1539" max="1539" width="23.57031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5.5703125" customWidth="1"/>
    <col min="1549" max="1557" width="5.28515625" customWidth="1"/>
    <col min="1558" max="1558" width="9.7109375" customWidth="1"/>
    <col min="1559" max="1559" width="20.7109375" customWidth="1"/>
    <col min="1560" max="1560" width="9.7109375" customWidth="1"/>
    <col min="1793" max="1793" width="1.28515625" customWidth="1"/>
    <col min="1794" max="1794" width="28.5703125" customWidth="1"/>
    <col min="1795" max="1795" width="23.57031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5.5703125" customWidth="1"/>
    <col min="1805" max="1813" width="5.28515625" customWidth="1"/>
    <col min="1814" max="1814" width="9.7109375" customWidth="1"/>
    <col min="1815" max="1815" width="20.7109375" customWidth="1"/>
    <col min="1816" max="1816" width="9.7109375" customWidth="1"/>
    <col min="2049" max="2049" width="1.28515625" customWidth="1"/>
    <col min="2050" max="2050" width="28.5703125" customWidth="1"/>
    <col min="2051" max="2051" width="23.57031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5.5703125" customWidth="1"/>
    <col min="2061" max="2069" width="5.28515625" customWidth="1"/>
    <col min="2070" max="2070" width="9.7109375" customWidth="1"/>
    <col min="2071" max="2071" width="20.7109375" customWidth="1"/>
    <col min="2072" max="2072" width="9.7109375" customWidth="1"/>
    <col min="2305" max="2305" width="1.28515625" customWidth="1"/>
    <col min="2306" max="2306" width="28.5703125" customWidth="1"/>
    <col min="2307" max="2307" width="23.57031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5.5703125" customWidth="1"/>
    <col min="2317" max="2325" width="5.28515625" customWidth="1"/>
    <col min="2326" max="2326" width="9.7109375" customWidth="1"/>
    <col min="2327" max="2327" width="20.7109375" customWidth="1"/>
    <col min="2328" max="2328" width="9.7109375" customWidth="1"/>
    <col min="2561" max="2561" width="1.28515625" customWidth="1"/>
    <col min="2562" max="2562" width="28.5703125" customWidth="1"/>
    <col min="2563" max="2563" width="23.57031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5.5703125" customWidth="1"/>
    <col min="2573" max="2581" width="5.28515625" customWidth="1"/>
    <col min="2582" max="2582" width="9.7109375" customWidth="1"/>
    <col min="2583" max="2583" width="20.7109375" customWidth="1"/>
    <col min="2584" max="2584" width="9.7109375" customWidth="1"/>
    <col min="2817" max="2817" width="1.28515625" customWidth="1"/>
    <col min="2818" max="2818" width="28.5703125" customWidth="1"/>
    <col min="2819" max="2819" width="23.57031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5.5703125" customWidth="1"/>
    <col min="2829" max="2837" width="5.28515625" customWidth="1"/>
    <col min="2838" max="2838" width="9.7109375" customWidth="1"/>
    <col min="2839" max="2839" width="20.7109375" customWidth="1"/>
    <col min="2840" max="2840" width="9.7109375" customWidth="1"/>
    <col min="3073" max="3073" width="1.28515625" customWidth="1"/>
    <col min="3074" max="3074" width="28.5703125" customWidth="1"/>
    <col min="3075" max="3075" width="23.57031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5.5703125" customWidth="1"/>
    <col min="3085" max="3093" width="5.28515625" customWidth="1"/>
    <col min="3094" max="3094" width="9.7109375" customWidth="1"/>
    <col min="3095" max="3095" width="20.7109375" customWidth="1"/>
    <col min="3096" max="3096" width="9.7109375" customWidth="1"/>
    <col min="3329" max="3329" width="1.28515625" customWidth="1"/>
    <col min="3330" max="3330" width="28.5703125" customWidth="1"/>
    <col min="3331" max="3331" width="23.57031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5.5703125" customWidth="1"/>
    <col min="3341" max="3349" width="5.28515625" customWidth="1"/>
    <col min="3350" max="3350" width="9.7109375" customWidth="1"/>
    <col min="3351" max="3351" width="20.7109375" customWidth="1"/>
    <col min="3352" max="3352" width="9.7109375" customWidth="1"/>
    <col min="3585" max="3585" width="1.28515625" customWidth="1"/>
    <col min="3586" max="3586" width="28.5703125" customWidth="1"/>
    <col min="3587" max="3587" width="23.57031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5.5703125" customWidth="1"/>
    <col min="3597" max="3605" width="5.28515625" customWidth="1"/>
    <col min="3606" max="3606" width="9.7109375" customWidth="1"/>
    <col min="3607" max="3607" width="20.7109375" customWidth="1"/>
    <col min="3608" max="3608" width="9.7109375" customWidth="1"/>
    <col min="3841" max="3841" width="1.28515625" customWidth="1"/>
    <col min="3842" max="3842" width="28.5703125" customWidth="1"/>
    <col min="3843" max="3843" width="23.57031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5.5703125" customWidth="1"/>
    <col min="3853" max="3861" width="5.28515625" customWidth="1"/>
    <col min="3862" max="3862" width="9.7109375" customWidth="1"/>
    <col min="3863" max="3863" width="20.7109375" customWidth="1"/>
    <col min="3864" max="3864" width="9.7109375" customWidth="1"/>
    <col min="4097" max="4097" width="1.28515625" customWidth="1"/>
    <col min="4098" max="4098" width="28.5703125" customWidth="1"/>
    <col min="4099" max="4099" width="23.57031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5.5703125" customWidth="1"/>
    <col min="4109" max="4117" width="5.28515625" customWidth="1"/>
    <col min="4118" max="4118" width="9.7109375" customWidth="1"/>
    <col min="4119" max="4119" width="20.7109375" customWidth="1"/>
    <col min="4120" max="4120" width="9.7109375" customWidth="1"/>
    <col min="4353" max="4353" width="1.28515625" customWidth="1"/>
    <col min="4354" max="4354" width="28.5703125" customWidth="1"/>
    <col min="4355" max="4355" width="23.57031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5.5703125" customWidth="1"/>
    <col min="4365" max="4373" width="5.28515625" customWidth="1"/>
    <col min="4374" max="4374" width="9.7109375" customWidth="1"/>
    <col min="4375" max="4375" width="20.7109375" customWidth="1"/>
    <col min="4376" max="4376" width="9.7109375" customWidth="1"/>
    <col min="4609" max="4609" width="1.28515625" customWidth="1"/>
    <col min="4610" max="4610" width="28.5703125" customWidth="1"/>
    <col min="4611" max="4611" width="23.57031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5.5703125" customWidth="1"/>
    <col min="4621" max="4629" width="5.28515625" customWidth="1"/>
    <col min="4630" max="4630" width="9.7109375" customWidth="1"/>
    <col min="4631" max="4631" width="20.7109375" customWidth="1"/>
    <col min="4632" max="4632" width="9.7109375" customWidth="1"/>
    <col min="4865" max="4865" width="1.28515625" customWidth="1"/>
    <col min="4866" max="4866" width="28.5703125" customWidth="1"/>
    <col min="4867" max="4867" width="23.57031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5.5703125" customWidth="1"/>
    <col min="4877" max="4885" width="5.28515625" customWidth="1"/>
    <col min="4886" max="4886" width="9.7109375" customWidth="1"/>
    <col min="4887" max="4887" width="20.7109375" customWidth="1"/>
    <col min="4888" max="4888" width="9.7109375" customWidth="1"/>
    <col min="5121" max="5121" width="1.28515625" customWidth="1"/>
    <col min="5122" max="5122" width="28.5703125" customWidth="1"/>
    <col min="5123" max="5123" width="23.57031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5.5703125" customWidth="1"/>
    <col min="5133" max="5141" width="5.28515625" customWidth="1"/>
    <col min="5142" max="5142" width="9.7109375" customWidth="1"/>
    <col min="5143" max="5143" width="20.7109375" customWidth="1"/>
    <col min="5144" max="5144" width="9.7109375" customWidth="1"/>
    <col min="5377" max="5377" width="1.28515625" customWidth="1"/>
    <col min="5378" max="5378" width="28.5703125" customWidth="1"/>
    <col min="5379" max="5379" width="23.57031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5.5703125" customWidth="1"/>
    <col min="5389" max="5397" width="5.28515625" customWidth="1"/>
    <col min="5398" max="5398" width="9.7109375" customWidth="1"/>
    <col min="5399" max="5399" width="20.7109375" customWidth="1"/>
    <col min="5400" max="5400" width="9.7109375" customWidth="1"/>
    <col min="5633" max="5633" width="1.28515625" customWidth="1"/>
    <col min="5634" max="5634" width="28.5703125" customWidth="1"/>
    <col min="5635" max="5635" width="23.57031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5.5703125" customWidth="1"/>
    <col min="5645" max="5653" width="5.28515625" customWidth="1"/>
    <col min="5654" max="5654" width="9.7109375" customWidth="1"/>
    <col min="5655" max="5655" width="20.7109375" customWidth="1"/>
    <col min="5656" max="5656" width="9.7109375" customWidth="1"/>
    <col min="5889" max="5889" width="1.28515625" customWidth="1"/>
    <col min="5890" max="5890" width="28.5703125" customWidth="1"/>
    <col min="5891" max="5891" width="23.57031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5.5703125" customWidth="1"/>
    <col min="5901" max="5909" width="5.28515625" customWidth="1"/>
    <col min="5910" max="5910" width="9.7109375" customWidth="1"/>
    <col min="5911" max="5911" width="20.7109375" customWidth="1"/>
    <col min="5912" max="5912" width="9.7109375" customWidth="1"/>
    <col min="6145" max="6145" width="1.28515625" customWidth="1"/>
    <col min="6146" max="6146" width="28.5703125" customWidth="1"/>
    <col min="6147" max="6147" width="23.57031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5.5703125" customWidth="1"/>
    <col min="6157" max="6165" width="5.28515625" customWidth="1"/>
    <col min="6166" max="6166" width="9.7109375" customWidth="1"/>
    <col min="6167" max="6167" width="20.7109375" customWidth="1"/>
    <col min="6168" max="6168" width="9.7109375" customWidth="1"/>
    <col min="6401" max="6401" width="1.28515625" customWidth="1"/>
    <col min="6402" max="6402" width="28.5703125" customWidth="1"/>
    <col min="6403" max="6403" width="23.57031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5.5703125" customWidth="1"/>
    <col min="6413" max="6421" width="5.28515625" customWidth="1"/>
    <col min="6422" max="6422" width="9.7109375" customWidth="1"/>
    <col min="6423" max="6423" width="20.7109375" customWidth="1"/>
    <col min="6424" max="6424" width="9.7109375" customWidth="1"/>
    <col min="6657" max="6657" width="1.28515625" customWidth="1"/>
    <col min="6658" max="6658" width="28.5703125" customWidth="1"/>
    <col min="6659" max="6659" width="23.57031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5.5703125" customWidth="1"/>
    <col min="6669" max="6677" width="5.28515625" customWidth="1"/>
    <col min="6678" max="6678" width="9.7109375" customWidth="1"/>
    <col min="6679" max="6679" width="20.7109375" customWidth="1"/>
    <col min="6680" max="6680" width="9.7109375" customWidth="1"/>
    <col min="6913" max="6913" width="1.28515625" customWidth="1"/>
    <col min="6914" max="6914" width="28.5703125" customWidth="1"/>
    <col min="6915" max="6915" width="23.57031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5.5703125" customWidth="1"/>
    <col min="6925" max="6933" width="5.28515625" customWidth="1"/>
    <col min="6934" max="6934" width="9.7109375" customWidth="1"/>
    <col min="6935" max="6935" width="20.7109375" customWidth="1"/>
    <col min="6936" max="6936" width="9.7109375" customWidth="1"/>
    <col min="7169" max="7169" width="1.28515625" customWidth="1"/>
    <col min="7170" max="7170" width="28.5703125" customWidth="1"/>
    <col min="7171" max="7171" width="23.57031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5.5703125" customWidth="1"/>
    <col min="7181" max="7189" width="5.28515625" customWidth="1"/>
    <col min="7190" max="7190" width="9.7109375" customWidth="1"/>
    <col min="7191" max="7191" width="20.7109375" customWidth="1"/>
    <col min="7192" max="7192" width="9.7109375" customWidth="1"/>
    <col min="7425" max="7425" width="1.28515625" customWidth="1"/>
    <col min="7426" max="7426" width="28.5703125" customWidth="1"/>
    <col min="7427" max="7427" width="23.57031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5.5703125" customWidth="1"/>
    <col min="7437" max="7445" width="5.28515625" customWidth="1"/>
    <col min="7446" max="7446" width="9.7109375" customWidth="1"/>
    <col min="7447" max="7447" width="20.7109375" customWidth="1"/>
    <col min="7448" max="7448" width="9.7109375" customWidth="1"/>
    <col min="7681" max="7681" width="1.28515625" customWidth="1"/>
    <col min="7682" max="7682" width="28.5703125" customWidth="1"/>
    <col min="7683" max="7683" width="23.57031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5.5703125" customWidth="1"/>
    <col min="7693" max="7701" width="5.28515625" customWidth="1"/>
    <col min="7702" max="7702" width="9.7109375" customWidth="1"/>
    <col min="7703" max="7703" width="20.7109375" customWidth="1"/>
    <col min="7704" max="7704" width="9.7109375" customWidth="1"/>
    <col min="7937" max="7937" width="1.28515625" customWidth="1"/>
    <col min="7938" max="7938" width="28.5703125" customWidth="1"/>
    <col min="7939" max="7939" width="23.57031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5.5703125" customWidth="1"/>
    <col min="7949" max="7957" width="5.28515625" customWidth="1"/>
    <col min="7958" max="7958" width="9.7109375" customWidth="1"/>
    <col min="7959" max="7959" width="20.7109375" customWidth="1"/>
    <col min="7960" max="7960" width="9.7109375" customWidth="1"/>
    <col min="8193" max="8193" width="1.28515625" customWidth="1"/>
    <col min="8194" max="8194" width="28.5703125" customWidth="1"/>
    <col min="8195" max="8195" width="23.57031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5.5703125" customWidth="1"/>
    <col min="8205" max="8213" width="5.28515625" customWidth="1"/>
    <col min="8214" max="8214" width="9.7109375" customWidth="1"/>
    <col min="8215" max="8215" width="20.7109375" customWidth="1"/>
    <col min="8216" max="8216" width="9.7109375" customWidth="1"/>
    <col min="8449" max="8449" width="1.28515625" customWidth="1"/>
    <col min="8450" max="8450" width="28.5703125" customWidth="1"/>
    <col min="8451" max="8451" width="23.57031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5.5703125" customWidth="1"/>
    <col min="8461" max="8469" width="5.28515625" customWidth="1"/>
    <col min="8470" max="8470" width="9.7109375" customWidth="1"/>
    <col min="8471" max="8471" width="20.7109375" customWidth="1"/>
    <col min="8472" max="8472" width="9.7109375" customWidth="1"/>
    <col min="8705" max="8705" width="1.28515625" customWidth="1"/>
    <col min="8706" max="8706" width="28.5703125" customWidth="1"/>
    <col min="8707" max="8707" width="23.57031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5.5703125" customWidth="1"/>
    <col min="8717" max="8725" width="5.28515625" customWidth="1"/>
    <col min="8726" max="8726" width="9.7109375" customWidth="1"/>
    <col min="8727" max="8727" width="20.7109375" customWidth="1"/>
    <col min="8728" max="8728" width="9.7109375" customWidth="1"/>
    <col min="8961" max="8961" width="1.28515625" customWidth="1"/>
    <col min="8962" max="8962" width="28.5703125" customWidth="1"/>
    <col min="8963" max="8963" width="23.57031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5.5703125" customWidth="1"/>
    <col min="8973" max="8981" width="5.28515625" customWidth="1"/>
    <col min="8982" max="8982" width="9.7109375" customWidth="1"/>
    <col min="8983" max="8983" width="20.7109375" customWidth="1"/>
    <col min="8984" max="8984" width="9.7109375" customWidth="1"/>
    <col min="9217" max="9217" width="1.28515625" customWidth="1"/>
    <col min="9218" max="9218" width="28.5703125" customWidth="1"/>
    <col min="9219" max="9219" width="23.57031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5.5703125" customWidth="1"/>
    <col min="9229" max="9237" width="5.28515625" customWidth="1"/>
    <col min="9238" max="9238" width="9.7109375" customWidth="1"/>
    <col min="9239" max="9239" width="20.7109375" customWidth="1"/>
    <col min="9240" max="9240" width="9.7109375" customWidth="1"/>
    <col min="9473" max="9473" width="1.28515625" customWidth="1"/>
    <col min="9474" max="9474" width="28.5703125" customWidth="1"/>
    <col min="9475" max="9475" width="23.57031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5.5703125" customWidth="1"/>
    <col min="9485" max="9493" width="5.28515625" customWidth="1"/>
    <col min="9494" max="9494" width="9.7109375" customWidth="1"/>
    <col min="9495" max="9495" width="20.7109375" customWidth="1"/>
    <col min="9496" max="9496" width="9.7109375" customWidth="1"/>
    <col min="9729" max="9729" width="1.28515625" customWidth="1"/>
    <col min="9730" max="9730" width="28.5703125" customWidth="1"/>
    <col min="9731" max="9731" width="23.57031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5.5703125" customWidth="1"/>
    <col min="9741" max="9749" width="5.28515625" customWidth="1"/>
    <col min="9750" max="9750" width="9.7109375" customWidth="1"/>
    <col min="9751" max="9751" width="20.7109375" customWidth="1"/>
    <col min="9752" max="9752" width="9.7109375" customWidth="1"/>
    <col min="9985" max="9985" width="1.28515625" customWidth="1"/>
    <col min="9986" max="9986" width="28.5703125" customWidth="1"/>
    <col min="9987" max="9987" width="23.57031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5.5703125" customWidth="1"/>
    <col min="9997" max="10005" width="5.28515625" customWidth="1"/>
    <col min="10006" max="10006" width="9.7109375" customWidth="1"/>
    <col min="10007" max="10007" width="20.7109375" customWidth="1"/>
    <col min="10008" max="10008" width="9.7109375" customWidth="1"/>
    <col min="10241" max="10241" width="1.28515625" customWidth="1"/>
    <col min="10242" max="10242" width="28.5703125" customWidth="1"/>
    <col min="10243" max="10243" width="23.57031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5.5703125" customWidth="1"/>
    <col min="10253" max="10261" width="5.28515625" customWidth="1"/>
    <col min="10262" max="10262" width="9.7109375" customWidth="1"/>
    <col min="10263" max="10263" width="20.7109375" customWidth="1"/>
    <col min="10264" max="10264" width="9.7109375" customWidth="1"/>
    <col min="10497" max="10497" width="1.28515625" customWidth="1"/>
    <col min="10498" max="10498" width="28.5703125" customWidth="1"/>
    <col min="10499" max="10499" width="23.57031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5.5703125" customWidth="1"/>
    <col min="10509" max="10517" width="5.28515625" customWidth="1"/>
    <col min="10518" max="10518" width="9.7109375" customWidth="1"/>
    <col min="10519" max="10519" width="20.7109375" customWidth="1"/>
    <col min="10520" max="10520" width="9.7109375" customWidth="1"/>
    <col min="10753" max="10753" width="1.28515625" customWidth="1"/>
    <col min="10754" max="10754" width="28.5703125" customWidth="1"/>
    <col min="10755" max="10755" width="23.57031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5.5703125" customWidth="1"/>
    <col min="10765" max="10773" width="5.28515625" customWidth="1"/>
    <col min="10774" max="10774" width="9.7109375" customWidth="1"/>
    <col min="10775" max="10775" width="20.7109375" customWidth="1"/>
    <col min="10776" max="10776" width="9.7109375" customWidth="1"/>
    <col min="11009" max="11009" width="1.28515625" customWidth="1"/>
    <col min="11010" max="11010" width="28.5703125" customWidth="1"/>
    <col min="11011" max="11011" width="23.57031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5.5703125" customWidth="1"/>
    <col min="11021" max="11029" width="5.28515625" customWidth="1"/>
    <col min="11030" max="11030" width="9.7109375" customWidth="1"/>
    <col min="11031" max="11031" width="20.7109375" customWidth="1"/>
    <col min="11032" max="11032" width="9.7109375" customWidth="1"/>
    <col min="11265" max="11265" width="1.28515625" customWidth="1"/>
    <col min="11266" max="11266" width="28.5703125" customWidth="1"/>
    <col min="11267" max="11267" width="23.57031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5.5703125" customWidth="1"/>
    <col min="11277" max="11285" width="5.28515625" customWidth="1"/>
    <col min="11286" max="11286" width="9.7109375" customWidth="1"/>
    <col min="11287" max="11287" width="20.7109375" customWidth="1"/>
    <col min="11288" max="11288" width="9.7109375" customWidth="1"/>
    <col min="11521" max="11521" width="1.28515625" customWidth="1"/>
    <col min="11522" max="11522" width="28.5703125" customWidth="1"/>
    <col min="11523" max="11523" width="23.57031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5.5703125" customWidth="1"/>
    <col min="11533" max="11541" width="5.28515625" customWidth="1"/>
    <col min="11542" max="11542" width="9.7109375" customWidth="1"/>
    <col min="11543" max="11543" width="20.7109375" customWidth="1"/>
    <col min="11544" max="11544" width="9.7109375" customWidth="1"/>
    <col min="11777" max="11777" width="1.28515625" customWidth="1"/>
    <col min="11778" max="11778" width="28.5703125" customWidth="1"/>
    <col min="11779" max="11779" width="23.57031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5.5703125" customWidth="1"/>
    <col min="11789" max="11797" width="5.28515625" customWidth="1"/>
    <col min="11798" max="11798" width="9.7109375" customWidth="1"/>
    <col min="11799" max="11799" width="20.7109375" customWidth="1"/>
    <col min="11800" max="11800" width="9.7109375" customWidth="1"/>
    <col min="12033" max="12033" width="1.28515625" customWidth="1"/>
    <col min="12034" max="12034" width="28.5703125" customWidth="1"/>
    <col min="12035" max="12035" width="23.57031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5.5703125" customWidth="1"/>
    <col min="12045" max="12053" width="5.28515625" customWidth="1"/>
    <col min="12054" max="12054" width="9.7109375" customWidth="1"/>
    <col min="12055" max="12055" width="20.7109375" customWidth="1"/>
    <col min="12056" max="12056" width="9.7109375" customWidth="1"/>
    <col min="12289" max="12289" width="1.28515625" customWidth="1"/>
    <col min="12290" max="12290" width="28.5703125" customWidth="1"/>
    <col min="12291" max="12291" width="23.57031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5.5703125" customWidth="1"/>
    <col min="12301" max="12309" width="5.28515625" customWidth="1"/>
    <col min="12310" max="12310" width="9.7109375" customWidth="1"/>
    <col min="12311" max="12311" width="20.7109375" customWidth="1"/>
    <col min="12312" max="12312" width="9.7109375" customWidth="1"/>
    <col min="12545" max="12545" width="1.28515625" customWidth="1"/>
    <col min="12546" max="12546" width="28.5703125" customWidth="1"/>
    <col min="12547" max="12547" width="23.57031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5.5703125" customWidth="1"/>
    <col min="12557" max="12565" width="5.28515625" customWidth="1"/>
    <col min="12566" max="12566" width="9.7109375" customWidth="1"/>
    <col min="12567" max="12567" width="20.7109375" customWidth="1"/>
    <col min="12568" max="12568" width="9.7109375" customWidth="1"/>
    <col min="12801" max="12801" width="1.28515625" customWidth="1"/>
    <col min="12802" max="12802" width="28.5703125" customWidth="1"/>
    <col min="12803" max="12803" width="23.57031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5.5703125" customWidth="1"/>
    <col min="12813" max="12821" width="5.28515625" customWidth="1"/>
    <col min="12822" max="12822" width="9.7109375" customWidth="1"/>
    <col min="12823" max="12823" width="20.7109375" customWidth="1"/>
    <col min="12824" max="12824" width="9.7109375" customWidth="1"/>
    <col min="13057" max="13057" width="1.28515625" customWidth="1"/>
    <col min="13058" max="13058" width="28.5703125" customWidth="1"/>
    <col min="13059" max="13059" width="23.57031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5.5703125" customWidth="1"/>
    <col min="13069" max="13077" width="5.28515625" customWidth="1"/>
    <col min="13078" max="13078" width="9.7109375" customWidth="1"/>
    <col min="13079" max="13079" width="20.7109375" customWidth="1"/>
    <col min="13080" max="13080" width="9.7109375" customWidth="1"/>
    <col min="13313" max="13313" width="1.28515625" customWidth="1"/>
    <col min="13314" max="13314" width="28.5703125" customWidth="1"/>
    <col min="13315" max="13315" width="23.57031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5.5703125" customWidth="1"/>
    <col min="13325" max="13333" width="5.28515625" customWidth="1"/>
    <col min="13334" max="13334" width="9.7109375" customWidth="1"/>
    <col min="13335" max="13335" width="20.7109375" customWidth="1"/>
    <col min="13336" max="13336" width="9.7109375" customWidth="1"/>
    <col min="13569" max="13569" width="1.28515625" customWidth="1"/>
    <col min="13570" max="13570" width="28.5703125" customWidth="1"/>
    <col min="13571" max="13571" width="23.57031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5.5703125" customWidth="1"/>
    <col min="13581" max="13589" width="5.28515625" customWidth="1"/>
    <col min="13590" max="13590" width="9.7109375" customWidth="1"/>
    <col min="13591" max="13591" width="20.7109375" customWidth="1"/>
    <col min="13592" max="13592" width="9.7109375" customWidth="1"/>
    <col min="13825" max="13825" width="1.28515625" customWidth="1"/>
    <col min="13826" max="13826" width="28.5703125" customWidth="1"/>
    <col min="13827" max="13827" width="23.57031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5.5703125" customWidth="1"/>
    <col min="13837" max="13845" width="5.28515625" customWidth="1"/>
    <col min="13846" max="13846" width="9.7109375" customWidth="1"/>
    <col min="13847" max="13847" width="20.7109375" customWidth="1"/>
    <col min="13848" max="13848" width="9.7109375" customWidth="1"/>
    <col min="14081" max="14081" width="1.28515625" customWidth="1"/>
    <col min="14082" max="14082" width="28.5703125" customWidth="1"/>
    <col min="14083" max="14083" width="23.57031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5.5703125" customWidth="1"/>
    <col min="14093" max="14101" width="5.28515625" customWidth="1"/>
    <col min="14102" max="14102" width="9.7109375" customWidth="1"/>
    <col min="14103" max="14103" width="20.7109375" customWidth="1"/>
    <col min="14104" max="14104" width="9.7109375" customWidth="1"/>
    <col min="14337" max="14337" width="1.28515625" customWidth="1"/>
    <col min="14338" max="14338" width="28.5703125" customWidth="1"/>
    <col min="14339" max="14339" width="23.57031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5.5703125" customWidth="1"/>
    <col min="14349" max="14357" width="5.28515625" customWidth="1"/>
    <col min="14358" max="14358" width="9.7109375" customWidth="1"/>
    <col min="14359" max="14359" width="20.7109375" customWidth="1"/>
    <col min="14360" max="14360" width="9.7109375" customWidth="1"/>
    <col min="14593" max="14593" width="1.28515625" customWidth="1"/>
    <col min="14594" max="14594" width="28.5703125" customWidth="1"/>
    <col min="14595" max="14595" width="23.57031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5.5703125" customWidth="1"/>
    <col min="14605" max="14613" width="5.28515625" customWidth="1"/>
    <col min="14614" max="14614" width="9.7109375" customWidth="1"/>
    <col min="14615" max="14615" width="20.7109375" customWidth="1"/>
    <col min="14616" max="14616" width="9.7109375" customWidth="1"/>
    <col min="14849" max="14849" width="1.28515625" customWidth="1"/>
    <col min="14850" max="14850" width="28.5703125" customWidth="1"/>
    <col min="14851" max="14851" width="23.57031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5.5703125" customWidth="1"/>
    <col min="14861" max="14869" width="5.28515625" customWidth="1"/>
    <col min="14870" max="14870" width="9.7109375" customWidth="1"/>
    <col min="14871" max="14871" width="20.7109375" customWidth="1"/>
    <col min="14872" max="14872" width="9.7109375" customWidth="1"/>
    <col min="15105" max="15105" width="1.28515625" customWidth="1"/>
    <col min="15106" max="15106" width="28.5703125" customWidth="1"/>
    <col min="15107" max="15107" width="23.57031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5.5703125" customWidth="1"/>
    <col min="15117" max="15125" width="5.28515625" customWidth="1"/>
    <col min="15126" max="15126" width="9.7109375" customWidth="1"/>
    <col min="15127" max="15127" width="20.7109375" customWidth="1"/>
    <col min="15128" max="15128" width="9.7109375" customWidth="1"/>
    <col min="15361" max="15361" width="1.28515625" customWidth="1"/>
    <col min="15362" max="15362" width="28.5703125" customWidth="1"/>
    <col min="15363" max="15363" width="23.57031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5.5703125" customWidth="1"/>
    <col min="15373" max="15381" width="5.28515625" customWidth="1"/>
    <col min="15382" max="15382" width="9.7109375" customWidth="1"/>
    <col min="15383" max="15383" width="20.7109375" customWidth="1"/>
    <col min="15384" max="15384" width="9.7109375" customWidth="1"/>
    <col min="15617" max="15617" width="1.28515625" customWidth="1"/>
    <col min="15618" max="15618" width="28.5703125" customWidth="1"/>
    <col min="15619" max="15619" width="23.57031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5.5703125" customWidth="1"/>
    <col min="15629" max="15637" width="5.28515625" customWidth="1"/>
    <col min="15638" max="15638" width="9.7109375" customWidth="1"/>
    <col min="15639" max="15639" width="20.7109375" customWidth="1"/>
    <col min="15640" max="15640" width="9.7109375" customWidth="1"/>
    <col min="15873" max="15873" width="1.28515625" customWidth="1"/>
    <col min="15874" max="15874" width="28.5703125" customWidth="1"/>
    <col min="15875" max="15875" width="23.57031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5.5703125" customWidth="1"/>
    <col min="15885" max="15893" width="5.28515625" customWidth="1"/>
    <col min="15894" max="15894" width="9.7109375" customWidth="1"/>
    <col min="15895" max="15895" width="20.7109375" customWidth="1"/>
    <col min="15896" max="15896" width="9.7109375" customWidth="1"/>
    <col min="16129" max="16129" width="1.28515625" customWidth="1"/>
    <col min="16130" max="16130" width="28.5703125" customWidth="1"/>
    <col min="16131" max="16131" width="23.57031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5.5703125" customWidth="1"/>
    <col min="16141" max="16149" width="5.28515625" customWidth="1"/>
    <col min="16150" max="16150" width="9.7109375" customWidth="1"/>
    <col min="16151" max="16151" width="20.7109375" customWidth="1"/>
    <col min="16152" max="16152" width="9.7109375" customWidth="1"/>
  </cols>
  <sheetData>
    <row r="1" spans="1:30" ht="18.75" x14ac:dyDescent="0.3">
      <c r="A1" s="8"/>
      <c r="B1" s="76" t="s">
        <v>47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32"/>
      <c r="R1" s="132"/>
      <c r="S1" s="132"/>
      <c r="T1" s="132"/>
      <c r="U1" s="132"/>
      <c r="V1" s="63"/>
      <c r="W1" s="64"/>
      <c r="X1" s="61"/>
      <c r="Y1" s="65"/>
      <c r="Z1" s="65"/>
      <c r="AA1" s="65"/>
      <c r="AB1" s="65"/>
      <c r="AC1" s="65"/>
      <c r="AD1" s="65"/>
    </row>
    <row r="2" spans="1:30" ht="16.5" customHeight="1" x14ac:dyDescent="0.25">
      <c r="A2" s="8"/>
      <c r="B2" s="139" t="s">
        <v>96</v>
      </c>
      <c r="C2" s="107" t="s">
        <v>97</v>
      </c>
      <c r="D2" s="11"/>
      <c r="E2" s="11"/>
      <c r="F2" s="140"/>
      <c r="G2" s="66"/>
      <c r="H2" s="11"/>
      <c r="I2" s="11"/>
      <c r="J2" s="11"/>
      <c r="K2" s="11"/>
      <c r="L2" s="11"/>
      <c r="M2" s="11"/>
      <c r="N2" s="11"/>
      <c r="O2" s="11"/>
      <c r="P2" s="11"/>
      <c r="Q2" s="133"/>
      <c r="R2" s="133"/>
      <c r="S2" s="133"/>
      <c r="T2" s="133"/>
      <c r="U2" s="133"/>
      <c r="V2" s="11"/>
      <c r="W2" s="66"/>
      <c r="X2" s="27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64</v>
      </c>
      <c r="C3" s="22" t="s">
        <v>34</v>
      </c>
      <c r="D3" s="68" t="s">
        <v>35</v>
      </c>
      <c r="E3" s="69" t="s">
        <v>1</v>
      </c>
      <c r="F3" s="24"/>
      <c r="G3" s="70" t="s">
        <v>36</v>
      </c>
      <c r="H3" s="71" t="s">
        <v>37</v>
      </c>
      <c r="I3" s="71" t="s">
        <v>31</v>
      </c>
      <c r="J3" s="17" t="s">
        <v>38</v>
      </c>
      <c r="K3" s="72" t="s">
        <v>39</v>
      </c>
      <c r="L3" s="72" t="s">
        <v>40</v>
      </c>
      <c r="M3" s="70" t="s">
        <v>41</v>
      </c>
      <c r="N3" s="70" t="s">
        <v>30</v>
      </c>
      <c r="O3" s="71" t="s">
        <v>42</v>
      </c>
      <c r="P3" s="70" t="s">
        <v>37</v>
      </c>
      <c r="Q3" s="94" t="s">
        <v>16</v>
      </c>
      <c r="R3" s="94">
        <v>1</v>
      </c>
      <c r="S3" s="94">
        <v>2</v>
      </c>
      <c r="T3" s="94">
        <v>3</v>
      </c>
      <c r="U3" s="94" t="s">
        <v>43</v>
      </c>
      <c r="V3" s="17" t="s">
        <v>21</v>
      </c>
      <c r="W3" s="16" t="s">
        <v>44</v>
      </c>
      <c r="X3" s="16" t="s">
        <v>45</v>
      </c>
      <c r="Y3" s="65"/>
      <c r="Z3" s="65"/>
      <c r="AA3" s="65"/>
      <c r="AB3" s="65"/>
      <c r="AC3" s="65"/>
      <c r="AD3" s="65"/>
    </row>
    <row r="4" spans="1:30" x14ac:dyDescent="0.25">
      <c r="A4" s="23"/>
      <c r="B4" s="110" t="s">
        <v>116</v>
      </c>
      <c r="C4" s="111" t="s">
        <v>117</v>
      </c>
      <c r="D4" s="112" t="s">
        <v>71</v>
      </c>
      <c r="E4" s="122" t="s">
        <v>80</v>
      </c>
      <c r="F4" s="24"/>
      <c r="G4" s="113"/>
      <c r="H4" s="113"/>
      <c r="I4" s="114">
        <v>1</v>
      </c>
      <c r="J4" s="115" t="s">
        <v>118</v>
      </c>
      <c r="K4" s="115">
        <v>6</v>
      </c>
      <c r="L4" s="115"/>
      <c r="M4" s="115">
        <v>1</v>
      </c>
      <c r="N4" s="115"/>
      <c r="O4" s="113"/>
      <c r="P4" s="114"/>
      <c r="Q4" s="117" t="s">
        <v>76</v>
      </c>
      <c r="R4" s="118" t="s">
        <v>76</v>
      </c>
      <c r="S4" s="118"/>
      <c r="T4" s="118"/>
      <c r="U4" s="118"/>
      <c r="V4" s="116">
        <v>0.33300000000000002</v>
      </c>
      <c r="W4" s="111" t="s">
        <v>119</v>
      </c>
      <c r="X4" s="117" t="s">
        <v>120</v>
      </c>
      <c r="Y4" s="65"/>
      <c r="Z4" s="65"/>
      <c r="AA4" s="65"/>
      <c r="AB4" s="65"/>
      <c r="AC4" s="65"/>
      <c r="AD4" s="65"/>
    </row>
    <row r="5" spans="1:30" x14ac:dyDescent="0.25">
      <c r="A5" s="23"/>
      <c r="B5" s="110" t="s">
        <v>121</v>
      </c>
      <c r="C5" s="111" t="s">
        <v>145</v>
      </c>
      <c r="D5" s="112" t="s">
        <v>71</v>
      </c>
      <c r="E5" s="122" t="s">
        <v>80</v>
      </c>
      <c r="F5" s="35"/>
      <c r="G5" s="113"/>
      <c r="H5" s="113"/>
      <c r="I5" s="114">
        <v>1</v>
      </c>
      <c r="J5" s="115" t="s">
        <v>122</v>
      </c>
      <c r="K5" s="115">
        <v>6</v>
      </c>
      <c r="L5" s="115"/>
      <c r="M5" s="115">
        <v>1</v>
      </c>
      <c r="N5" s="115"/>
      <c r="O5" s="113"/>
      <c r="P5" s="114">
        <v>1</v>
      </c>
      <c r="Q5" s="117" t="s">
        <v>92</v>
      </c>
      <c r="R5" s="118" t="s">
        <v>70</v>
      </c>
      <c r="S5" s="118" t="s">
        <v>65</v>
      </c>
      <c r="T5" s="118" t="s">
        <v>65</v>
      </c>
      <c r="U5" s="118"/>
      <c r="V5" s="116">
        <v>0.42899999999999999</v>
      </c>
      <c r="W5" s="111" t="s">
        <v>123</v>
      </c>
      <c r="X5" s="117" t="s">
        <v>124</v>
      </c>
      <c r="Y5" s="65"/>
      <c r="Z5" s="65"/>
      <c r="AA5" s="65"/>
      <c r="AB5" s="65"/>
      <c r="AC5" s="65"/>
      <c r="AD5" s="65"/>
    </row>
    <row r="6" spans="1:30" x14ac:dyDescent="0.25">
      <c r="A6" s="8"/>
      <c r="B6" s="110" t="s">
        <v>125</v>
      </c>
      <c r="C6" s="111" t="s">
        <v>126</v>
      </c>
      <c r="D6" s="112" t="s">
        <v>71</v>
      </c>
      <c r="E6" s="122" t="s">
        <v>80</v>
      </c>
      <c r="F6" s="35"/>
      <c r="G6" s="113"/>
      <c r="H6" s="113"/>
      <c r="I6" s="114">
        <v>1</v>
      </c>
      <c r="J6" s="115" t="s">
        <v>91</v>
      </c>
      <c r="K6" s="115">
        <v>7</v>
      </c>
      <c r="L6" s="115"/>
      <c r="M6" s="115">
        <v>1</v>
      </c>
      <c r="N6" s="115"/>
      <c r="O6" s="113"/>
      <c r="P6" s="114"/>
      <c r="Q6" s="117" t="s">
        <v>65</v>
      </c>
      <c r="R6" s="118" t="s">
        <v>65</v>
      </c>
      <c r="S6" s="118"/>
      <c r="T6" s="118"/>
      <c r="U6" s="118"/>
      <c r="V6" s="116">
        <v>0</v>
      </c>
      <c r="W6" s="111" t="s">
        <v>127</v>
      </c>
      <c r="X6" s="117" t="s">
        <v>128</v>
      </c>
      <c r="Y6" s="65"/>
      <c r="Z6" s="65"/>
      <c r="AA6" s="65"/>
      <c r="AB6" s="65"/>
      <c r="AC6" s="65"/>
      <c r="AD6" s="65"/>
    </row>
    <row r="7" spans="1:30" x14ac:dyDescent="0.25">
      <c r="A7" s="8"/>
      <c r="B7" s="22" t="s">
        <v>7</v>
      </c>
      <c r="C7" s="17"/>
      <c r="D7" s="16"/>
      <c r="E7" s="99"/>
      <c r="F7" s="108"/>
      <c r="G7" s="18"/>
      <c r="H7" s="18"/>
      <c r="I7" s="18">
        <f t="shared" ref="I7" si="0">SUM(I4:I6)</f>
        <v>3</v>
      </c>
      <c r="J7" s="17"/>
      <c r="K7" s="17"/>
      <c r="L7" s="17"/>
      <c r="M7" s="18">
        <f>SUM(M4:M6)</f>
        <v>3</v>
      </c>
      <c r="N7" s="18"/>
      <c r="O7" s="18"/>
      <c r="P7" s="18">
        <f t="shared" ref="P7" si="1">SUM(P4:P6)</f>
        <v>1</v>
      </c>
      <c r="Q7" s="73" t="s">
        <v>146</v>
      </c>
      <c r="R7" s="73" t="s">
        <v>147</v>
      </c>
      <c r="S7" s="73" t="s">
        <v>65</v>
      </c>
      <c r="T7" s="73" t="s">
        <v>65</v>
      </c>
      <c r="U7" s="73"/>
      <c r="V7" s="33">
        <v>0.36399999999999999</v>
      </c>
      <c r="W7" s="100"/>
      <c r="X7" s="73"/>
      <c r="Y7" s="65"/>
      <c r="Z7" s="65"/>
      <c r="AA7" s="65"/>
      <c r="AB7" s="65"/>
      <c r="AC7" s="65"/>
      <c r="AD7" s="65"/>
    </row>
    <row r="8" spans="1:30" x14ac:dyDescent="0.25">
      <c r="A8" s="23"/>
      <c r="B8" s="141" t="s">
        <v>46</v>
      </c>
      <c r="C8" s="90" t="s">
        <v>129</v>
      </c>
      <c r="D8" s="88"/>
      <c r="E8" s="62"/>
      <c r="F8" s="109"/>
      <c r="G8" s="142"/>
      <c r="H8" s="91"/>
      <c r="I8" s="92"/>
      <c r="J8" s="91"/>
      <c r="K8" s="143"/>
      <c r="L8" s="91"/>
      <c r="M8" s="143"/>
      <c r="N8" s="143"/>
      <c r="O8" s="143"/>
      <c r="P8" s="143"/>
      <c r="Q8" s="145"/>
      <c r="R8" s="145"/>
      <c r="S8" s="145"/>
      <c r="T8" s="145"/>
      <c r="U8" s="145"/>
      <c r="V8" s="75"/>
      <c r="W8" s="143"/>
      <c r="X8" s="85"/>
      <c r="Y8" s="65"/>
      <c r="Z8" s="65"/>
      <c r="AA8" s="65"/>
      <c r="AB8" s="65"/>
      <c r="AC8" s="65"/>
      <c r="AD8" s="65"/>
    </row>
    <row r="9" spans="1:30" x14ac:dyDescent="0.25">
      <c r="A9" s="23"/>
      <c r="B9" s="101"/>
      <c r="C9" s="102"/>
      <c r="D9" s="103"/>
      <c r="E9" s="104"/>
      <c r="F9" s="105"/>
      <c r="G9" s="144"/>
      <c r="H9" s="104"/>
      <c r="I9" s="102"/>
      <c r="J9" s="104"/>
      <c r="K9" s="102"/>
      <c r="L9" s="104"/>
      <c r="M9" s="104"/>
      <c r="N9" s="104"/>
      <c r="O9" s="104"/>
      <c r="P9" s="104"/>
      <c r="Q9" s="146"/>
      <c r="R9" s="146"/>
      <c r="S9" s="146"/>
      <c r="T9" s="146"/>
      <c r="U9" s="146"/>
      <c r="V9" s="104"/>
      <c r="W9" s="104"/>
      <c r="X9" s="106"/>
      <c r="Y9" s="65"/>
      <c r="Z9" s="65"/>
      <c r="AA9" s="65"/>
      <c r="AB9" s="65"/>
      <c r="AC9" s="65"/>
      <c r="AD9" s="65"/>
    </row>
    <row r="10" spans="1:30" x14ac:dyDescent="0.25">
      <c r="A10" s="8"/>
      <c r="B10" s="22" t="s">
        <v>85</v>
      </c>
      <c r="C10" s="22" t="s">
        <v>34</v>
      </c>
      <c r="D10" s="16" t="s">
        <v>35</v>
      </c>
      <c r="E10" s="21" t="s">
        <v>1</v>
      </c>
      <c r="F10" s="24"/>
      <c r="G10" s="18" t="s">
        <v>36</v>
      </c>
      <c r="H10" s="15" t="s">
        <v>37</v>
      </c>
      <c r="I10" s="15" t="s">
        <v>31</v>
      </c>
      <c r="J10" s="17" t="s">
        <v>38</v>
      </c>
      <c r="K10" s="17" t="s">
        <v>39</v>
      </c>
      <c r="L10" s="17" t="s">
        <v>40</v>
      </c>
      <c r="M10" s="18" t="s">
        <v>41</v>
      </c>
      <c r="N10" s="18" t="s">
        <v>30</v>
      </c>
      <c r="O10" s="15" t="s">
        <v>42</v>
      </c>
      <c r="P10" s="18" t="s">
        <v>37</v>
      </c>
      <c r="Q10" s="73" t="s">
        <v>16</v>
      </c>
      <c r="R10" s="73">
        <v>1</v>
      </c>
      <c r="S10" s="73">
        <v>2</v>
      </c>
      <c r="T10" s="73">
        <v>3</v>
      </c>
      <c r="U10" s="73" t="s">
        <v>43</v>
      </c>
      <c r="V10" s="17" t="s">
        <v>21</v>
      </c>
      <c r="W10" s="16" t="s">
        <v>44</v>
      </c>
      <c r="X10" s="16" t="s">
        <v>45</v>
      </c>
      <c r="Y10" s="65"/>
      <c r="Z10" s="65"/>
      <c r="AA10" s="65"/>
      <c r="AB10" s="65"/>
      <c r="AC10" s="65"/>
      <c r="AD10" s="65"/>
    </row>
    <row r="11" spans="1:30" x14ac:dyDescent="0.25">
      <c r="A11" s="8"/>
      <c r="B11" s="123" t="s">
        <v>130</v>
      </c>
      <c r="C11" s="124" t="s">
        <v>131</v>
      </c>
      <c r="D11" s="125" t="s">
        <v>71</v>
      </c>
      <c r="E11" s="126" t="s">
        <v>80</v>
      </c>
      <c r="F11" s="24"/>
      <c r="G11" s="127"/>
      <c r="H11" s="128"/>
      <c r="I11" s="128">
        <v>1</v>
      </c>
      <c r="J11" s="129" t="s">
        <v>122</v>
      </c>
      <c r="K11" s="129">
        <v>9</v>
      </c>
      <c r="L11" s="115"/>
      <c r="M11" s="129">
        <v>1</v>
      </c>
      <c r="N11" s="127"/>
      <c r="O11" s="128"/>
      <c r="P11" s="128"/>
      <c r="Q11" s="134" t="s">
        <v>93</v>
      </c>
      <c r="R11" s="134" t="s">
        <v>65</v>
      </c>
      <c r="S11" s="134"/>
      <c r="T11" s="134" t="s">
        <v>65</v>
      </c>
      <c r="U11" s="134" t="s">
        <v>65</v>
      </c>
      <c r="V11" s="130">
        <v>0</v>
      </c>
      <c r="W11" s="124" t="s">
        <v>132</v>
      </c>
      <c r="X11" s="131" t="s">
        <v>133</v>
      </c>
      <c r="Y11" s="65"/>
      <c r="Z11" s="65"/>
      <c r="AA11" s="65"/>
      <c r="AB11" s="65"/>
      <c r="AC11" s="65"/>
      <c r="AD11" s="65"/>
    </row>
    <row r="12" spans="1:30" x14ac:dyDescent="0.25">
      <c r="A12" s="8"/>
      <c r="B12" s="123" t="s">
        <v>134</v>
      </c>
      <c r="C12" s="124" t="s">
        <v>135</v>
      </c>
      <c r="D12" s="125" t="s">
        <v>71</v>
      </c>
      <c r="E12" s="126" t="s">
        <v>80</v>
      </c>
      <c r="F12" s="24"/>
      <c r="G12" s="127"/>
      <c r="H12" s="128"/>
      <c r="I12" s="128">
        <v>1</v>
      </c>
      <c r="J12" s="129" t="s">
        <v>91</v>
      </c>
      <c r="K12" s="129">
        <v>7</v>
      </c>
      <c r="L12" s="115"/>
      <c r="M12" s="129">
        <v>1</v>
      </c>
      <c r="N12" s="127"/>
      <c r="O12" s="128"/>
      <c r="P12" s="128">
        <v>1</v>
      </c>
      <c r="Q12" s="134" t="s">
        <v>77</v>
      </c>
      <c r="R12" s="134" t="s">
        <v>148</v>
      </c>
      <c r="S12" s="134" t="s">
        <v>67</v>
      </c>
      <c r="T12" s="134"/>
      <c r="U12" s="134"/>
      <c r="V12" s="130">
        <v>0.5</v>
      </c>
      <c r="W12" s="124" t="s">
        <v>136</v>
      </c>
      <c r="X12" s="131" t="s">
        <v>137</v>
      </c>
      <c r="Y12" s="65"/>
      <c r="Z12" s="65"/>
      <c r="AA12" s="65"/>
      <c r="AB12" s="65"/>
      <c r="AC12" s="65"/>
      <c r="AD12" s="65"/>
    </row>
    <row r="13" spans="1:30" x14ac:dyDescent="0.25">
      <c r="A13" s="8"/>
      <c r="B13" s="22" t="s">
        <v>7</v>
      </c>
      <c r="C13" s="17"/>
      <c r="D13" s="16"/>
      <c r="E13" s="99"/>
      <c r="F13" s="108"/>
      <c r="G13" s="18"/>
      <c r="H13" s="18"/>
      <c r="I13" s="18">
        <f t="shared" ref="I13" si="2">SUM(I10:I12)</f>
        <v>2</v>
      </c>
      <c r="J13" s="17"/>
      <c r="K13" s="17"/>
      <c r="L13" s="17"/>
      <c r="M13" s="18">
        <f>SUM(M10:M12)</f>
        <v>2</v>
      </c>
      <c r="N13" s="18"/>
      <c r="O13" s="18"/>
      <c r="P13" s="18">
        <f t="shared" ref="P13" si="3">SUM(P10:P12)</f>
        <v>1</v>
      </c>
      <c r="Q13" s="73" t="s">
        <v>95</v>
      </c>
      <c r="R13" s="73" t="s">
        <v>94</v>
      </c>
      <c r="S13" s="73" t="s">
        <v>67</v>
      </c>
      <c r="T13" s="73" t="s">
        <v>65</v>
      </c>
      <c r="U13" s="73" t="s">
        <v>65</v>
      </c>
      <c r="V13" s="33">
        <v>0.28599999999999998</v>
      </c>
      <c r="W13" s="100"/>
      <c r="X13" s="73"/>
      <c r="Y13" s="65"/>
      <c r="Z13" s="65"/>
      <c r="AA13" s="65"/>
      <c r="AB13" s="65"/>
      <c r="AC13" s="65"/>
      <c r="AD13" s="65"/>
    </row>
    <row r="14" spans="1:30" x14ac:dyDescent="0.25">
      <c r="A14" s="23"/>
      <c r="B14" s="101"/>
      <c r="C14" s="102"/>
      <c r="D14" s="103"/>
      <c r="E14" s="104"/>
      <c r="F14" s="105"/>
      <c r="G14" s="144"/>
      <c r="H14" s="104"/>
      <c r="I14" s="102"/>
      <c r="J14" s="104"/>
      <c r="K14" s="102"/>
      <c r="L14" s="104"/>
      <c r="M14" s="104"/>
      <c r="N14" s="104"/>
      <c r="O14" s="104"/>
      <c r="P14" s="104"/>
      <c r="Q14" s="146"/>
      <c r="R14" s="146"/>
      <c r="S14" s="146"/>
      <c r="T14" s="146"/>
      <c r="U14" s="146"/>
      <c r="V14" s="104"/>
      <c r="W14" s="104"/>
      <c r="X14" s="106"/>
      <c r="Y14" s="65"/>
      <c r="Z14" s="65"/>
      <c r="AA14" s="65"/>
      <c r="AB14" s="65"/>
      <c r="AC14" s="65"/>
      <c r="AD14" s="65"/>
    </row>
    <row r="15" spans="1:30" x14ac:dyDescent="0.25">
      <c r="A15" s="8"/>
      <c r="B15" s="22" t="s">
        <v>86</v>
      </c>
      <c r="C15" s="22" t="s">
        <v>34</v>
      </c>
      <c r="D15" s="16" t="s">
        <v>35</v>
      </c>
      <c r="E15" s="21" t="s">
        <v>1</v>
      </c>
      <c r="F15" s="24"/>
      <c r="G15" s="18" t="s">
        <v>36</v>
      </c>
      <c r="H15" s="15" t="s">
        <v>37</v>
      </c>
      <c r="I15" s="15" t="s">
        <v>31</v>
      </c>
      <c r="J15" s="17" t="s">
        <v>38</v>
      </c>
      <c r="K15" s="17" t="s">
        <v>39</v>
      </c>
      <c r="L15" s="17" t="s">
        <v>40</v>
      </c>
      <c r="M15" s="18" t="s">
        <v>41</v>
      </c>
      <c r="N15" s="18" t="s">
        <v>30</v>
      </c>
      <c r="O15" s="15" t="s">
        <v>42</v>
      </c>
      <c r="P15" s="18" t="s">
        <v>37</v>
      </c>
      <c r="Q15" s="73" t="s">
        <v>16</v>
      </c>
      <c r="R15" s="73">
        <v>1</v>
      </c>
      <c r="S15" s="73">
        <v>2</v>
      </c>
      <c r="T15" s="73">
        <v>3</v>
      </c>
      <c r="U15" s="73" t="s">
        <v>43</v>
      </c>
      <c r="V15" s="17" t="s">
        <v>21</v>
      </c>
      <c r="W15" s="16" t="s">
        <v>44</v>
      </c>
      <c r="X15" s="16" t="s">
        <v>45</v>
      </c>
      <c r="Y15" s="65"/>
      <c r="Z15" s="65"/>
      <c r="AA15" s="65"/>
      <c r="AB15" s="65"/>
      <c r="AC15" s="65"/>
      <c r="AD15" s="65"/>
    </row>
    <row r="16" spans="1:30" x14ac:dyDescent="0.25">
      <c r="A16" s="8"/>
      <c r="B16" s="123" t="s">
        <v>138</v>
      </c>
      <c r="C16" s="124" t="s">
        <v>139</v>
      </c>
      <c r="D16" s="125" t="s">
        <v>71</v>
      </c>
      <c r="E16" s="126" t="s">
        <v>80</v>
      </c>
      <c r="F16" s="24"/>
      <c r="G16" s="127"/>
      <c r="H16" s="128"/>
      <c r="I16" s="128">
        <v>1</v>
      </c>
      <c r="J16" s="129"/>
      <c r="K16" s="129" t="s">
        <v>72</v>
      </c>
      <c r="L16" s="115"/>
      <c r="M16" s="129">
        <v>1</v>
      </c>
      <c r="N16" s="127"/>
      <c r="O16" s="128"/>
      <c r="P16" s="128"/>
      <c r="Q16" s="134" t="s">
        <v>77</v>
      </c>
      <c r="R16" s="134" t="s">
        <v>94</v>
      </c>
      <c r="S16" s="134" t="s">
        <v>65</v>
      </c>
      <c r="T16" s="134"/>
      <c r="U16" s="134"/>
      <c r="V16" s="130">
        <v>0.5</v>
      </c>
      <c r="W16" s="124" t="s">
        <v>140</v>
      </c>
      <c r="X16" s="131" t="s">
        <v>141</v>
      </c>
      <c r="Y16" s="65"/>
      <c r="Z16" s="65"/>
      <c r="AA16" s="65"/>
      <c r="AB16" s="65"/>
      <c r="AC16" s="65"/>
      <c r="AD16" s="65"/>
    </row>
    <row r="17" spans="1:30" x14ac:dyDescent="0.25">
      <c r="A17" s="8"/>
      <c r="B17" s="123" t="s">
        <v>142</v>
      </c>
      <c r="C17" s="124" t="s">
        <v>143</v>
      </c>
      <c r="D17" s="125" t="s">
        <v>71</v>
      </c>
      <c r="E17" s="126" t="s">
        <v>80</v>
      </c>
      <c r="F17" s="24"/>
      <c r="G17" s="127">
        <v>1</v>
      </c>
      <c r="H17" s="128"/>
      <c r="I17" s="128"/>
      <c r="J17" s="129"/>
      <c r="K17" s="129" t="s">
        <v>72</v>
      </c>
      <c r="L17" s="115"/>
      <c r="M17" s="129">
        <v>1</v>
      </c>
      <c r="N17" s="127"/>
      <c r="O17" s="128"/>
      <c r="P17" s="128">
        <v>3</v>
      </c>
      <c r="Q17" s="134" t="s">
        <v>70</v>
      </c>
      <c r="R17" s="134" t="s">
        <v>70</v>
      </c>
      <c r="S17" s="134"/>
      <c r="T17" s="134"/>
      <c r="U17" s="134"/>
      <c r="V17" s="130">
        <v>0.6</v>
      </c>
      <c r="W17" s="124" t="s">
        <v>119</v>
      </c>
      <c r="X17" s="131" t="s">
        <v>144</v>
      </c>
      <c r="Y17" s="65"/>
      <c r="Z17" s="65"/>
      <c r="AA17" s="65"/>
      <c r="AB17" s="65"/>
      <c r="AC17" s="65"/>
      <c r="AD17" s="65"/>
    </row>
    <row r="18" spans="1:30" x14ac:dyDescent="0.25">
      <c r="A18" s="8"/>
      <c r="B18" s="123" t="s">
        <v>87</v>
      </c>
      <c r="C18" s="124" t="s">
        <v>88</v>
      </c>
      <c r="D18" s="125" t="s">
        <v>71</v>
      </c>
      <c r="E18" s="126" t="s">
        <v>80</v>
      </c>
      <c r="F18" s="97"/>
      <c r="G18" s="127">
        <v>1</v>
      </c>
      <c r="H18" s="128"/>
      <c r="I18" s="128"/>
      <c r="J18" s="129" t="s">
        <v>75</v>
      </c>
      <c r="K18" s="129">
        <v>7</v>
      </c>
      <c r="L18" s="115"/>
      <c r="M18" s="129">
        <v>1</v>
      </c>
      <c r="N18" s="127"/>
      <c r="O18" s="128"/>
      <c r="P18" s="128"/>
      <c r="Q18" s="134" t="s">
        <v>78</v>
      </c>
      <c r="R18" s="134" t="s">
        <v>148</v>
      </c>
      <c r="S18" s="134" t="s">
        <v>148</v>
      </c>
      <c r="T18" s="134" t="s">
        <v>79</v>
      </c>
      <c r="U18" s="134"/>
      <c r="V18" s="130">
        <v>1</v>
      </c>
      <c r="W18" s="124" t="s">
        <v>89</v>
      </c>
      <c r="X18" s="131" t="s">
        <v>90</v>
      </c>
      <c r="Y18" s="65"/>
      <c r="Z18" s="65"/>
      <c r="AA18" s="65"/>
      <c r="AB18" s="65"/>
      <c r="AC18" s="65"/>
      <c r="AD18" s="65"/>
    </row>
    <row r="19" spans="1:30" x14ac:dyDescent="0.25">
      <c r="A19" s="8"/>
      <c r="B19" s="22" t="s">
        <v>7</v>
      </c>
      <c r="C19" s="17"/>
      <c r="D19" s="16"/>
      <c r="E19" s="99"/>
      <c r="F19" s="108"/>
      <c r="G19" s="18">
        <v>2</v>
      </c>
      <c r="H19" s="18"/>
      <c r="I19" s="18">
        <f t="shared" ref="I19" si="4">SUM(I16:I18)</f>
        <v>1</v>
      </c>
      <c r="J19" s="17"/>
      <c r="K19" s="17"/>
      <c r="L19" s="17"/>
      <c r="M19" s="18">
        <f>SUM(M16:M18)</f>
        <v>3</v>
      </c>
      <c r="N19" s="18"/>
      <c r="O19" s="18"/>
      <c r="P19" s="18">
        <f t="shared" ref="P19" si="5">SUM(P16:P18)</f>
        <v>3</v>
      </c>
      <c r="Q19" s="73" t="s">
        <v>149</v>
      </c>
      <c r="R19" s="73" t="s">
        <v>150</v>
      </c>
      <c r="S19" s="73" t="s">
        <v>94</v>
      </c>
      <c r="T19" s="73" t="s">
        <v>79</v>
      </c>
      <c r="U19" s="73"/>
      <c r="V19" s="33">
        <v>0.57110000000000005</v>
      </c>
      <c r="W19" s="100"/>
      <c r="X19" s="73"/>
      <c r="Y19" s="65"/>
      <c r="Z19" s="65"/>
      <c r="AA19" s="65"/>
      <c r="AB19" s="65"/>
      <c r="AC19" s="65"/>
      <c r="AD19" s="65"/>
    </row>
    <row r="20" spans="1:30" x14ac:dyDescent="0.25">
      <c r="A20" s="23"/>
      <c r="B20" s="101"/>
      <c r="C20" s="102"/>
      <c r="D20" s="103"/>
      <c r="E20" s="104"/>
      <c r="F20" s="105"/>
      <c r="G20" s="144"/>
      <c r="H20" s="104"/>
      <c r="I20" s="102"/>
      <c r="J20" s="104"/>
      <c r="K20" s="102"/>
      <c r="L20" s="104"/>
      <c r="M20" s="104"/>
      <c r="N20" s="104"/>
      <c r="O20" s="104"/>
      <c r="P20" s="104"/>
      <c r="Q20" s="146"/>
      <c r="R20" s="146"/>
      <c r="S20" s="146"/>
      <c r="T20" s="146"/>
      <c r="U20" s="146"/>
      <c r="V20" s="104"/>
      <c r="W20" s="104"/>
      <c r="X20" s="106"/>
      <c r="Y20" s="65"/>
      <c r="Z20" s="65"/>
      <c r="AA20" s="65"/>
      <c r="AB20" s="65"/>
      <c r="AC20" s="65"/>
      <c r="AD20" s="65"/>
    </row>
    <row r="21" spans="1:30" x14ac:dyDescent="0.25">
      <c r="A21" s="23"/>
      <c r="B21" s="58"/>
      <c r="C21" s="35"/>
      <c r="D21" s="58"/>
      <c r="E21" s="8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95"/>
      <c r="R21" s="95"/>
      <c r="S21" s="95"/>
      <c r="T21" s="95"/>
      <c r="U21" s="95"/>
      <c r="V21" s="35"/>
      <c r="W21" s="58"/>
      <c r="X21" s="35"/>
      <c r="Y21" s="65"/>
      <c r="Z21" s="65"/>
      <c r="AA21" s="65"/>
      <c r="AB21" s="65"/>
      <c r="AC21" s="65"/>
      <c r="AD21" s="65"/>
    </row>
    <row r="22" spans="1:30" x14ac:dyDescent="0.25">
      <c r="A22" s="23"/>
      <c r="B22" s="58"/>
      <c r="C22" s="35"/>
      <c r="D22" s="58"/>
      <c r="E22" s="8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95"/>
      <c r="R22" s="95"/>
      <c r="S22" s="95"/>
      <c r="T22" s="95"/>
      <c r="U22" s="95"/>
      <c r="V22" s="35"/>
      <c r="W22" s="58"/>
      <c r="X22" s="35"/>
      <c r="Y22" s="65"/>
      <c r="Z22" s="65"/>
      <c r="AA22" s="65"/>
      <c r="AB22" s="65"/>
      <c r="AC22" s="65"/>
      <c r="AD22" s="65"/>
    </row>
    <row r="23" spans="1:30" x14ac:dyDescent="0.25">
      <c r="A23" s="23"/>
      <c r="B23" s="58"/>
      <c r="C23" s="35"/>
      <c r="D23" s="58"/>
      <c r="E23" s="8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95"/>
      <c r="R23" s="95"/>
      <c r="S23" s="95"/>
      <c r="T23" s="95"/>
      <c r="U23" s="95"/>
      <c r="V23" s="35"/>
      <c r="W23" s="58"/>
      <c r="X23" s="35"/>
      <c r="Y23" s="65"/>
      <c r="Z23" s="65"/>
      <c r="AA23" s="65"/>
      <c r="AB23" s="65"/>
      <c r="AC23" s="65"/>
      <c r="AD23" s="65"/>
    </row>
    <row r="24" spans="1:30" x14ac:dyDescent="0.25">
      <c r="A24" s="23"/>
      <c r="B24" s="58"/>
      <c r="C24" s="35"/>
      <c r="D24" s="58"/>
      <c r="E24" s="8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95"/>
      <c r="R24" s="95"/>
      <c r="S24" s="95"/>
      <c r="T24" s="95"/>
      <c r="U24" s="95"/>
      <c r="V24" s="35"/>
      <c r="W24" s="58"/>
      <c r="X24" s="35"/>
      <c r="Y24" s="65"/>
      <c r="Z24" s="65"/>
      <c r="AA24" s="65"/>
      <c r="AB24" s="65"/>
      <c r="AC24" s="65"/>
      <c r="AD24" s="65"/>
    </row>
    <row r="25" spans="1:30" x14ac:dyDescent="0.25">
      <c r="A25" s="23"/>
      <c r="B25" s="58"/>
      <c r="C25" s="35"/>
      <c r="D25" s="58"/>
      <c r="E25" s="8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95"/>
      <c r="R25" s="95"/>
      <c r="S25" s="95"/>
      <c r="T25" s="95"/>
      <c r="U25" s="95"/>
      <c r="V25" s="35"/>
      <c r="W25" s="58"/>
      <c r="X25" s="35"/>
      <c r="Y25" s="65"/>
      <c r="Z25" s="65"/>
      <c r="AA25" s="65"/>
      <c r="AB25" s="65"/>
      <c r="AC25" s="65"/>
      <c r="AD25" s="65"/>
    </row>
    <row r="26" spans="1:30" x14ac:dyDescent="0.25">
      <c r="A26" s="23"/>
      <c r="B26" s="58"/>
      <c r="C26" s="35"/>
      <c r="D26" s="58"/>
      <c r="E26" s="8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95"/>
      <c r="R26" s="95"/>
      <c r="S26" s="95"/>
      <c r="T26" s="95"/>
      <c r="U26" s="95"/>
      <c r="V26" s="35"/>
      <c r="W26" s="58"/>
      <c r="X26" s="35"/>
      <c r="Y26" s="65"/>
      <c r="Z26" s="65"/>
      <c r="AA26" s="65"/>
      <c r="AB26" s="65"/>
      <c r="AC26" s="65"/>
      <c r="AD26" s="65"/>
    </row>
    <row r="27" spans="1:30" x14ac:dyDescent="0.25">
      <c r="A27" s="23"/>
      <c r="B27" s="58"/>
      <c r="C27" s="35"/>
      <c r="D27" s="58"/>
      <c r="E27" s="8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95"/>
      <c r="R27" s="95"/>
      <c r="S27" s="95"/>
      <c r="T27" s="95"/>
      <c r="U27" s="95"/>
      <c r="V27" s="35"/>
      <c r="W27" s="58"/>
      <c r="X27" s="35"/>
      <c r="Y27" s="65"/>
      <c r="Z27" s="65"/>
      <c r="AA27" s="65"/>
      <c r="AB27" s="65"/>
      <c r="AC27" s="65"/>
      <c r="AD27" s="65"/>
    </row>
    <row r="28" spans="1:30" x14ac:dyDescent="0.25">
      <c r="A28" s="23"/>
      <c r="B28" s="58"/>
      <c r="C28" s="35"/>
      <c r="D28" s="58"/>
      <c r="E28" s="8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95"/>
      <c r="R28" s="95"/>
      <c r="S28" s="95"/>
      <c r="T28" s="95"/>
      <c r="U28" s="95"/>
      <c r="V28" s="35"/>
      <c r="W28" s="58"/>
      <c r="X28" s="35"/>
      <c r="Y28" s="65"/>
      <c r="Z28" s="65"/>
      <c r="AA28" s="65"/>
      <c r="AB28" s="65"/>
      <c r="AC28" s="65"/>
      <c r="AD28" s="65"/>
    </row>
    <row r="29" spans="1:30" x14ac:dyDescent="0.25">
      <c r="A29" s="23"/>
      <c r="B29" s="58"/>
      <c r="C29" s="35"/>
      <c r="D29" s="58"/>
      <c r="E29" s="8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95"/>
      <c r="R29" s="95"/>
      <c r="S29" s="95"/>
      <c r="T29" s="95"/>
      <c r="U29" s="95"/>
      <c r="V29" s="35"/>
      <c r="W29" s="58"/>
      <c r="X29" s="35"/>
      <c r="Y29" s="65"/>
      <c r="Z29" s="65"/>
      <c r="AA29" s="65"/>
      <c r="AB29" s="65"/>
      <c r="AC29" s="65"/>
      <c r="AD29" s="65"/>
    </row>
    <row r="30" spans="1:30" x14ac:dyDescent="0.25">
      <c r="A30" s="23"/>
      <c r="B30" s="58"/>
      <c r="C30" s="35"/>
      <c r="D30" s="58"/>
      <c r="E30" s="8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95"/>
      <c r="R30" s="95"/>
      <c r="S30" s="95"/>
      <c r="T30" s="95"/>
      <c r="U30" s="95"/>
      <c r="V30" s="35"/>
      <c r="W30" s="58"/>
      <c r="X30" s="35"/>
      <c r="Y30" s="65"/>
      <c r="Z30" s="65"/>
      <c r="AA30" s="65"/>
      <c r="AB30" s="65"/>
      <c r="AC30" s="65"/>
      <c r="AD30" s="65"/>
    </row>
    <row r="31" spans="1:30" x14ac:dyDescent="0.25">
      <c r="A31" s="23"/>
      <c r="B31" s="58"/>
      <c r="C31" s="35"/>
      <c r="D31" s="58"/>
      <c r="E31" s="8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95"/>
      <c r="R31" s="95"/>
      <c r="S31" s="95"/>
      <c r="T31" s="95"/>
      <c r="U31" s="95"/>
      <c r="V31" s="35"/>
      <c r="W31" s="58"/>
      <c r="X31" s="35"/>
      <c r="Y31" s="65"/>
      <c r="Z31" s="65"/>
      <c r="AA31" s="65"/>
      <c r="AB31" s="65"/>
      <c r="AC31" s="65"/>
      <c r="AD31" s="65"/>
    </row>
    <row r="32" spans="1:30" x14ac:dyDescent="0.25">
      <c r="A32" s="23"/>
      <c r="B32" s="58"/>
      <c r="C32" s="35"/>
      <c r="D32" s="58"/>
      <c r="E32" s="8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95"/>
      <c r="R32" s="95"/>
      <c r="S32" s="95"/>
      <c r="T32" s="95"/>
      <c r="U32" s="95"/>
      <c r="V32" s="35"/>
      <c r="W32" s="58"/>
      <c r="X32" s="35"/>
      <c r="Y32" s="65"/>
      <c r="Z32" s="65"/>
      <c r="AA32" s="65"/>
      <c r="AB32" s="65"/>
      <c r="AC32" s="65"/>
      <c r="AD32" s="65"/>
    </row>
    <row r="33" spans="1:30" x14ac:dyDescent="0.25">
      <c r="A33" s="23"/>
      <c r="B33" s="58"/>
      <c r="C33" s="35"/>
      <c r="D33" s="58"/>
      <c r="E33" s="8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95"/>
      <c r="R33" s="95"/>
      <c r="S33" s="95"/>
      <c r="T33" s="95"/>
      <c r="U33" s="95"/>
      <c r="V33" s="35"/>
      <c r="W33" s="58"/>
      <c r="X33" s="35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35"/>
      <c r="D34" s="58"/>
      <c r="E34" s="8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95"/>
      <c r="R34" s="95"/>
      <c r="S34" s="95"/>
      <c r="T34" s="95"/>
      <c r="U34" s="95"/>
      <c r="V34" s="35"/>
      <c r="W34" s="58"/>
      <c r="X34" s="35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35"/>
      <c r="D35" s="58"/>
      <c r="E35" s="8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95"/>
      <c r="R35" s="95"/>
      <c r="S35" s="95"/>
      <c r="T35" s="95"/>
      <c r="U35" s="95"/>
      <c r="V35" s="35"/>
      <c r="W35" s="58"/>
      <c r="X35" s="35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35"/>
      <c r="D36" s="58"/>
      <c r="E36" s="8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95"/>
      <c r="R36" s="95"/>
      <c r="S36" s="95"/>
      <c r="T36" s="95"/>
      <c r="U36" s="95"/>
      <c r="V36" s="35"/>
      <c r="W36" s="58"/>
      <c r="X36" s="35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35"/>
      <c r="D37" s="58"/>
      <c r="E37" s="8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95"/>
      <c r="R37" s="95"/>
      <c r="S37" s="95"/>
      <c r="T37" s="95"/>
      <c r="U37" s="95"/>
      <c r="V37" s="35"/>
      <c r="W37" s="58"/>
      <c r="X37" s="35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35"/>
      <c r="D38" s="58"/>
      <c r="E38" s="8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95"/>
      <c r="R38" s="95"/>
      <c r="S38" s="95"/>
      <c r="T38" s="95"/>
      <c r="U38" s="95"/>
      <c r="V38" s="35"/>
      <c r="W38" s="58"/>
      <c r="X38" s="35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35"/>
      <c r="D39" s="58"/>
      <c r="E39" s="8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95"/>
      <c r="R39" s="95"/>
      <c r="S39" s="95"/>
      <c r="T39" s="95"/>
      <c r="U39" s="95"/>
      <c r="V39" s="35"/>
      <c r="W39" s="58"/>
      <c r="X39" s="35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35"/>
      <c r="D40" s="58"/>
      <c r="E40" s="8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95"/>
      <c r="R40" s="95"/>
      <c r="S40" s="95"/>
      <c r="T40" s="95"/>
      <c r="U40" s="95"/>
      <c r="V40" s="35"/>
      <c r="W40" s="58"/>
      <c r="X40" s="35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35"/>
      <c r="D41" s="58"/>
      <c r="E41" s="8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95"/>
      <c r="R41" s="95"/>
      <c r="S41" s="95"/>
      <c r="T41" s="95"/>
      <c r="U41" s="95"/>
      <c r="V41" s="35"/>
      <c r="W41" s="58"/>
      <c r="X41" s="35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35"/>
      <c r="D42" s="58"/>
      <c r="E42" s="8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95"/>
      <c r="R42" s="95"/>
      <c r="S42" s="95"/>
      <c r="T42" s="95"/>
      <c r="U42" s="95"/>
      <c r="V42" s="35"/>
      <c r="W42" s="58"/>
      <c r="X42" s="35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35"/>
      <c r="D43" s="58"/>
      <c r="E43" s="8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95"/>
      <c r="R43" s="95"/>
      <c r="S43" s="95"/>
      <c r="T43" s="95"/>
      <c r="U43" s="95"/>
      <c r="V43" s="35"/>
      <c r="W43" s="58"/>
      <c r="X43" s="35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8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95"/>
      <c r="R44" s="95"/>
      <c r="S44" s="95"/>
      <c r="T44" s="95"/>
      <c r="U44" s="95"/>
      <c r="V44" s="35"/>
      <c r="W44" s="58"/>
      <c r="X44" s="35"/>
      <c r="Y44" s="65"/>
      <c r="Z44" s="65"/>
      <c r="AA44" s="65"/>
      <c r="AB44" s="65"/>
      <c r="AC44" s="65"/>
      <c r="AD44" s="65"/>
    </row>
    <row r="45" spans="1:30" x14ac:dyDescent="0.25">
      <c r="A45" s="23"/>
      <c r="B45" s="58"/>
      <c r="C45" s="35"/>
      <c r="D45" s="58"/>
      <c r="E45" s="8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95"/>
      <c r="R45" s="95"/>
      <c r="S45" s="95"/>
      <c r="T45" s="95"/>
      <c r="U45" s="95"/>
      <c r="V45" s="35"/>
      <c r="W45" s="58"/>
      <c r="X45" s="35"/>
      <c r="Y45" s="65"/>
      <c r="Z45" s="65"/>
      <c r="AA45" s="65"/>
      <c r="AB45" s="65"/>
      <c r="AC45" s="65"/>
      <c r="AD45" s="65"/>
    </row>
    <row r="46" spans="1:30" x14ac:dyDescent="0.25">
      <c r="A46" s="23"/>
      <c r="B46" s="58"/>
      <c r="C46" s="35"/>
      <c r="D46" s="58"/>
      <c r="E46" s="8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95"/>
      <c r="R46" s="95"/>
      <c r="S46" s="95"/>
      <c r="T46" s="95"/>
      <c r="U46" s="95"/>
      <c r="V46" s="35"/>
      <c r="W46" s="58"/>
      <c r="X46" s="35"/>
      <c r="Y46" s="65"/>
      <c r="Z46" s="65"/>
      <c r="AA46" s="65"/>
      <c r="AB46" s="65"/>
      <c r="AC46" s="65"/>
      <c r="AD46" s="65"/>
    </row>
    <row r="47" spans="1:30" x14ac:dyDescent="0.25">
      <c r="A47" s="23"/>
      <c r="B47" s="58"/>
      <c r="C47" s="35"/>
      <c r="D47" s="58"/>
      <c r="E47" s="8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95"/>
      <c r="R47" s="95"/>
      <c r="S47" s="95"/>
      <c r="T47" s="95"/>
      <c r="U47" s="95"/>
      <c r="V47" s="35"/>
      <c r="W47" s="58"/>
      <c r="X47" s="35"/>
      <c r="Y47" s="65"/>
      <c r="Z47" s="65"/>
      <c r="AA47" s="65"/>
      <c r="AB47" s="65"/>
      <c r="AC47" s="65"/>
      <c r="AD47" s="65"/>
    </row>
    <row r="48" spans="1:30" x14ac:dyDescent="0.25">
      <c r="A48" s="23"/>
      <c r="B48" s="58"/>
      <c r="C48" s="35"/>
      <c r="D48" s="58"/>
      <c r="E48" s="8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95"/>
      <c r="R48" s="95"/>
      <c r="S48" s="95"/>
      <c r="T48" s="95"/>
      <c r="U48" s="95"/>
      <c r="V48" s="35"/>
      <c r="W48" s="58"/>
      <c r="X48" s="35"/>
      <c r="Y48" s="65"/>
      <c r="Z48" s="65"/>
      <c r="AA48" s="65"/>
      <c r="AB48" s="65"/>
      <c r="AC48" s="65"/>
      <c r="AD48" s="65"/>
    </row>
    <row r="49" spans="1:30" x14ac:dyDescent="0.25">
      <c r="A49" s="23"/>
      <c r="B49" s="58"/>
      <c r="C49" s="35"/>
      <c r="D49" s="58"/>
      <c r="E49" s="8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95"/>
      <c r="R49" s="95"/>
      <c r="S49" s="95"/>
      <c r="T49" s="95"/>
      <c r="U49" s="95"/>
      <c r="V49" s="35"/>
      <c r="W49" s="58"/>
      <c r="X49" s="35"/>
      <c r="Y49" s="65"/>
      <c r="Z49" s="65"/>
      <c r="AA49" s="65"/>
      <c r="AB49" s="65"/>
      <c r="AC49" s="65"/>
      <c r="AD49" s="65"/>
    </row>
    <row r="50" spans="1:30" x14ac:dyDescent="0.25">
      <c r="A50" s="23"/>
      <c r="B50" s="58"/>
      <c r="C50" s="35"/>
      <c r="D50" s="58"/>
      <c r="E50" s="89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95"/>
      <c r="R50" s="95"/>
      <c r="S50" s="95"/>
      <c r="T50" s="95"/>
      <c r="U50" s="95"/>
      <c r="V50" s="35"/>
      <c r="W50" s="58"/>
      <c r="X50" s="35"/>
      <c r="Y50" s="65"/>
      <c r="Z50" s="65"/>
      <c r="AA50" s="65"/>
      <c r="AB50" s="65"/>
      <c r="AC50" s="65"/>
      <c r="AD50" s="65"/>
    </row>
    <row r="51" spans="1:30" x14ac:dyDescent="0.25">
      <c r="A51" s="23"/>
      <c r="B51" s="58"/>
      <c r="C51" s="35"/>
      <c r="D51" s="58"/>
      <c r="E51" s="89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95"/>
      <c r="R51" s="95"/>
      <c r="S51" s="95"/>
      <c r="T51" s="95"/>
      <c r="U51" s="95"/>
      <c r="V51" s="35"/>
      <c r="W51" s="58"/>
      <c r="X51" s="35"/>
      <c r="Y51" s="65"/>
      <c r="Z51" s="65"/>
      <c r="AA51" s="65"/>
      <c r="AB51" s="65"/>
      <c r="AC51" s="65"/>
      <c r="AD51" s="65"/>
    </row>
    <row r="52" spans="1:30" x14ac:dyDescent="0.25">
      <c r="A52" s="23"/>
      <c r="B52" s="58"/>
      <c r="C52" s="35"/>
      <c r="D52" s="58"/>
      <c r="E52" s="89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95"/>
      <c r="R52" s="95"/>
      <c r="S52" s="95"/>
      <c r="T52" s="95"/>
      <c r="U52" s="95"/>
      <c r="V52" s="35"/>
      <c r="W52" s="58"/>
      <c r="X52" s="35"/>
      <c r="Y52" s="65"/>
      <c r="Z52" s="65"/>
      <c r="AA52" s="65"/>
      <c r="AB52" s="65"/>
      <c r="AC52" s="65"/>
      <c r="AD52" s="65"/>
    </row>
    <row r="53" spans="1:30" x14ac:dyDescent="0.25">
      <c r="A53" s="23"/>
      <c r="B53" s="58"/>
      <c r="C53" s="35"/>
      <c r="D53" s="58"/>
      <c r="E53" s="89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95"/>
      <c r="R53" s="95"/>
      <c r="S53" s="95"/>
      <c r="T53" s="95"/>
      <c r="U53" s="95"/>
      <c r="V53" s="35"/>
      <c r="W53" s="58"/>
      <c r="X53" s="35"/>
      <c r="Y53" s="65"/>
      <c r="Z53" s="65"/>
      <c r="AA53" s="65"/>
      <c r="AB53" s="65"/>
      <c r="AC53" s="65"/>
      <c r="AD53" s="65"/>
    </row>
    <row r="54" spans="1:30" x14ac:dyDescent="0.25">
      <c r="A54" s="23"/>
      <c r="B54" s="58"/>
      <c r="C54" s="35"/>
      <c r="D54" s="58"/>
      <c r="E54" s="89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95"/>
      <c r="R54" s="95"/>
      <c r="S54" s="95"/>
      <c r="T54" s="95"/>
      <c r="U54" s="95"/>
      <c r="V54" s="35"/>
      <c r="W54" s="58"/>
      <c r="X54" s="35"/>
      <c r="Y54" s="65"/>
      <c r="Z54" s="65"/>
      <c r="AA54" s="65"/>
      <c r="AB54" s="65"/>
      <c r="AC54" s="65"/>
      <c r="AD54" s="65"/>
    </row>
    <row r="55" spans="1:30" x14ac:dyDescent="0.25">
      <c r="A55" s="23"/>
      <c r="B55" s="58"/>
      <c r="C55" s="35"/>
      <c r="D55" s="58"/>
      <c r="E55" s="89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95"/>
      <c r="R55" s="95"/>
      <c r="S55" s="95"/>
      <c r="T55" s="95"/>
      <c r="U55" s="95"/>
      <c r="V55" s="35"/>
      <c r="W55" s="58"/>
      <c r="X55" s="35"/>
      <c r="Y55" s="65"/>
      <c r="Z55" s="65"/>
      <c r="AA55" s="65"/>
      <c r="AB55" s="65"/>
      <c r="AC55" s="65"/>
      <c r="AD55" s="65"/>
    </row>
    <row r="56" spans="1:30" x14ac:dyDescent="0.25">
      <c r="A56" s="23"/>
      <c r="B56" s="58"/>
      <c r="C56" s="35"/>
      <c r="D56" s="58"/>
      <c r="E56" s="89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95"/>
      <c r="R56" s="95"/>
      <c r="S56" s="95"/>
      <c r="T56" s="95"/>
      <c r="U56" s="95"/>
      <c r="V56" s="35"/>
      <c r="W56" s="58"/>
      <c r="X56" s="35"/>
      <c r="Y56" s="65"/>
      <c r="Z56" s="65"/>
      <c r="AA56" s="65"/>
      <c r="AB56" s="65"/>
      <c r="AC56" s="65"/>
      <c r="AD56" s="65"/>
    </row>
    <row r="57" spans="1:30" x14ac:dyDescent="0.25">
      <c r="A57" s="23"/>
      <c r="B57" s="58"/>
      <c r="C57" s="35"/>
      <c r="D57" s="58"/>
      <c r="E57" s="89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95"/>
      <c r="R57" s="95"/>
      <c r="S57" s="95"/>
      <c r="T57" s="95"/>
      <c r="U57" s="95"/>
      <c r="V57" s="35"/>
      <c r="W57" s="58"/>
      <c r="X57" s="35"/>
      <c r="Y57" s="65"/>
      <c r="Z57" s="65"/>
      <c r="AA57" s="65"/>
      <c r="AB57" s="65"/>
      <c r="AC57" s="65"/>
      <c r="AD57" s="65"/>
    </row>
    <row r="58" spans="1:30" x14ac:dyDescent="0.25">
      <c r="A58" s="23"/>
      <c r="B58" s="58"/>
      <c r="C58" s="35"/>
      <c r="D58" s="58"/>
      <c r="E58" s="89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95"/>
      <c r="R58" s="95"/>
      <c r="S58" s="95"/>
      <c r="T58" s="95"/>
      <c r="U58" s="95"/>
      <c r="V58" s="35"/>
      <c r="W58" s="58"/>
      <c r="X58" s="35"/>
      <c r="Y58" s="65"/>
      <c r="Z58" s="65"/>
      <c r="AA58" s="65"/>
      <c r="AB58" s="65"/>
      <c r="AC58" s="65"/>
      <c r="AD58" s="65"/>
    </row>
    <row r="59" spans="1:30" x14ac:dyDescent="0.25">
      <c r="A59" s="23"/>
      <c r="B59" s="58"/>
      <c r="C59" s="35"/>
      <c r="D59" s="58"/>
      <c r="E59" s="89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95"/>
      <c r="R59" s="95"/>
      <c r="S59" s="95"/>
      <c r="T59" s="95"/>
      <c r="U59" s="95"/>
      <c r="V59" s="35"/>
      <c r="W59" s="58"/>
      <c r="X59" s="35"/>
      <c r="Y59" s="65"/>
      <c r="Z59" s="65"/>
      <c r="AA59" s="65"/>
      <c r="AB59" s="65"/>
      <c r="AC59" s="65"/>
      <c r="AD59" s="65"/>
    </row>
    <row r="60" spans="1:30" x14ac:dyDescent="0.25">
      <c r="A60" s="23"/>
      <c r="B60" s="58"/>
      <c r="C60" s="35"/>
      <c r="D60" s="58"/>
      <c r="E60" s="89"/>
      <c r="G60" s="35"/>
      <c r="H60" s="38"/>
      <c r="I60" s="35"/>
      <c r="J60" s="24"/>
      <c r="K60" s="24"/>
      <c r="L60" s="24"/>
      <c r="M60" s="35"/>
      <c r="N60" s="35"/>
      <c r="O60" s="35"/>
      <c r="P60" s="35"/>
      <c r="Q60" s="95"/>
      <c r="R60" s="95"/>
      <c r="S60" s="95"/>
      <c r="T60" s="95"/>
      <c r="U60" s="95"/>
      <c r="V60" s="35"/>
      <c r="W60" s="58"/>
      <c r="X60" s="35"/>
      <c r="Y60" s="65"/>
      <c r="Z60" s="65"/>
      <c r="AA60" s="65"/>
      <c r="AB60" s="65"/>
      <c r="AC60" s="65"/>
      <c r="AD60" s="65"/>
    </row>
    <row r="61" spans="1:30" x14ac:dyDescent="0.25">
      <c r="A61" s="23"/>
      <c r="B61" s="58"/>
      <c r="C61" s="35"/>
      <c r="D61" s="58"/>
      <c r="E61" s="89"/>
      <c r="G61" s="35"/>
      <c r="H61" s="38"/>
      <c r="I61" s="35"/>
      <c r="J61" s="24"/>
      <c r="K61" s="24"/>
      <c r="L61" s="24"/>
      <c r="M61" s="35"/>
      <c r="N61" s="35"/>
      <c r="O61" s="35"/>
      <c r="P61" s="35"/>
      <c r="Q61" s="95"/>
      <c r="R61" s="95"/>
      <c r="S61" s="95"/>
      <c r="T61" s="95"/>
      <c r="U61" s="95"/>
      <c r="V61" s="35"/>
      <c r="W61" s="58"/>
      <c r="X61" s="35"/>
      <c r="Y61" s="65"/>
      <c r="Z61" s="65"/>
      <c r="AA61" s="65"/>
      <c r="AB61" s="65"/>
      <c r="AC61" s="65"/>
      <c r="AD61" s="65"/>
    </row>
    <row r="62" spans="1:30" x14ac:dyDescent="0.25">
      <c r="A62" s="23"/>
      <c r="B62" s="58"/>
      <c r="C62" s="35"/>
      <c r="D62" s="58"/>
      <c r="E62" s="89"/>
      <c r="G62" s="35"/>
      <c r="H62" s="38"/>
      <c r="I62" s="35"/>
      <c r="J62" s="24"/>
      <c r="K62" s="24"/>
      <c r="L62" s="24"/>
      <c r="M62" s="35"/>
      <c r="N62" s="35"/>
      <c r="O62" s="35"/>
      <c r="P62" s="35"/>
      <c r="Q62" s="95"/>
      <c r="R62" s="95"/>
      <c r="S62" s="95"/>
      <c r="T62" s="95"/>
      <c r="U62" s="95"/>
      <c r="V62" s="35"/>
      <c r="W62" s="58"/>
      <c r="X62" s="35"/>
      <c r="Y62" s="65"/>
      <c r="Z62" s="65"/>
      <c r="AA62" s="65"/>
      <c r="AB62" s="65"/>
      <c r="AC62" s="65"/>
      <c r="AD62" s="65"/>
    </row>
    <row r="63" spans="1:30" x14ac:dyDescent="0.25">
      <c r="A63" s="23"/>
      <c r="B63" s="58"/>
      <c r="C63" s="35"/>
      <c r="D63" s="58"/>
      <c r="E63" s="89"/>
      <c r="G63" s="35"/>
      <c r="H63" s="38"/>
      <c r="I63" s="35"/>
      <c r="J63" s="24"/>
      <c r="K63" s="24"/>
      <c r="L63" s="24"/>
      <c r="M63" s="35"/>
      <c r="N63" s="35"/>
      <c r="O63" s="35"/>
      <c r="P63" s="35"/>
      <c r="Q63" s="95"/>
      <c r="R63" s="95"/>
      <c r="S63" s="95"/>
      <c r="T63" s="95"/>
      <c r="U63" s="95"/>
      <c r="V63" s="35"/>
      <c r="W63" s="58"/>
      <c r="X63" s="35"/>
      <c r="Y63" s="65"/>
      <c r="Z63" s="65"/>
      <c r="AA63" s="65"/>
      <c r="AB63" s="65"/>
      <c r="AC63" s="65"/>
      <c r="AD63" s="65"/>
    </row>
    <row r="64" spans="1:30" x14ac:dyDescent="0.25">
      <c r="A64" s="23"/>
      <c r="B64" s="58"/>
      <c r="C64" s="35"/>
      <c r="D64" s="58"/>
      <c r="E64" s="89"/>
      <c r="G64" s="35"/>
      <c r="H64" s="38"/>
      <c r="I64" s="35"/>
      <c r="J64" s="24"/>
      <c r="K64" s="24"/>
      <c r="L64" s="24"/>
      <c r="M64" s="35"/>
      <c r="N64" s="35"/>
      <c r="O64" s="35"/>
      <c r="P64" s="35"/>
      <c r="Q64" s="95"/>
      <c r="R64" s="95"/>
      <c r="S64" s="95"/>
      <c r="T64" s="95"/>
      <c r="U64" s="95"/>
      <c r="V64" s="35"/>
      <c r="W64" s="58"/>
      <c r="X64" s="35"/>
      <c r="Y64" s="65"/>
      <c r="Z64" s="65"/>
      <c r="AA64" s="65"/>
      <c r="AB64" s="65"/>
      <c r="AC64" s="65"/>
      <c r="AD64" s="65"/>
    </row>
    <row r="65" spans="1:30" x14ac:dyDescent="0.25">
      <c r="A65" s="23"/>
      <c r="B65" s="58"/>
      <c r="C65" s="35"/>
      <c r="D65" s="58"/>
      <c r="E65" s="89"/>
      <c r="G65" s="35"/>
      <c r="H65" s="38"/>
      <c r="I65" s="35"/>
      <c r="J65" s="24"/>
      <c r="K65" s="24"/>
      <c r="L65" s="24"/>
      <c r="M65" s="35"/>
      <c r="N65" s="35"/>
      <c r="O65" s="35"/>
      <c r="P65" s="35"/>
      <c r="Q65" s="95"/>
      <c r="R65" s="95"/>
      <c r="S65" s="95"/>
      <c r="T65" s="95"/>
      <c r="U65" s="95"/>
      <c r="V65" s="35"/>
      <c r="W65" s="58"/>
      <c r="X65" s="35"/>
      <c r="Y65" s="65"/>
      <c r="Z65" s="65"/>
      <c r="AA65" s="65"/>
      <c r="AB65" s="65"/>
      <c r="AC65" s="65"/>
      <c r="AD65" s="65"/>
    </row>
    <row r="66" spans="1:30" x14ac:dyDescent="0.25">
      <c r="A66" s="23"/>
      <c r="B66" s="58"/>
      <c r="C66" s="35"/>
      <c r="D66" s="58"/>
      <c r="E66" s="89"/>
      <c r="G66" s="35"/>
      <c r="H66" s="38"/>
      <c r="I66" s="35"/>
      <c r="J66" s="24"/>
      <c r="K66" s="24"/>
      <c r="L66" s="24"/>
      <c r="M66" s="35"/>
      <c r="N66" s="35"/>
      <c r="O66" s="35"/>
      <c r="P66" s="35"/>
      <c r="Q66" s="95"/>
      <c r="R66" s="95"/>
      <c r="S66" s="95"/>
      <c r="T66" s="95"/>
      <c r="U66" s="95"/>
      <c r="V66" s="35"/>
      <c r="W66" s="58"/>
      <c r="X66" s="35"/>
      <c r="Y66" s="65"/>
      <c r="Z66" s="65"/>
      <c r="AA66" s="65"/>
      <c r="AB66" s="65"/>
      <c r="AC66" s="65"/>
      <c r="AD66" s="65"/>
    </row>
    <row r="67" spans="1:30" x14ac:dyDescent="0.25">
      <c r="A67" s="23"/>
      <c r="B67" s="58"/>
      <c r="C67" s="35"/>
      <c r="D67" s="58"/>
      <c r="E67" s="89"/>
      <c r="G67" s="35"/>
      <c r="H67" s="38"/>
      <c r="I67" s="35"/>
      <c r="J67" s="24"/>
      <c r="K67" s="24"/>
      <c r="L67" s="24"/>
      <c r="M67" s="35"/>
      <c r="N67" s="35"/>
      <c r="O67" s="35"/>
      <c r="P67" s="35"/>
      <c r="Q67" s="95"/>
      <c r="R67" s="95"/>
      <c r="S67" s="95"/>
      <c r="T67" s="95"/>
      <c r="U67" s="95"/>
      <c r="V67" s="35"/>
      <c r="W67" s="58"/>
      <c r="X67" s="35"/>
      <c r="Y67" s="65"/>
      <c r="Z67" s="65"/>
      <c r="AA67" s="65"/>
      <c r="AB67" s="65"/>
      <c r="AC67" s="65"/>
      <c r="AD67" s="65"/>
    </row>
    <row r="68" spans="1:30" x14ac:dyDescent="0.25">
      <c r="A68" s="23"/>
      <c r="B68" s="58"/>
      <c r="C68" s="35"/>
      <c r="D68" s="58"/>
      <c r="E68" s="89"/>
      <c r="G68" s="35"/>
      <c r="H68" s="38"/>
      <c r="I68" s="35"/>
      <c r="J68" s="24"/>
      <c r="K68" s="24"/>
      <c r="L68" s="24"/>
      <c r="M68" s="35"/>
      <c r="N68" s="35"/>
      <c r="O68" s="35"/>
      <c r="P68" s="35"/>
      <c r="Q68" s="95"/>
      <c r="R68" s="95"/>
      <c r="S68" s="95"/>
      <c r="T68" s="95"/>
      <c r="U68" s="95"/>
      <c r="V68" s="35"/>
      <c r="W68" s="58"/>
      <c r="X68" s="35"/>
      <c r="Y68" s="65"/>
      <c r="Z68" s="65"/>
      <c r="AA68" s="65"/>
      <c r="AB68" s="65"/>
      <c r="AC68" s="65"/>
      <c r="AD68" s="65"/>
    </row>
    <row r="69" spans="1:30" x14ac:dyDescent="0.25">
      <c r="A69" s="23"/>
      <c r="B69" s="58"/>
      <c r="C69" s="35"/>
      <c r="D69" s="58"/>
      <c r="E69" s="89"/>
      <c r="G69" s="35"/>
      <c r="H69" s="38"/>
      <c r="I69" s="35"/>
      <c r="J69" s="24"/>
      <c r="K69" s="24"/>
      <c r="L69" s="24"/>
      <c r="M69" s="35"/>
      <c r="N69" s="35"/>
      <c r="O69" s="35"/>
      <c r="P69" s="35"/>
      <c r="Q69" s="95"/>
      <c r="R69" s="95"/>
      <c r="S69" s="95"/>
      <c r="T69" s="95"/>
      <c r="U69" s="95"/>
      <c r="V69" s="35"/>
      <c r="W69" s="58"/>
      <c r="X69" s="35"/>
      <c r="Y69" s="65"/>
      <c r="Z69" s="65"/>
      <c r="AA69" s="65"/>
      <c r="AB69" s="65"/>
      <c r="AC69" s="65"/>
      <c r="AD69" s="65"/>
    </row>
    <row r="70" spans="1:30" x14ac:dyDescent="0.25">
      <c r="A70" s="23"/>
      <c r="B70" s="58"/>
      <c r="C70" s="35"/>
      <c r="D70" s="58"/>
      <c r="E70" s="89"/>
      <c r="G70" s="35"/>
      <c r="H70" s="38"/>
      <c r="I70" s="35"/>
      <c r="J70" s="24"/>
      <c r="K70" s="24"/>
      <c r="L70" s="24"/>
      <c r="M70" s="35"/>
      <c r="N70" s="35"/>
      <c r="O70" s="35"/>
      <c r="P70" s="35"/>
      <c r="Q70" s="95"/>
      <c r="R70" s="95"/>
      <c r="S70" s="95"/>
      <c r="T70" s="95"/>
      <c r="U70" s="95"/>
      <c r="V70" s="35"/>
      <c r="W70" s="58"/>
      <c r="X70" s="35"/>
      <c r="Y70" s="65"/>
      <c r="Z70" s="65"/>
      <c r="AA70" s="65"/>
      <c r="AB70" s="65"/>
      <c r="AC70" s="65"/>
      <c r="AD70" s="65"/>
    </row>
    <row r="71" spans="1:30" x14ac:dyDescent="0.25">
      <c r="A71" s="23"/>
      <c r="B71" s="58"/>
      <c r="C71" s="35"/>
      <c r="D71" s="58"/>
      <c r="E71" s="89"/>
      <c r="G71" s="35"/>
      <c r="H71" s="38"/>
      <c r="I71" s="35"/>
      <c r="J71" s="24"/>
      <c r="K71" s="24"/>
      <c r="L71" s="24"/>
      <c r="M71" s="35"/>
      <c r="N71" s="35"/>
      <c r="O71" s="35"/>
      <c r="P71" s="35"/>
      <c r="Q71" s="95"/>
      <c r="R71" s="95"/>
      <c r="S71" s="95"/>
      <c r="T71" s="95"/>
      <c r="U71" s="95"/>
      <c r="V71" s="35"/>
      <c r="W71" s="58"/>
      <c r="X71" s="35"/>
      <c r="Y71" s="65"/>
      <c r="Z71" s="65"/>
      <c r="AA71" s="65"/>
      <c r="AB71" s="65"/>
      <c r="AC71" s="65"/>
      <c r="AD71" s="65"/>
    </row>
    <row r="72" spans="1:30" x14ac:dyDescent="0.25">
      <c r="A72" s="23"/>
      <c r="B72" s="58"/>
      <c r="C72" s="35"/>
      <c r="D72" s="58"/>
      <c r="E72" s="89"/>
      <c r="G72" s="35"/>
      <c r="H72" s="38"/>
      <c r="I72" s="35"/>
      <c r="J72" s="24"/>
      <c r="K72" s="24"/>
      <c r="L72" s="24"/>
      <c r="M72" s="35"/>
      <c r="N72" s="35"/>
      <c r="O72" s="35"/>
      <c r="P72" s="35"/>
      <c r="Q72" s="95"/>
      <c r="R72" s="95"/>
      <c r="S72" s="95"/>
      <c r="T72" s="95"/>
      <c r="U72" s="95"/>
      <c r="V72" s="35"/>
      <c r="W72" s="58"/>
      <c r="X72" s="35"/>
      <c r="Y72" s="65"/>
      <c r="Z72" s="65"/>
      <c r="AA72" s="65"/>
      <c r="AB72" s="65"/>
      <c r="AC72" s="65"/>
      <c r="AD72" s="65"/>
    </row>
    <row r="73" spans="1:30" x14ac:dyDescent="0.25">
      <c r="A73" s="23"/>
      <c r="B73" s="58"/>
      <c r="C73" s="35"/>
      <c r="D73" s="58"/>
      <c r="E73" s="89"/>
      <c r="G73" s="35"/>
      <c r="H73" s="38"/>
      <c r="I73" s="35"/>
      <c r="J73" s="24"/>
      <c r="K73" s="24"/>
      <c r="L73" s="24"/>
      <c r="M73" s="35"/>
      <c r="N73" s="35"/>
      <c r="O73" s="35"/>
      <c r="P73" s="35"/>
      <c r="Q73" s="95"/>
      <c r="R73" s="95"/>
      <c r="S73" s="95"/>
      <c r="T73" s="95"/>
      <c r="U73" s="95"/>
      <c r="V73" s="35"/>
      <c r="W73" s="58"/>
      <c r="X73" s="35"/>
      <c r="Y73" s="65"/>
      <c r="Z73" s="65"/>
      <c r="AA73" s="65"/>
      <c r="AB73" s="65"/>
      <c r="AC73" s="65"/>
      <c r="AD73" s="65"/>
    </row>
    <row r="74" spans="1:30" x14ac:dyDescent="0.25">
      <c r="A74" s="23"/>
      <c r="B74" s="58"/>
      <c r="C74" s="35"/>
      <c r="D74" s="58"/>
      <c r="E74" s="89"/>
      <c r="G74" s="35"/>
      <c r="H74" s="38"/>
      <c r="I74" s="35"/>
      <c r="J74" s="24"/>
      <c r="K74" s="24"/>
      <c r="L74" s="24"/>
      <c r="M74" s="35"/>
      <c r="N74" s="35"/>
      <c r="O74" s="35"/>
      <c r="P74" s="35"/>
      <c r="Q74" s="95"/>
      <c r="R74" s="95"/>
      <c r="S74" s="95"/>
      <c r="T74" s="95"/>
      <c r="U74" s="95"/>
      <c r="V74" s="35"/>
      <c r="W74" s="58"/>
      <c r="X74" s="35"/>
      <c r="Y74" s="65"/>
      <c r="Z74" s="65"/>
      <c r="AA74" s="65"/>
      <c r="AB74" s="65"/>
      <c r="AC74" s="65"/>
      <c r="AD74" s="65"/>
    </row>
    <row r="75" spans="1:30" x14ac:dyDescent="0.25">
      <c r="A75" s="23"/>
      <c r="B75" s="58"/>
      <c r="C75" s="35"/>
      <c r="D75" s="58"/>
      <c r="E75" s="89"/>
      <c r="G75" s="35"/>
      <c r="H75" s="38"/>
      <c r="I75" s="35"/>
      <c r="J75" s="24"/>
      <c r="K75" s="24"/>
      <c r="L75" s="24"/>
      <c r="M75" s="35"/>
      <c r="N75" s="35"/>
      <c r="O75" s="35"/>
      <c r="P75" s="35"/>
      <c r="Q75" s="95"/>
      <c r="R75" s="95"/>
      <c r="S75" s="95"/>
      <c r="T75" s="95"/>
      <c r="U75" s="95"/>
      <c r="V75" s="35"/>
      <c r="W75" s="58"/>
      <c r="X75" s="35"/>
      <c r="Y75" s="65"/>
      <c r="Z75" s="65"/>
      <c r="AA75" s="65"/>
      <c r="AB75" s="65"/>
      <c r="AC75" s="65"/>
      <c r="AD75" s="65"/>
    </row>
    <row r="76" spans="1:30" x14ac:dyDescent="0.25">
      <c r="A76" s="23"/>
      <c r="B76" s="58"/>
      <c r="C76" s="35"/>
      <c r="D76" s="58"/>
      <c r="E76" s="89"/>
      <c r="G76" s="35"/>
      <c r="H76" s="38"/>
      <c r="I76" s="35"/>
      <c r="J76" s="24"/>
      <c r="K76" s="24"/>
      <c r="L76" s="24"/>
      <c r="M76" s="35"/>
      <c r="N76" s="35"/>
      <c r="O76" s="35"/>
      <c r="P76" s="35"/>
      <c r="Q76" s="95"/>
      <c r="R76" s="95"/>
      <c r="S76" s="95"/>
      <c r="T76" s="95"/>
      <c r="U76" s="95"/>
      <c r="V76" s="35"/>
      <c r="W76" s="58"/>
      <c r="X76" s="35"/>
      <c r="Y76" s="65"/>
      <c r="Z76" s="65"/>
      <c r="AA76" s="65"/>
      <c r="AB76" s="65"/>
      <c r="AC76" s="65"/>
      <c r="AD76" s="65"/>
    </row>
    <row r="77" spans="1:30" x14ac:dyDescent="0.25">
      <c r="A77" s="23"/>
      <c r="B77" s="58"/>
      <c r="C77" s="35"/>
      <c r="D77" s="58"/>
      <c r="E77" s="89"/>
      <c r="G77" s="35"/>
      <c r="H77" s="38"/>
      <c r="I77" s="35"/>
      <c r="J77" s="24"/>
      <c r="K77" s="24"/>
      <c r="L77" s="24"/>
      <c r="M77" s="35"/>
      <c r="N77" s="35"/>
      <c r="O77" s="35"/>
      <c r="P77" s="35"/>
      <c r="Q77" s="95"/>
      <c r="R77" s="95"/>
      <c r="S77" s="95"/>
      <c r="T77" s="95"/>
      <c r="U77" s="95"/>
      <c r="V77" s="35"/>
      <c r="W77" s="58"/>
      <c r="X77" s="35"/>
      <c r="Y77" s="65"/>
      <c r="Z77" s="65"/>
      <c r="AA77" s="65"/>
      <c r="AB77" s="65"/>
      <c r="AC77" s="65"/>
      <c r="AD77" s="65"/>
    </row>
    <row r="78" spans="1:30" x14ac:dyDescent="0.25">
      <c r="A78" s="23"/>
      <c r="B78" s="58"/>
      <c r="C78" s="35"/>
      <c r="D78" s="58"/>
      <c r="E78" s="89"/>
      <c r="G78" s="35"/>
      <c r="H78" s="38"/>
      <c r="I78" s="35"/>
      <c r="J78" s="24"/>
      <c r="K78" s="24"/>
      <c r="L78" s="24"/>
      <c r="M78" s="35"/>
      <c r="N78" s="35"/>
      <c r="O78" s="35"/>
      <c r="P78" s="35"/>
      <c r="Q78" s="95"/>
      <c r="R78" s="95"/>
      <c r="S78" s="95"/>
      <c r="T78" s="95"/>
      <c r="U78" s="95"/>
      <c r="V78" s="35"/>
      <c r="W78" s="58"/>
      <c r="X78" s="35"/>
      <c r="Y78" s="65"/>
      <c r="Z78" s="65"/>
      <c r="AA78" s="65"/>
      <c r="AB78" s="65"/>
      <c r="AC78" s="65"/>
      <c r="AD78" s="65"/>
    </row>
    <row r="79" spans="1:30" x14ac:dyDescent="0.25">
      <c r="A79" s="23"/>
      <c r="B79" s="58"/>
      <c r="C79" s="35"/>
      <c r="D79" s="58"/>
      <c r="E79" s="89"/>
      <c r="G79" s="35"/>
      <c r="H79" s="38"/>
      <c r="I79" s="35"/>
      <c r="J79" s="24"/>
      <c r="K79" s="24"/>
      <c r="L79" s="24"/>
      <c r="M79" s="35"/>
      <c r="N79" s="35"/>
      <c r="O79" s="35"/>
      <c r="P79" s="35"/>
      <c r="Q79" s="95"/>
      <c r="R79" s="95"/>
      <c r="S79" s="95"/>
      <c r="T79" s="95"/>
      <c r="U79" s="95"/>
      <c r="V79" s="35"/>
      <c r="W79" s="58"/>
      <c r="X79" s="35"/>
      <c r="Y79" s="65"/>
      <c r="Z79" s="65"/>
      <c r="AA79" s="65"/>
      <c r="AB79" s="65"/>
      <c r="AC79" s="65"/>
      <c r="AD79" s="65"/>
    </row>
    <row r="80" spans="1:30" x14ac:dyDescent="0.25">
      <c r="A80" s="23"/>
      <c r="B80" s="58"/>
      <c r="C80" s="35"/>
      <c r="D80" s="58"/>
      <c r="E80" s="89"/>
      <c r="G80" s="35"/>
      <c r="H80" s="38"/>
      <c r="I80" s="35"/>
      <c r="J80" s="24"/>
      <c r="K80" s="24"/>
      <c r="L80" s="24"/>
      <c r="M80" s="35"/>
      <c r="N80" s="35"/>
      <c r="O80" s="35"/>
      <c r="P80" s="35"/>
      <c r="Q80" s="95"/>
      <c r="R80" s="95"/>
      <c r="S80" s="95"/>
      <c r="T80" s="95"/>
      <c r="U80" s="95"/>
      <c r="V80" s="35"/>
      <c r="W80" s="58"/>
      <c r="X80" s="35"/>
      <c r="Y80" s="65"/>
      <c r="Z80" s="65"/>
      <c r="AA80" s="65"/>
      <c r="AB80" s="65"/>
      <c r="AC80" s="65"/>
      <c r="AD80" s="65"/>
    </row>
    <row r="81" spans="1:30" x14ac:dyDescent="0.25">
      <c r="A81" s="23"/>
      <c r="B81" s="58"/>
      <c r="C81" s="35"/>
      <c r="D81" s="58"/>
      <c r="E81" s="89"/>
      <c r="G81" s="35"/>
      <c r="H81" s="38"/>
      <c r="I81" s="35"/>
      <c r="J81" s="24"/>
      <c r="K81" s="24"/>
      <c r="L81" s="24"/>
      <c r="M81" s="35"/>
      <c r="N81" s="35"/>
      <c r="O81" s="35"/>
      <c r="P81" s="35"/>
      <c r="Q81" s="95"/>
      <c r="R81" s="95"/>
      <c r="S81" s="95"/>
      <c r="T81" s="95"/>
      <c r="U81" s="95"/>
      <c r="V81" s="35"/>
      <c r="W81" s="58"/>
      <c r="X81" s="35"/>
      <c r="Y81" s="65"/>
      <c r="Z81" s="65"/>
      <c r="AA81" s="65"/>
      <c r="AB81" s="65"/>
      <c r="AC81" s="65"/>
      <c r="AD81" s="65"/>
    </row>
    <row r="82" spans="1:30" x14ac:dyDescent="0.25">
      <c r="A82" s="23"/>
      <c r="B82" s="58"/>
      <c r="C82" s="35"/>
      <c r="D82" s="58"/>
      <c r="E82" s="89"/>
      <c r="G82" s="35"/>
      <c r="H82" s="38"/>
      <c r="I82" s="35"/>
      <c r="J82" s="24"/>
      <c r="K82" s="24"/>
      <c r="L82" s="24"/>
      <c r="M82" s="35"/>
      <c r="N82" s="35"/>
      <c r="O82" s="35"/>
      <c r="P82" s="35"/>
      <c r="Q82" s="95"/>
      <c r="R82" s="95"/>
      <c r="S82" s="95"/>
      <c r="T82" s="95"/>
      <c r="U82" s="95"/>
      <c r="V82" s="35"/>
      <c r="W82" s="58"/>
      <c r="X82" s="35"/>
      <c r="Y82" s="65"/>
      <c r="Z82" s="65"/>
      <c r="AA82" s="65"/>
      <c r="AB82" s="65"/>
      <c r="AC82" s="65"/>
      <c r="AD82" s="65"/>
    </row>
    <row r="83" spans="1:30" x14ac:dyDescent="0.25">
      <c r="A83" s="23"/>
      <c r="B83" s="58"/>
      <c r="C83" s="35"/>
      <c r="D83" s="58"/>
      <c r="E83" s="89"/>
      <c r="G83" s="35"/>
      <c r="H83" s="38"/>
      <c r="I83" s="35"/>
      <c r="J83" s="24"/>
      <c r="K83" s="24"/>
      <c r="L83" s="24"/>
      <c r="M83" s="35"/>
      <c r="N83" s="35"/>
      <c r="O83" s="35"/>
      <c r="P83" s="35"/>
      <c r="Q83" s="95"/>
      <c r="R83" s="95"/>
      <c r="S83" s="95"/>
      <c r="T83" s="95"/>
      <c r="U83" s="95"/>
      <c r="V83" s="35"/>
      <c r="W83" s="58"/>
      <c r="X83" s="35"/>
      <c r="Y83" s="65"/>
      <c r="Z83" s="65"/>
      <c r="AA83" s="65"/>
      <c r="AB83" s="65"/>
      <c r="AC83" s="65"/>
      <c r="AD83" s="65"/>
    </row>
    <row r="84" spans="1:30" x14ac:dyDescent="0.25">
      <c r="A84" s="23"/>
      <c r="B84" s="58"/>
      <c r="C84" s="35"/>
      <c r="D84" s="58"/>
      <c r="E84" s="89"/>
      <c r="G84" s="35"/>
      <c r="H84" s="38"/>
      <c r="I84" s="35"/>
      <c r="J84" s="24"/>
      <c r="K84" s="24"/>
      <c r="L84" s="24"/>
      <c r="M84" s="35"/>
      <c r="N84" s="35"/>
      <c r="O84" s="35"/>
      <c r="P84" s="35"/>
      <c r="Q84" s="95"/>
      <c r="R84" s="95"/>
      <c r="S84" s="95"/>
      <c r="T84" s="95"/>
      <c r="U84" s="95"/>
      <c r="V84" s="35"/>
      <c r="W84" s="58"/>
      <c r="X84" s="35"/>
      <c r="Y84" s="65"/>
      <c r="Z84" s="65"/>
      <c r="AA84" s="65"/>
      <c r="AB84" s="65"/>
      <c r="AC84" s="65"/>
      <c r="AD84" s="65"/>
    </row>
    <row r="85" spans="1:30" x14ac:dyDescent="0.25">
      <c r="A85" s="23"/>
      <c r="B85" s="58"/>
      <c r="C85" s="35"/>
      <c r="D85" s="58"/>
      <c r="E85" s="89"/>
      <c r="G85" s="35"/>
      <c r="H85" s="38"/>
      <c r="I85" s="35"/>
      <c r="J85" s="24"/>
      <c r="K85" s="24"/>
      <c r="L85" s="24"/>
      <c r="M85" s="35"/>
      <c r="N85" s="35"/>
      <c r="O85" s="35"/>
      <c r="P85" s="35"/>
      <c r="Q85" s="95"/>
      <c r="R85" s="95"/>
      <c r="S85" s="95"/>
      <c r="T85" s="95"/>
      <c r="U85" s="95"/>
      <c r="V85" s="35"/>
      <c r="W85" s="58"/>
      <c r="X85" s="35"/>
      <c r="Y85" s="65"/>
      <c r="Z85" s="65"/>
      <c r="AA85" s="65"/>
      <c r="AB85" s="65"/>
      <c r="AC85" s="65"/>
      <c r="AD85" s="65"/>
    </row>
    <row r="86" spans="1:30" x14ac:dyDescent="0.25">
      <c r="A86" s="23"/>
      <c r="B86" s="58"/>
      <c r="C86" s="35"/>
      <c r="D86" s="58"/>
      <c r="E86" s="89"/>
      <c r="G86" s="35"/>
      <c r="H86" s="38"/>
      <c r="I86" s="35"/>
      <c r="J86" s="24"/>
      <c r="K86" s="24"/>
      <c r="L86" s="24"/>
      <c r="M86" s="35"/>
      <c r="N86" s="35"/>
      <c r="O86" s="35"/>
      <c r="P86" s="35"/>
      <c r="Q86" s="95"/>
      <c r="R86" s="95"/>
      <c r="S86" s="95"/>
      <c r="T86" s="95"/>
      <c r="U86" s="95"/>
      <c r="V86" s="35"/>
      <c r="W86" s="58"/>
      <c r="X86" s="35"/>
      <c r="Y86" s="65"/>
      <c r="Z86" s="65"/>
      <c r="AA86" s="65"/>
      <c r="AB86" s="65"/>
      <c r="AC86" s="65"/>
      <c r="AD86" s="65"/>
    </row>
    <row r="87" spans="1:30" x14ac:dyDescent="0.25">
      <c r="A87" s="23"/>
      <c r="B87" s="58"/>
      <c r="C87" s="35"/>
      <c r="D87" s="58"/>
      <c r="E87" s="89"/>
      <c r="G87" s="35"/>
      <c r="H87" s="38"/>
      <c r="I87" s="35"/>
      <c r="J87" s="24"/>
      <c r="K87" s="24"/>
      <c r="L87" s="24"/>
      <c r="M87" s="35"/>
      <c r="N87" s="35"/>
      <c r="O87" s="35"/>
      <c r="P87" s="35"/>
      <c r="Q87" s="95"/>
      <c r="R87" s="95"/>
      <c r="S87" s="95"/>
      <c r="T87" s="95"/>
      <c r="U87" s="95"/>
      <c r="V87" s="35"/>
      <c r="W87" s="58"/>
      <c r="X87" s="35"/>
      <c r="Y87" s="65"/>
      <c r="Z87" s="65"/>
      <c r="AA87" s="65"/>
      <c r="AB87" s="65"/>
      <c r="AC87" s="65"/>
      <c r="AD87" s="65"/>
    </row>
    <row r="88" spans="1:30" x14ac:dyDescent="0.25">
      <c r="A88" s="23"/>
      <c r="B88" s="58"/>
      <c r="C88" s="35"/>
      <c r="D88" s="58"/>
      <c r="E88" s="89"/>
      <c r="G88" s="35"/>
      <c r="H88" s="38"/>
      <c r="I88" s="35"/>
      <c r="J88" s="24"/>
      <c r="K88" s="24"/>
      <c r="L88" s="24"/>
      <c r="M88" s="35"/>
      <c r="N88" s="35"/>
      <c r="O88" s="35"/>
      <c r="P88" s="35"/>
      <c r="Q88" s="95"/>
      <c r="R88" s="95"/>
      <c r="S88" s="95"/>
      <c r="T88" s="95"/>
      <c r="U88" s="95"/>
      <c r="V88" s="35"/>
      <c r="W88" s="58"/>
      <c r="X88" s="35"/>
      <c r="Y88" s="65"/>
      <c r="Z88" s="65"/>
      <c r="AA88" s="65"/>
      <c r="AB88" s="65"/>
      <c r="AC88" s="65"/>
      <c r="AD88" s="65"/>
    </row>
    <row r="89" spans="1:30" x14ac:dyDescent="0.25">
      <c r="A89" s="23"/>
      <c r="B89" s="58"/>
      <c r="C89" s="35"/>
      <c r="D89" s="58"/>
      <c r="E89" s="89"/>
      <c r="G89" s="35"/>
      <c r="H89" s="38"/>
      <c r="I89" s="35"/>
      <c r="J89" s="24"/>
      <c r="K89" s="24"/>
      <c r="L89" s="24"/>
      <c r="M89" s="35"/>
      <c r="N89" s="35"/>
      <c r="O89" s="35"/>
      <c r="P89" s="35"/>
      <c r="Q89" s="95"/>
      <c r="R89" s="95"/>
      <c r="S89" s="95"/>
      <c r="T89" s="95"/>
      <c r="U89" s="95"/>
      <c r="V89" s="35"/>
      <c r="W89" s="58"/>
      <c r="X89" s="35"/>
      <c r="Y89" s="65"/>
      <c r="Z89" s="65"/>
      <c r="AA89" s="65"/>
      <c r="AB89" s="65"/>
      <c r="AC89" s="65"/>
      <c r="AD89" s="65"/>
    </row>
    <row r="90" spans="1:30" x14ac:dyDescent="0.25">
      <c r="A90" s="23"/>
      <c r="B90" s="58"/>
      <c r="C90" s="35"/>
      <c r="D90" s="58"/>
      <c r="E90" s="89"/>
      <c r="G90" s="35"/>
      <c r="H90" s="38"/>
      <c r="I90" s="35"/>
      <c r="J90" s="24"/>
      <c r="K90" s="24"/>
      <c r="L90" s="24"/>
      <c r="M90" s="35"/>
      <c r="N90" s="35"/>
      <c r="O90" s="35"/>
      <c r="P90" s="35"/>
      <c r="Q90" s="95"/>
      <c r="R90" s="95"/>
      <c r="S90" s="95"/>
      <c r="T90" s="95"/>
      <c r="U90" s="95"/>
      <c r="V90" s="35"/>
      <c r="W90" s="58"/>
      <c r="X90" s="35"/>
      <c r="Y90" s="65"/>
      <c r="Z90" s="65"/>
      <c r="AA90" s="65"/>
      <c r="AB90" s="65"/>
      <c r="AC90" s="65"/>
      <c r="AD90" s="65"/>
    </row>
    <row r="91" spans="1:30" x14ac:dyDescent="0.25">
      <c r="A91" s="23"/>
      <c r="B91" s="58"/>
      <c r="C91" s="35"/>
      <c r="D91" s="58"/>
      <c r="E91" s="89"/>
      <c r="G91" s="35"/>
      <c r="H91" s="38"/>
      <c r="I91" s="35"/>
      <c r="J91" s="24"/>
      <c r="K91" s="24"/>
      <c r="L91" s="24"/>
      <c r="M91" s="35"/>
      <c r="N91" s="35"/>
      <c r="O91" s="35"/>
      <c r="P91" s="35"/>
      <c r="Q91" s="95"/>
      <c r="R91" s="95"/>
      <c r="S91" s="95"/>
      <c r="T91" s="95"/>
      <c r="U91" s="95"/>
      <c r="V91" s="35"/>
      <c r="W91" s="58"/>
      <c r="X91" s="35"/>
      <c r="Y91" s="65"/>
      <c r="Z91" s="65"/>
      <c r="AA91" s="65"/>
      <c r="AB91" s="65"/>
      <c r="AC91" s="65"/>
      <c r="AD91" s="65"/>
    </row>
    <row r="92" spans="1:30" x14ac:dyDescent="0.25">
      <c r="A92" s="23"/>
      <c r="B92" s="58"/>
      <c r="C92" s="35"/>
      <c r="D92" s="58"/>
      <c r="E92" s="89"/>
      <c r="G92" s="35"/>
      <c r="H92" s="38"/>
      <c r="I92" s="35"/>
      <c r="J92" s="24"/>
      <c r="K92" s="24"/>
      <c r="L92" s="24"/>
      <c r="M92" s="35"/>
      <c r="N92" s="35"/>
      <c r="O92" s="35"/>
      <c r="P92" s="35"/>
      <c r="Q92" s="95"/>
      <c r="R92" s="95"/>
      <c r="S92" s="95"/>
      <c r="T92" s="95"/>
      <c r="U92" s="95"/>
      <c r="V92" s="35"/>
      <c r="W92" s="58"/>
      <c r="X92" s="35"/>
      <c r="Y92" s="65"/>
      <c r="Z92" s="65"/>
      <c r="AA92" s="65"/>
      <c r="AB92" s="65"/>
      <c r="AC92" s="65"/>
      <c r="AD92" s="65"/>
    </row>
    <row r="93" spans="1:30" x14ac:dyDescent="0.25">
      <c r="A93" s="23"/>
      <c r="B93" s="58"/>
      <c r="C93" s="35"/>
      <c r="D93" s="58"/>
      <c r="E93" s="89"/>
      <c r="G93" s="35"/>
      <c r="H93" s="38"/>
      <c r="I93" s="35"/>
      <c r="J93" s="24"/>
      <c r="K93" s="24"/>
      <c r="L93" s="24"/>
      <c r="M93" s="35"/>
      <c r="N93" s="35"/>
      <c r="O93" s="35"/>
      <c r="P93" s="35"/>
      <c r="Q93" s="95"/>
      <c r="R93" s="95"/>
      <c r="S93" s="95"/>
      <c r="T93" s="95"/>
      <c r="U93" s="95"/>
      <c r="V93" s="35"/>
      <c r="W93" s="58"/>
      <c r="X93" s="35"/>
      <c r="Y93" s="65"/>
      <c r="Z93" s="65"/>
      <c r="AA93" s="65"/>
      <c r="AB93" s="65"/>
      <c r="AC93" s="65"/>
      <c r="AD93" s="65"/>
    </row>
    <row r="94" spans="1:30" x14ac:dyDescent="0.25">
      <c r="A94" s="23"/>
      <c r="B94" s="58"/>
      <c r="C94" s="35"/>
      <c r="D94" s="58"/>
      <c r="E94" s="89"/>
      <c r="G94" s="35"/>
      <c r="H94" s="38"/>
      <c r="I94" s="35"/>
      <c r="J94" s="24"/>
      <c r="K94" s="24"/>
      <c r="L94" s="24"/>
      <c r="M94" s="35"/>
      <c r="N94" s="35"/>
      <c r="O94" s="35"/>
      <c r="P94" s="35"/>
      <c r="Q94" s="95"/>
      <c r="R94" s="95"/>
      <c r="S94" s="95"/>
      <c r="T94" s="95"/>
      <c r="U94" s="95"/>
      <c r="V94" s="35"/>
      <c r="W94" s="58"/>
      <c r="X94" s="35"/>
      <c r="Y94" s="65"/>
      <c r="Z94" s="65"/>
      <c r="AA94" s="65"/>
      <c r="AB94" s="65"/>
      <c r="AC94" s="65"/>
      <c r="AD94" s="65"/>
    </row>
    <row r="95" spans="1:30" x14ac:dyDescent="0.25">
      <c r="A95" s="23"/>
      <c r="B95" s="58"/>
      <c r="C95" s="35"/>
      <c r="D95" s="58"/>
      <c r="E95" s="89"/>
      <c r="G95" s="35"/>
      <c r="H95" s="38"/>
      <c r="I95" s="35"/>
      <c r="J95" s="24"/>
      <c r="K95" s="24"/>
      <c r="L95" s="24"/>
      <c r="M95" s="35"/>
      <c r="N95" s="35"/>
      <c r="O95" s="35"/>
      <c r="P95" s="35"/>
      <c r="Q95" s="95"/>
      <c r="R95" s="95"/>
      <c r="S95" s="95"/>
      <c r="T95" s="95"/>
      <c r="U95" s="95"/>
      <c r="V95" s="35"/>
      <c r="W95" s="58"/>
      <c r="X95" s="35"/>
      <c r="Y95" s="65"/>
      <c r="Z95" s="65"/>
      <c r="AA95" s="65"/>
      <c r="AB95" s="65"/>
      <c r="AC95" s="65"/>
      <c r="AD95" s="65"/>
    </row>
    <row r="96" spans="1:30" x14ac:dyDescent="0.25">
      <c r="A96" s="23"/>
      <c r="B96" s="58"/>
      <c r="C96" s="35"/>
      <c r="D96" s="58"/>
      <c r="E96" s="89"/>
      <c r="G96" s="35"/>
      <c r="H96" s="38"/>
      <c r="I96" s="35"/>
      <c r="J96" s="24"/>
      <c r="K96" s="24"/>
      <c r="L96" s="24"/>
      <c r="M96" s="35"/>
      <c r="N96" s="35"/>
      <c r="O96" s="35"/>
      <c r="P96" s="35"/>
      <c r="Q96" s="95"/>
      <c r="R96" s="95"/>
      <c r="S96" s="95"/>
      <c r="T96" s="95"/>
      <c r="U96" s="95"/>
      <c r="V96" s="35"/>
      <c r="W96" s="58"/>
      <c r="X96" s="35"/>
      <c r="Y96" s="65"/>
      <c r="Z96" s="65"/>
      <c r="AA96" s="65"/>
      <c r="AB96" s="65"/>
      <c r="AC96" s="65"/>
      <c r="AD96" s="65"/>
    </row>
    <row r="97" spans="1:30" x14ac:dyDescent="0.25">
      <c r="A97" s="23"/>
      <c r="B97" s="58"/>
      <c r="C97" s="35"/>
      <c r="D97" s="58"/>
      <c r="E97" s="89"/>
      <c r="G97" s="35"/>
      <c r="H97" s="38"/>
      <c r="I97" s="35"/>
      <c r="J97" s="24"/>
      <c r="K97" s="24"/>
      <c r="L97" s="24"/>
      <c r="M97" s="35"/>
      <c r="N97" s="35"/>
      <c r="O97" s="35"/>
      <c r="P97" s="35"/>
      <c r="Q97" s="95"/>
      <c r="R97" s="95"/>
      <c r="S97" s="95"/>
      <c r="T97" s="95"/>
      <c r="U97" s="95"/>
      <c r="V97" s="35"/>
      <c r="W97" s="58"/>
      <c r="X97" s="35"/>
      <c r="Y97" s="65"/>
      <c r="Z97" s="65"/>
      <c r="AA97" s="65"/>
      <c r="AB97" s="65"/>
      <c r="AC97" s="65"/>
      <c r="AD97" s="65"/>
    </row>
    <row r="98" spans="1:30" x14ac:dyDescent="0.25">
      <c r="A98" s="23"/>
      <c r="B98" s="58"/>
      <c r="C98" s="35"/>
      <c r="D98" s="58"/>
      <c r="E98" s="89"/>
      <c r="G98" s="35"/>
      <c r="H98" s="38"/>
      <c r="I98" s="35"/>
      <c r="J98" s="24"/>
      <c r="K98" s="24"/>
      <c r="L98" s="24"/>
      <c r="M98" s="35"/>
      <c r="N98" s="35"/>
      <c r="O98" s="35"/>
      <c r="P98" s="35"/>
      <c r="Q98" s="95"/>
      <c r="R98" s="95"/>
      <c r="S98" s="95"/>
      <c r="T98" s="95"/>
      <c r="U98" s="95"/>
      <c r="V98" s="35"/>
      <c r="W98" s="58"/>
      <c r="X98" s="35"/>
      <c r="Y98" s="65"/>
      <c r="Z98" s="65"/>
      <c r="AA98" s="65"/>
      <c r="AB98" s="65"/>
      <c r="AC98" s="65"/>
      <c r="AD98" s="65"/>
    </row>
    <row r="99" spans="1:30" x14ac:dyDescent="0.25">
      <c r="A99" s="23"/>
      <c r="B99" s="58"/>
      <c r="C99" s="35"/>
      <c r="D99" s="58"/>
      <c r="E99" s="89"/>
      <c r="G99" s="35"/>
      <c r="H99" s="38"/>
      <c r="I99" s="35"/>
      <c r="J99" s="24"/>
      <c r="K99" s="24"/>
      <c r="L99" s="24"/>
      <c r="M99" s="35"/>
      <c r="N99" s="35"/>
      <c r="O99" s="35"/>
      <c r="P99" s="35"/>
      <c r="Q99" s="95"/>
      <c r="R99" s="95"/>
      <c r="S99" s="95"/>
      <c r="T99" s="95"/>
      <c r="U99" s="95"/>
      <c r="V99" s="35"/>
      <c r="W99" s="58"/>
      <c r="X99" s="35"/>
      <c r="Y99" s="65"/>
      <c r="Z99" s="65"/>
      <c r="AA99" s="65"/>
      <c r="AB99" s="65"/>
      <c r="AC99" s="65"/>
      <c r="AD99" s="65"/>
    </row>
    <row r="100" spans="1:30" x14ac:dyDescent="0.25">
      <c r="A100" s="23"/>
      <c r="B100" s="58"/>
      <c r="C100" s="35"/>
      <c r="D100" s="58"/>
      <c r="E100" s="89"/>
      <c r="G100" s="35"/>
      <c r="H100" s="38"/>
      <c r="I100" s="35"/>
      <c r="J100" s="24"/>
      <c r="K100" s="24"/>
      <c r="L100" s="24"/>
      <c r="M100" s="35"/>
      <c r="N100" s="35"/>
      <c r="O100" s="35"/>
      <c r="P100" s="35"/>
      <c r="Q100" s="95"/>
      <c r="R100" s="95"/>
      <c r="S100" s="95"/>
      <c r="T100" s="95"/>
      <c r="U100" s="95"/>
      <c r="V100" s="35"/>
      <c r="W100" s="58"/>
      <c r="X100" s="35"/>
      <c r="Y100" s="65"/>
      <c r="Z100" s="65"/>
      <c r="AA100" s="65"/>
      <c r="AB100" s="65"/>
      <c r="AC100" s="65"/>
      <c r="AD100" s="65"/>
    </row>
    <row r="101" spans="1:30" x14ac:dyDescent="0.25">
      <c r="A101" s="23"/>
      <c r="B101" s="58"/>
      <c r="C101" s="35"/>
      <c r="D101" s="58"/>
      <c r="E101" s="89"/>
      <c r="G101" s="35"/>
      <c r="H101" s="38"/>
      <c r="I101" s="35"/>
      <c r="J101" s="24"/>
      <c r="K101" s="24"/>
      <c r="L101" s="24"/>
      <c r="M101" s="35"/>
      <c r="N101" s="35"/>
      <c r="O101" s="35"/>
      <c r="P101" s="35"/>
      <c r="Q101" s="95"/>
      <c r="R101" s="95"/>
      <c r="S101" s="95"/>
      <c r="T101" s="95"/>
      <c r="U101" s="95"/>
      <c r="V101" s="35"/>
      <c r="W101" s="58"/>
      <c r="X101" s="35"/>
      <c r="Y101" s="65"/>
      <c r="Z101" s="65"/>
      <c r="AA101" s="65"/>
      <c r="AB101" s="65"/>
      <c r="AC101" s="65"/>
      <c r="AD101" s="65"/>
    </row>
    <row r="102" spans="1:30" x14ac:dyDescent="0.25">
      <c r="A102" s="23"/>
      <c r="B102" s="58"/>
      <c r="C102" s="35"/>
      <c r="D102" s="58"/>
      <c r="E102" s="89"/>
      <c r="G102" s="35"/>
      <c r="H102" s="38"/>
      <c r="I102" s="35"/>
      <c r="J102" s="24"/>
      <c r="K102" s="24"/>
      <c r="L102" s="24"/>
      <c r="M102" s="35"/>
      <c r="N102" s="35"/>
      <c r="O102" s="35"/>
      <c r="P102" s="35"/>
      <c r="Q102" s="95"/>
      <c r="R102" s="95"/>
      <c r="S102" s="95"/>
      <c r="T102" s="95"/>
      <c r="U102" s="95"/>
      <c r="V102" s="35"/>
      <c r="W102" s="58"/>
      <c r="X102" s="35"/>
      <c r="Y102" s="65"/>
      <c r="Z102" s="65"/>
      <c r="AA102" s="65"/>
      <c r="AB102" s="65"/>
      <c r="AC102" s="65"/>
      <c r="AD102" s="65"/>
    </row>
    <row r="103" spans="1:30" x14ac:dyDescent="0.25">
      <c r="A103" s="23"/>
      <c r="B103" s="58"/>
      <c r="C103" s="35"/>
      <c r="D103" s="58"/>
      <c r="E103" s="89"/>
      <c r="G103" s="35"/>
      <c r="H103" s="38"/>
      <c r="I103" s="35"/>
      <c r="J103" s="24"/>
      <c r="K103" s="24"/>
      <c r="L103" s="24"/>
      <c r="M103" s="35"/>
      <c r="N103" s="35"/>
      <c r="O103" s="35"/>
      <c r="P103" s="35"/>
      <c r="Q103" s="95"/>
      <c r="R103" s="95"/>
      <c r="S103" s="95"/>
      <c r="T103" s="95"/>
      <c r="U103" s="95"/>
      <c r="V103" s="35"/>
      <c r="W103" s="58"/>
      <c r="X103" s="35"/>
      <c r="Y103" s="65"/>
      <c r="Z103" s="65"/>
      <c r="AA103" s="65"/>
      <c r="AB103" s="65"/>
      <c r="AC103" s="65"/>
      <c r="AD103" s="65"/>
    </row>
    <row r="104" spans="1:30" x14ac:dyDescent="0.25">
      <c r="A104" s="23"/>
      <c r="B104" s="58"/>
      <c r="C104" s="35"/>
      <c r="D104" s="58"/>
      <c r="E104" s="89"/>
      <c r="G104" s="35"/>
      <c r="H104" s="38"/>
      <c r="I104" s="35"/>
      <c r="J104" s="24"/>
      <c r="K104" s="24"/>
      <c r="L104" s="24"/>
      <c r="M104" s="35"/>
      <c r="N104" s="35"/>
      <c r="O104" s="35"/>
      <c r="P104" s="35"/>
      <c r="Q104" s="95"/>
      <c r="R104" s="95"/>
      <c r="S104" s="95"/>
      <c r="T104" s="95"/>
      <c r="U104" s="95"/>
      <c r="V104" s="35"/>
      <c r="W104" s="58"/>
      <c r="X104" s="35"/>
      <c r="Y104" s="65"/>
      <c r="Z104" s="65"/>
      <c r="AA104" s="65"/>
      <c r="AB104" s="65"/>
      <c r="AC104" s="65"/>
      <c r="AD104" s="65"/>
    </row>
    <row r="105" spans="1:30" x14ac:dyDescent="0.25">
      <c r="A105" s="23"/>
      <c r="B105" s="58"/>
      <c r="C105" s="35"/>
      <c r="D105" s="58"/>
      <c r="E105" s="89"/>
      <c r="G105" s="35"/>
      <c r="H105" s="38"/>
      <c r="I105" s="35"/>
      <c r="J105" s="24"/>
      <c r="K105" s="24"/>
      <c r="L105" s="24"/>
      <c r="M105" s="35"/>
      <c r="N105" s="35"/>
      <c r="O105" s="35"/>
      <c r="P105" s="35"/>
      <c r="Q105" s="95"/>
      <c r="R105" s="95"/>
      <c r="S105" s="95"/>
      <c r="T105" s="95"/>
      <c r="U105" s="95"/>
      <c r="V105" s="35"/>
      <c r="W105" s="58"/>
      <c r="X105" s="35"/>
      <c r="Y105" s="65"/>
      <c r="Z105" s="65"/>
      <c r="AA105" s="65"/>
      <c r="AB105" s="65"/>
      <c r="AC105" s="65"/>
      <c r="AD105" s="65"/>
    </row>
    <row r="106" spans="1:30" x14ac:dyDescent="0.25">
      <c r="A106" s="23"/>
      <c r="B106" s="58"/>
      <c r="C106" s="35"/>
      <c r="D106" s="58"/>
      <c r="E106" s="89"/>
      <c r="G106" s="35"/>
      <c r="H106" s="38"/>
      <c r="I106" s="35"/>
      <c r="J106" s="24"/>
      <c r="K106" s="24"/>
      <c r="L106" s="24"/>
      <c r="M106" s="35"/>
      <c r="N106" s="35"/>
      <c r="O106" s="35"/>
      <c r="P106" s="35"/>
      <c r="Q106" s="95"/>
      <c r="R106" s="95"/>
      <c r="S106" s="95"/>
      <c r="T106" s="95"/>
      <c r="U106" s="95"/>
      <c r="V106" s="35"/>
      <c r="W106" s="58"/>
      <c r="X106" s="35"/>
      <c r="Y106" s="65"/>
      <c r="Z106" s="65"/>
      <c r="AA106" s="65"/>
      <c r="AB106" s="65"/>
      <c r="AC106" s="65"/>
      <c r="AD106" s="65"/>
    </row>
    <row r="107" spans="1:30" x14ac:dyDescent="0.25">
      <c r="A107" s="23"/>
      <c r="B107" s="58"/>
      <c r="C107" s="35"/>
      <c r="D107" s="58"/>
      <c r="E107" s="89"/>
      <c r="G107" s="35"/>
      <c r="H107" s="38"/>
      <c r="I107" s="35"/>
      <c r="J107" s="24"/>
      <c r="K107" s="24"/>
      <c r="L107" s="24"/>
      <c r="M107" s="35"/>
      <c r="N107" s="35"/>
      <c r="O107" s="35"/>
      <c r="P107" s="35"/>
      <c r="Q107" s="95"/>
      <c r="R107" s="95"/>
      <c r="S107" s="95"/>
      <c r="T107" s="95"/>
      <c r="U107" s="95"/>
      <c r="V107" s="35"/>
      <c r="W107" s="58"/>
      <c r="X107" s="35"/>
      <c r="Y107" s="65"/>
      <c r="Z107" s="65"/>
      <c r="AA107" s="65"/>
      <c r="AB107" s="65"/>
      <c r="AC107" s="65"/>
      <c r="AD107" s="65"/>
    </row>
    <row r="108" spans="1:30" x14ac:dyDescent="0.25">
      <c r="A108" s="23"/>
      <c r="B108" s="58"/>
      <c r="C108" s="35"/>
      <c r="D108" s="58"/>
      <c r="E108" s="89"/>
      <c r="G108" s="35"/>
      <c r="H108" s="38"/>
      <c r="I108" s="35"/>
      <c r="J108" s="24"/>
      <c r="K108" s="24"/>
      <c r="L108" s="24"/>
      <c r="M108" s="35"/>
      <c r="N108" s="35"/>
      <c r="O108" s="35"/>
      <c r="P108" s="35"/>
      <c r="Q108" s="95"/>
      <c r="R108" s="95"/>
      <c r="S108" s="95"/>
      <c r="T108" s="95"/>
      <c r="U108" s="95"/>
      <c r="V108" s="35"/>
      <c r="W108" s="58"/>
      <c r="X108" s="35"/>
      <c r="Y108" s="65"/>
      <c r="Z108" s="65"/>
      <c r="AA108" s="65"/>
      <c r="AB108" s="65"/>
      <c r="AC108" s="65"/>
      <c r="AD108" s="65"/>
    </row>
    <row r="109" spans="1:30" x14ac:dyDescent="0.25">
      <c r="A109" s="23"/>
      <c r="B109" s="58"/>
      <c r="C109" s="35"/>
      <c r="D109" s="58"/>
      <c r="E109" s="89"/>
      <c r="G109" s="35"/>
      <c r="H109" s="38"/>
      <c r="I109" s="35"/>
      <c r="J109" s="24"/>
      <c r="K109" s="24"/>
      <c r="L109" s="24"/>
      <c r="M109" s="35"/>
      <c r="N109" s="35"/>
      <c r="O109" s="35"/>
      <c r="P109" s="35"/>
      <c r="Q109" s="95"/>
      <c r="R109" s="95"/>
      <c r="S109" s="95"/>
      <c r="T109" s="95"/>
      <c r="U109" s="95"/>
      <c r="V109" s="35"/>
      <c r="W109" s="58"/>
      <c r="X109" s="35"/>
      <c r="Y109" s="65"/>
      <c r="Z109" s="65"/>
      <c r="AA109" s="65"/>
      <c r="AB109" s="65"/>
      <c r="AC109" s="65"/>
      <c r="AD109" s="65"/>
    </row>
    <row r="110" spans="1:30" x14ac:dyDescent="0.25">
      <c r="A110" s="23"/>
      <c r="B110" s="58"/>
      <c r="C110" s="35"/>
      <c r="D110" s="58"/>
      <c r="E110" s="89"/>
      <c r="G110" s="35"/>
      <c r="H110" s="38"/>
      <c r="I110" s="35"/>
      <c r="J110" s="24"/>
      <c r="K110" s="24"/>
      <c r="L110" s="24"/>
      <c r="M110" s="35"/>
      <c r="N110" s="35"/>
      <c r="O110" s="35"/>
      <c r="P110" s="35"/>
      <c r="Q110" s="95"/>
      <c r="R110" s="95"/>
      <c r="S110" s="95"/>
      <c r="T110" s="95"/>
      <c r="U110" s="95"/>
      <c r="V110" s="35"/>
      <c r="W110" s="58"/>
      <c r="X110" s="35"/>
      <c r="Y110" s="65"/>
      <c r="Z110" s="65"/>
      <c r="AA110" s="65"/>
      <c r="AB110" s="65"/>
      <c r="AC110" s="65"/>
      <c r="AD110" s="65"/>
    </row>
    <row r="111" spans="1:30" x14ac:dyDescent="0.25">
      <c r="A111" s="23"/>
      <c r="B111" s="58"/>
      <c r="C111" s="35"/>
      <c r="D111" s="58"/>
      <c r="E111" s="89"/>
      <c r="G111" s="35"/>
      <c r="H111" s="38"/>
      <c r="I111" s="35"/>
      <c r="J111" s="24"/>
      <c r="K111" s="24"/>
      <c r="L111" s="24"/>
      <c r="M111" s="35"/>
      <c r="N111" s="35"/>
      <c r="O111" s="35"/>
      <c r="P111" s="35"/>
      <c r="Q111" s="95"/>
      <c r="R111" s="95"/>
      <c r="S111" s="95"/>
      <c r="T111" s="95"/>
      <c r="U111" s="95"/>
      <c r="V111" s="35"/>
      <c r="W111" s="58"/>
      <c r="X111" s="35"/>
      <c r="Y111" s="65"/>
      <c r="Z111" s="65"/>
      <c r="AA111" s="65"/>
      <c r="AB111" s="65"/>
      <c r="AC111" s="65"/>
      <c r="AD111" s="65"/>
    </row>
    <row r="112" spans="1:30" x14ac:dyDescent="0.25">
      <c r="A112" s="23"/>
      <c r="B112" s="58"/>
      <c r="C112" s="35"/>
      <c r="D112" s="58"/>
      <c r="E112" s="89"/>
      <c r="G112" s="35"/>
      <c r="H112" s="38"/>
      <c r="I112" s="35"/>
      <c r="J112" s="24"/>
      <c r="K112" s="24"/>
      <c r="L112" s="24"/>
      <c r="M112" s="35"/>
      <c r="N112" s="35"/>
      <c r="O112" s="35"/>
      <c r="P112" s="35"/>
      <c r="Q112" s="95"/>
      <c r="R112" s="95"/>
      <c r="S112" s="95"/>
      <c r="T112" s="95"/>
      <c r="U112" s="95"/>
      <c r="V112" s="35"/>
      <c r="W112" s="58"/>
      <c r="X112" s="35"/>
      <c r="Y112" s="65"/>
      <c r="Z112" s="65"/>
      <c r="AA112" s="65"/>
      <c r="AB112" s="65"/>
      <c r="AC112" s="65"/>
      <c r="AD112" s="65"/>
    </row>
    <row r="113" spans="1:30" x14ac:dyDescent="0.25">
      <c r="A113" s="23"/>
      <c r="B113" s="58"/>
      <c r="C113" s="35"/>
      <c r="D113" s="58"/>
      <c r="E113" s="89"/>
      <c r="G113" s="35"/>
      <c r="H113" s="38"/>
      <c r="I113" s="35"/>
      <c r="J113" s="24"/>
      <c r="K113" s="24"/>
      <c r="L113" s="24"/>
      <c r="M113" s="35"/>
      <c r="N113" s="35"/>
      <c r="O113" s="35"/>
      <c r="P113" s="35"/>
      <c r="Q113" s="95"/>
      <c r="R113" s="95"/>
      <c r="S113" s="95"/>
      <c r="T113" s="95"/>
      <c r="U113" s="95"/>
      <c r="V113" s="35"/>
      <c r="W113" s="58"/>
      <c r="X113" s="35"/>
      <c r="Y113" s="65"/>
      <c r="Z113" s="65"/>
      <c r="AA113" s="65"/>
      <c r="AB113" s="65"/>
      <c r="AC113" s="65"/>
      <c r="AD113" s="65"/>
    </row>
    <row r="114" spans="1:30" x14ac:dyDescent="0.25">
      <c r="A114" s="23"/>
      <c r="B114" s="58"/>
      <c r="C114" s="35"/>
      <c r="D114" s="58"/>
      <c r="E114" s="89"/>
      <c r="G114" s="35"/>
      <c r="H114" s="38"/>
      <c r="I114" s="35"/>
      <c r="J114" s="24"/>
      <c r="K114" s="24"/>
      <c r="L114" s="24"/>
      <c r="M114" s="35"/>
      <c r="N114" s="35"/>
      <c r="O114" s="35"/>
      <c r="P114" s="35"/>
      <c r="Q114" s="95"/>
      <c r="R114" s="95"/>
      <c r="S114" s="95"/>
      <c r="T114" s="95"/>
      <c r="U114" s="95"/>
      <c r="V114" s="35"/>
      <c r="W114" s="58"/>
      <c r="X114" s="35"/>
      <c r="Y114" s="65"/>
      <c r="Z114" s="65"/>
      <c r="AA114" s="65"/>
      <c r="AB114" s="65"/>
      <c r="AC114" s="65"/>
      <c r="AD114" s="65"/>
    </row>
    <row r="115" spans="1:30" x14ac:dyDescent="0.25">
      <c r="A115" s="23"/>
      <c r="B115" s="58"/>
      <c r="C115" s="35"/>
      <c r="D115" s="58"/>
      <c r="E115" s="89"/>
      <c r="G115" s="35"/>
      <c r="H115" s="38"/>
      <c r="I115" s="35"/>
      <c r="J115" s="24"/>
      <c r="K115" s="24"/>
      <c r="L115" s="24"/>
      <c r="M115" s="35"/>
      <c r="N115" s="35"/>
      <c r="O115" s="35"/>
      <c r="P115" s="35"/>
      <c r="Q115" s="95"/>
      <c r="R115" s="95"/>
      <c r="S115" s="95"/>
      <c r="T115" s="95"/>
      <c r="U115" s="95"/>
      <c r="V115" s="35"/>
      <c r="W115" s="58"/>
      <c r="X115" s="35"/>
      <c r="Y115" s="65"/>
      <c r="Z115" s="65"/>
      <c r="AA115" s="65"/>
      <c r="AB115" s="65"/>
      <c r="AC115" s="65"/>
      <c r="AD115" s="65"/>
    </row>
    <row r="116" spans="1:30" x14ac:dyDescent="0.25">
      <c r="A116" s="23"/>
      <c r="B116" s="58"/>
      <c r="C116" s="35"/>
      <c r="D116" s="58"/>
      <c r="E116" s="89"/>
      <c r="G116" s="35"/>
      <c r="H116" s="38"/>
      <c r="I116" s="35"/>
      <c r="J116" s="24"/>
      <c r="K116" s="24"/>
      <c r="L116" s="24"/>
      <c r="M116" s="35"/>
      <c r="N116" s="35"/>
      <c r="O116" s="35"/>
      <c r="P116" s="35"/>
      <c r="Q116" s="95"/>
      <c r="R116" s="95"/>
      <c r="S116" s="95"/>
      <c r="T116" s="95"/>
      <c r="U116" s="95"/>
      <c r="V116" s="35"/>
      <c r="W116" s="58"/>
      <c r="X116" s="35"/>
      <c r="Y116" s="65"/>
      <c r="Z116" s="65"/>
      <c r="AA116" s="65"/>
      <c r="AB116" s="65"/>
      <c r="AC116" s="65"/>
      <c r="AD116" s="65"/>
    </row>
    <row r="117" spans="1:30" x14ac:dyDescent="0.25">
      <c r="A117" s="23"/>
      <c r="B117" s="58"/>
      <c r="C117" s="35"/>
      <c r="D117" s="58"/>
      <c r="E117" s="89"/>
      <c r="G117" s="35"/>
      <c r="H117" s="38"/>
      <c r="I117" s="35"/>
      <c r="J117" s="24"/>
      <c r="K117" s="24"/>
      <c r="L117" s="24"/>
      <c r="M117" s="35"/>
      <c r="N117" s="35"/>
      <c r="O117" s="35"/>
      <c r="P117" s="35"/>
      <c r="Q117" s="95"/>
      <c r="R117" s="95"/>
      <c r="S117" s="95"/>
      <c r="T117" s="95"/>
      <c r="U117" s="95"/>
      <c r="V117" s="35"/>
      <c r="W117" s="58"/>
      <c r="X117" s="35"/>
      <c r="Y117" s="65"/>
      <c r="Z117" s="65"/>
      <c r="AA117" s="65"/>
      <c r="AB117" s="65"/>
      <c r="AC117" s="65"/>
      <c r="AD117" s="65"/>
    </row>
    <row r="118" spans="1:30" x14ac:dyDescent="0.25">
      <c r="A118" s="23"/>
      <c r="B118" s="58"/>
      <c r="C118" s="35"/>
      <c r="D118" s="58"/>
      <c r="E118" s="89"/>
      <c r="G118" s="35"/>
      <c r="H118" s="38"/>
      <c r="I118" s="35"/>
      <c r="J118" s="24"/>
      <c r="K118" s="24"/>
      <c r="L118" s="24"/>
      <c r="M118" s="35"/>
      <c r="N118" s="35"/>
      <c r="O118" s="35"/>
      <c r="P118" s="35"/>
      <c r="Q118" s="95"/>
      <c r="R118" s="95"/>
      <c r="S118" s="95"/>
      <c r="T118" s="95"/>
      <c r="U118" s="95"/>
      <c r="V118" s="35"/>
      <c r="W118" s="58"/>
      <c r="X118" s="35"/>
      <c r="Y118" s="65"/>
      <c r="Z118" s="65"/>
      <c r="AA118" s="65"/>
      <c r="AB118" s="65"/>
      <c r="AC118" s="65"/>
      <c r="AD118" s="65"/>
    </row>
    <row r="119" spans="1:30" x14ac:dyDescent="0.25">
      <c r="A119" s="23"/>
      <c r="B119" s="58"/>
      <c r="C119" s="35"/>
      <c r="D119" s="58"/>
      <c r="E119" s="89"/>
      <c r="G119" s="35"/>
      <c r="H119" s="38"/>
      <c r="I119" s="35"/>
      <c r="J119" s="24"/>
      <c r="K119" s="24"/>
      <c r="L119" s="24"/>
      <c r="M119" s="35"/>
      <c r="N119" s="35"/>
      <c r="O119" s="35"/>
      <c r="P119" s="35"/>
      <c r="Q119" s="95"/>
      <c r="R119" s="95"/>
      <c r="S119" s="95"/>
      <c r="T119" s="95"/>
      <c r="U119" s="95"/>
      <c r="V119" s="35"/>
      <c r="W119" s="58"/>
      <c r="X119" s="35"/>
      <c r="Y119" s="65"/>
      <c r="Z119" s="65"/>
      <c r="AA119" s="65"/>
      <c r="AB119" s="65"/>
      <c r="AC119" s="65"/>
      <c r="AD119" s="65"/>
    </row>
    <row r="120" spans="1:30" x14ac:dyDescent="0.25">
      <c r="A120" s="23"/>
      <c r="B120" s="58"/>
      <c r="C120" s="35"/>
      <c r="D120" s="58"/>
      <c r="E120" s="89"/>
      <c r="G120" s="35"/>
      <c r="H120" s="38"/>
      <c r="I120" s="35"/>
      <c r="J120" s="24"/>
      <c r="K120" s="24"/>
      <c r="L120" s="24"/>
      <c r="M120" s="35"/>
      <c r="N120" s="35"/>
      <c r="O120" s="35"/>
      <c r="P120" s="35"/>
      <c r="Q120" s="95"/>
      <c r="R120" s="95"/>
      <c r="S120" s="95"/>
      <c r="T120" s="95"/>
      <c r="U120" s="95"/>
      <c r="V120" s="35"/>
      <c r="W120" s="58"/>
      <c r="X120" s="35"/>
      <c r="Y120" s="65"/>
      <c r="Z120" s="65"/>
      <c r="AA120" s="65"/>
      <c r="AB120" s="65"/>
      <c r="AC120" s="65"/>
      <c r="AD120" s="65"/>
    </row>
    <row r="121" spans="1:30" x14ac:dyDescent="0.25">
      <c r="A121" s="23"/>
      <c r="B121" s="58"/>
      <c r="C121" s="35"/>
      <c r="D121" s="58"/>
      <c r="E121" s="89"/>
      <c r="G121" s="35"/>
      <c r="H121" s="38"/>
      <c r="I121" s="35"/>
      <c r="J121" s="24"/>
      <c r="K121" s="24"/>
      <c r="L121" s="24"/>
      <c r="M121" s="35"/>
      <c r="N121" s="35"/>
      <c r="O121" s="35"/>
      <c r="P121" s="35"/>
      <c r="Q121" s="95"/>
      <c r="R121" s="95"/>
      <c r="S121" s="95"/>
      <c r="T121" s="95"/>
      <c r="U121" s="95"/>
      <c r="V121" s="35"/>
      <c r="W121" s="58"/>
      <c r="X121" s="35"/>
      <c r="Y121" s="65"/>
      <c r="Z121" s="65"/>
      <c r="AA121" s="65"/>
      <c r="AB121" s="65"/>
      <c r="AC121" s="65"/>
      <c r="AD121" s="65"/>
    </row>
    <row r="122" spans="1:30" x14ac:dyDescent="0.25">
      <c r="A122" s="23"/>
      <c r="B122" s="58"/>
      <c r="C122" s="35"/>
      <c r="D122" s="58"/>
      <c r="E122" s="89"/>
      <c r="G122" s="35"/>
      <c r="H122" s="38"/>
      <c r="I122" s="35"/>
      <c r="J122" s="24"/>
      <c r="K122" s="24"/>
      <c r="L122" s="24"/>
      <c r="M122" s="35"/>
      <c r="N122" s="35"/>
      <c r="O122" s="35"/>
      <c r="P122" s="35"/>
      <c r="Q122" s="95"/>
      <c r="R122" s="95"/>
      <c r="S122" s="95"/>
      <c r="T122" s="95"/>
      <c r="U122" s="95"/>
      <c r="V122" s="35"/>
      <c r="W122" s="58"/>
      <c r="X122" s="35"/>
      <c r="Y122" s="65"/>
      <c r="Z122" s="65"/>
      <c r="AA122" s="65"/>
      <c r="AB122" s="65"/>
      <c r="AC122" s="65"/>
      <c r="AD122" s="65"/>
    </row>
    <row r="123" spans="1:30" x14ac:dyDescent="0.25">
      <c r="A123" s="23"/>
      <c r="B123" s="58"/>
      <c r="C123" s="35"/>
      <c r="D123" s="58"/>
      <c r="E123" s="89"/>
      <c r="G123" s="35"/>
      <c r="H123" s="38"/>
      <c r="I123" s="35"/>
      <c r="J123" s="24"/>
      <c r="K123" s="24"/>
      <c r="L123" s="24"/>
      <c r="M123" s="35"/>
      <c r="N123" s="35"/>
      <c r="O123" s="35"/>
      <c r="P123" s="35"/>
      <c r="Q123" s="95"/>
      <c r="R123" s="95"/>
      <c r="S123" s="95"/>
      <c r="T123" s="95"/>
      <c r="U123" s="95"/>
      <c r="V123" s="35"/>
      <c r="W123" s="58"/>
      <c r="X123" s="35"/>
      <c r="Y123" s="65"/>
      <c r="Z123" s="65"/>
      <c r="AA123" s="65"/>
      <c r="AB123" s="65"/>
      <c r="AC123" s="65"/>
      <c r="AD123" s="65"/>
    </row>
    <row r="124" spans="1:30" x14ac:dyDescent="0.25">
      <c r="A124" s="23"/>
      <c r="B124" s="58"/>
      <c r="C124" s="35"/>
      <c r="D124" s="58"/>
      <c r="E124" s="89"/>
      <c r="G124" s="35"/>
      <c r="H124" s="38"/>
      <c r="I124" s="35"/>
      <c r="J124" s="24"/>
      <c r="K124" s="24"/>
      <c r="L124" s="24"/>
      <c r="M124" s="35"/>
      <c r="N124" s="35"/>
      <c r="O124" s="35"/>
      <c r="P124" s="35"/>
      <c r="Q124" s="95"/>
      <c r="R124" s="95"/>
      <c r="S124" s="95"/>
      <c r="T124" s="95"/>
      <c r="U124" s="95"/>
      <c r="V124" s="35"/>
      <c r="W124" s="58"/>
      <c r="X124" s="35"/>
      <c r="Y124" s="65"/>
      <c r="Z124" s="65"/>
      <c r="AA124" s="65"/>
      <c r="AB124" s="65"/>
      <c r="AC124" s="65"/>
      <c r="AD124" s="65"/>
    </row>
    <row r="125" spans="1:30" x14ac:dyDescent="0.25">
      <c r="A125" s="23"/>
      <c r="B125" s="58"/>
      <c r="C125" s="35"/>
      <c r="D125" s="58"/>
      <c r="E125" s="89"/>
      <c r="G125" s="35"/>
      <c r="H125" s="38"/>
      <c r="I125" s="35"/>
      <c r="J125" s="24"/>
      <c r="K125" s="24"/>
      <c r="L125" s="24"/>
      <c r="M125" s="35"/>
      <c r="N125" s="35"/>
      <c r="O125" s="35"/>
      <c r="P125" s="35"/>
      <c r="Q125" s="95"/>
      <c r="R125" s="95"/>
      <c r="S125" s="95"/>
      <c r="T125" s="95"/>
      <c r="U125" s="95"/>
      <c r="V125" s="35"/>
      <c r="W125" s="58"/>
      <c r="X125" s="35"/>
      <c r="Y125" s="65"/>
      <c r="Z125" s="65"/>
      <c r="AA125" s="65"/>
      <c r="AB125" s="65"/>
      <c r="AC125" s="65"/>
      <c r="AD125" s="65"/>
    </row>
    <row r="126" spans="1:30" x14ac:dyDescent="0.25">
      <c r="A126" s="23"/>
      <c r="B126" s="58"/>
      <c r="C126" s="35"/>
      <c r="D126" s="58"/>
      <c r="E126" s="89"/>
      <c r="G126" s="35"/>
      <c r="H126" s="38"/>
      <c r="I126" s="35"/>
      <c r="J126" s="24"/>
      <c r="K126" s="24"/>
      <c r="L126" s="24"/>
      <c r="M126" s="35"/>
      <c r="N126" s="35"/>
      <c r="O126" s="35"/>
      <c r="P126" s="35"/>
      <c r="Q126" s="95"/>
      <c r="R126" s="95"/>
      <c r="S126" s="95"/>
      <c r="T126" s="95"/>
      <c r="U126" s="95"/>
      <c r="V126" s="35"/>
      <c r="W126" s="58"/>
      <c r="X126" s="35"/>
      <c r="Y126" s="65"/>
      <c r="Z126" s="65"/>
      <c r="AA126" s="65"/>
      <c r="AB126" s="65"/>
      <c r="AC126" s="65"/>
      <c r="AD126" s="65"/>
    </row>
    <row r="127" spans="1:30" x14ac:dyDescent="0.25">
      <c r="A127" s="23"/>
      <c r="B127" s="58"/>
      <c r="C127" s="35"/>
      <c r="D127" s="58"/>
      <c r="E127" s="89"/>
      <c r="G127" s="35"/>
      <c r="H127" s="38"/>
      <c r="I127" s="35"/>
      <c r="J127" s="24"/>
      <c r="K127" s="24"/>
      <c r="L127" s="24"/>
      <c r="M127" s="35"/>
      <c r="N127" s="35"/>
      <c r="O127" s="35"/>
      <c r="P127" s="35"/>
      <c r="Q127" s="95"/>
      <c r="R127" s="95"/>
      <c r="S127" s="95"/>
      <c r="T127" s="95"/>
      <c r="U127" s="95"/>
      <c r="V127" s="35"/>
      <c r="W127" s="58"/>
      <c r="X127" s="35"/>
      <c r="Y127" s="65"/>
      <c r="Z127" s="65"/>
      <c r="AA127" s="65"/>
      <c r="AB127" s="65"/>
      <c r="AC127" s="65"/>
      <c r="AD127" s="65"/>
    </row>
    <row r="128" spans="1:30" x14ac:dyDescent="0.25">
      <c r="A128" s="23"/>
      <c r="B128" s="58"/>
      <c r="C128" s="35"/>
      <c r="D128" s="58"/>
      <c r="E128" s="89"/>
      <c r="G128" s="35"/>
      <c r="H128" s="38"/>
      <c r="I128" s="35"/>
      <c r="J128" s="24"/>
      <c r="K128" s="24"/>
      <c r="L128" s="24"/>
      <c r="M128" s="35"/>
      <c r="N128" s="35"/>
      <c r="O128" s="35"/>
      <c r="P128" s="35"/>
      <c r="Q128" s="95"/>
      <c r="R128" s="95"/>
      <c r="S128" s="95"/>
      <c r="T128" s="95"/>
      <c r="U128" s="95"/>
      <c r="V128" s="35"/>
      <c r="W128" s="58"/>
      <c r="X128" s="35"/>
      <c r="Y128" s="65"/>
      <c r="Z128" s="65"/>
      <c r="AA128" s="65"/>
      <c r="AB128" s="65"/>
      <c r="AC128" s="65"/>
      <c r="AD128" s="65"/>
    </row>
    <row r="129" spans="1:30" x14ac:dyDescent="0.25">
      <c r="A129" s="23"/>
      <c r="B129" s="58"/>
      <c r="C129" s="35"/>
      <c r="D129" s="58"/>
      <c r="E129" s="89"/>
      <c r="G129" s="35"/>
      <c r="H129" s="38"/>
      <c r="I129" s="35"/>
      <c r="J129" s="24"/>
      <c r="K129" s="24"/>
      <c r="L129" s="24"/>
      <c r="M129" s="35"/>
      <c r="N129" s="35"/>
      <c r="O129" s="35"/>
      <c r="P129" s="35"/>
      <c r="Q129" s="95"/>
      <c r="R129" s="95"/>
      <c r="S129" s="95"/>
      <c r="T129" s="95"/>
      <c r="U129" s="95"/>
      <c r="V129" s="35"/>
      <c r="W129" s="58"/>
      <c r="X129" s="35"/>
      <c r="Y129" s="65"/>
      <c r="Z129" s="65"/>
      <c r="AA129" s="65"/>
      <c r="AB129" s="65"/>
      <c r="AC129" s="65"/>
      <c r="AD129" s="65"/>
    </row>
    <row r="130" spans="1:30" x14ac:dyDescent="0.25">
      <c r="A130" s="23"/>
      <c r="B130" s="58"/>
      <c r="C130" s="35"/>
      <c r="D130" s="58"/>
      <c r="E130" s="89"/>
      <c r="G130" s="35"/>
      <c r="H130" s="38"/>
      <c r="I130" s="35"/>
      <c r="J130" s="24"/>
      <c r="K130" s="24"/>
      <c r="L130" s="24"/>
      <c r="M130" s="35"/>
      <c r="N130" s="35"/>
      <c r="O130" s="35"/>
      <c r="P130" s="35"/>
      <c r="Q130" s="95"/>
      <c r="R130" s="95"/>
      <c r="S130" s="95"/>
      <c r="T130" s="95"/>
      <c r="U130" s="95"/>
      <c r="V130" s="35"/>
      <c r="W130" s="58"/>
      <c r="X130" s="35"/>
      <c r="Y130" s="65"/>
      <c r="Z130" s="65"/>
      <c r="AA130" s="65"/>
      <c r="AB130" s="65"/>
      <c r="AC130" s="65"/>
      <c r="AD130" s="65"/>
    </row>
    <row r="131" spans="1:30" x14ac:dyDescent="0.25">
      <c r="A131" s="23"/>
      <c r="B131" s="58"/>
      <c r="C131" s="35"/>
      <c r="D131" s="58"/>
      <c r="E131" s="89"/>
      <c r="G131" s="35"/>
      <c r="H131" s="38"/>
      <c r="I131" s="35"/>
      <c r="J131" s="24"/>
      <c r="K131" s="24"/>
      <c r="L131" s="24"/>
      <c r="M131" s="35"/>
      <c r="N131" s="35"/>
      <c r="O131" s="35"/>
      <c r="P131" s="35"/>
      <c r="Q131" s="95"/>
      <c r="R131" s="95"/>
      <c r="S131" s="95"/>
      <c r="T131" s="95"/>
      <c r="U131" s="95"/>
      <c r="V131" s="35"/>
      <c r="W131" s="58"/>
      <c r="X131" s="35"/>
      <c r="Y131" s="65"/>
      <c r="Z131" s="65"/>
      <c r="AA131" s="65"/>
      <c r="AB131" s="65"/>
      <c r="AC131" s="65"/>
      <c r="AD131" s="65"/>
    </row>
    <row r="132" spans="1:30" x14ac:dyDescent="0.25">
      <c r="A132" s="23"/>
      <c r="B132" s="58"/>
      <c r="C132" s="35"/>
      <c r="D132" s="58"/>
      <c r="E132" s="89"/>
      <c r="G132" s="35"/>
      <c r="H132" s="38"/>
      <c r="I132" s="35"/>
      <c r="J132" s="24"/>
      <c r="K132" s="24"/>
      <c r="L132" s="24"/>
      <c r="M132" s="35"/>
      <c r="N132" s="35"/>
      <c r="O132" s="35"/>
      <c r="P132" s="35"/>
      <c r="Q132" s="95"/>
      <c r="R132" s="95"/>
      <c r="S132" s="95"/>
      <c r="T132" s="95"/>
      <c r="U132" s="95"/>
      <c r="V132" s="35"/>
      <c r="W132" s="58"/>
      <c r="X132" s="35"/>
      <c r="Y132" s="65"/>
      <c r="Z132" s="65"/>
      <c r="AA132" s="65"/>
      <c r="AB132" s="65"/>
      <c r="AC132" s="65"/>
      <c r="AD132" s="65"/>
    </row>
    <row r="133" spans="1:30" x14ac:dyDescent="0.25">
      <c r="A133" s="23"/>
      <c r="B133" s="58"/>
      <c r="C133" s="35"/>
      <c r="D133" s="58"/>
      <c r="E133" s="89"/>
      <c r="G133" s="35"/>
      <c r="H133" s="38"/>
      <c r="I133" s="35"/>
      <c r="J133" s="24"/>
      <c r="K133" s="24"/>
      <c r="L133" s="24"/>
      <c r="M133" s="35"/>
      <c r="N133" s="35"/>
      <c r="O133" s="35"/>
      <c r="P133" s="35"/>
      <c r="Q133" s="95"/>
      <c r="R133" s="95"/>
      <c r="S133" s="95"/>
      <c r="T133" s="95"/>
      <c r="U133" s="95"/>
      <c r="V133" s="35"/>
      <c r="W133" s="58"/>
      <c r="X133" s="35"/>
      <c r="Y133" s="65"/>
      <c r="Z133" s="65"/>
      <c r="AA133" s="65"/>
      <c r="AB133" s="65"/>
      <c r="AC133" s="65"/>
      <c r="AD133" s="65"/>
    </row>
    <row r="134" spans="1:30" x14ac:dyDescent="0.25">
      <c r="A134" s="23"/>
      <c r="B134" s="58"/>
      <c r="C134" s="35"/>
      <c r="D134" s="58"/>
      <c r="E134" s="89"/>
      <c r="G134" s="35"/>
      <c r="H134" s="38"/>
      <c r="I134" s="35"/>
      <c r="J134" s="24"/>
      <c r="K134" s="24"/>
      <c r="L134" s="24"/>
      <c r="M134" s="35"/>
      <c r="N134" s="35"/>
      <c r="O134" s="35"/>
      <c r="P134" s="35"/>
      <c r="Q134" s="95"/>
      <c r="R134" s="95"/>
      <c r="S134" s="95"/>
      <c r="T134" s="95"/>
      <c r="U134" s="95"/>
      <c r="V134" s="35"/>
      <c r="W134" s="58"/>
      <c r="X134" s="35"/>
      <c r="Y134" s="65"/>
      <c r="Z134" s="65"/>
      <c r="AA134" s="65"/>
      <c r="AB134" s="65"/>
      <c r="AC134" s="65"/>
      <c r="AD134" s="65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36"/>
      <c r="R147" s="136"/>
      <c r="S147" s="136"/>
      <c r="T147" s="136"/>
      <c r="U147" s="136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36"/>
      <c r="R148" s="136"/>
      <c r="S148" s="136"/>
      <c r="T148" s="136"/>
      <c r="U148" s="136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36"/>
      <c r="R149" s="136"/>
      <c r="S149" s="136"/>
      <c r="T149" s="136"/>
      <c r="U149" s="136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36"/>
      <c r="R150" s="136"/>
      <c r="S150" s="136"/>
      <c r="T150" s="136"/>
      <c r="U150" s="136"/>
      <c r="V150"/>
      <c r="W150"/>
      <c r="X150"/>
      <c r="Y150"/>
      <c r="Z150"/>
      <c r="AA150"/>
      <c r="AB150"/>
      <c r="AC150"/>
      <c r="AD150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36"/>
      <c r="R162" s="136"/>
      <c r="S162" s="136"/>
      <c r="T162" s="136"/>
      <c r="U162" s="136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36"/>
      <c r="R163" s="136"/>
      <c r="S163" s="136"/>
      <c r="T163" s="136"/>
      <c r="U163" s="136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36"/>
      <c r="R164" s="136"/>
      <c r="S164" s="136"/>
      <c r="T164" s="136"/>
      <c r="U164" s="136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36"/>
      <c r="R165" s="136"/>
      <c r="S165" s="136"/>
      <c r="T165" s="136"/>
      <c r="U165" s="136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36"/>
      <c r="R166" s="136"/>
      <c r="S166" s="136"/>
      <c r="T166" s="136"/>
      <c r="U166" s="13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36"/>
      <c r="R167" s="136"/>
      <c r="S167" s="136"/>
      <c r="T167" s="136"/>
      <c r="U167" s="136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36"/>
      <c r="R168" s="136"/>
      <c r="S168" s="136"/>
      <c r="T168" s="136"/>
      <c r="U168" s="136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36"/>
      <c r="R169" s="136"/>
      <c r="S169" s="136"/>
      <c r="T169" s="136"/>
      <c r="U169" s="136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36"/>
      <c r="R170" s="136"/>
      <c r="S170" s="136"/>
      <c r="T170" s="136"/>
      <c r="U170" s="136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36"/>
      <c r="R171" s="136"/>
      <c r="S171" s="136"/>
      <c r="T171" s="136"/>
      <c r="U171" s="136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36"/>
      <c r="R172" s="136"/>
      <c r="S172" s="136"/>
      <c r="T172" s="136"/>
      <c r="U172" s="136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36"/>
      <c r="R173" s="136"/>
      <c r="S173" s="136"/>
      <c r="T173" s="136"/>
      <c r="U173" s="136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36"/>
      <c r="R174" s="136"/>
      <c r="S174" s="136"/>
      <c r="T174" s="136"/>
      <c r="U174" s="136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36"/>
      <c r="R175" s="136"/>
      <c r="S175" s="136"/>
      <c r="T175" s="136"/>
      <c r="U175" s="136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36"/>
      <c r="R176" s="136"/>
      <c r="S176" s="136"/>
      <c r="T176" s="136"/>
      <c r="U176" s="13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36"/>
      <c r="R177" s="136"/>
      <c r="S177" s="136"/>
      <c r="T177" s="136"/>
      <c r="U177" s="136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36"/>
      <c r="R178" s="136"/>
      <c r="S178" s="136"/>
      <c r="T178" s="136"/>
      <c r="U178" s="136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36"/>
      <c r="R179" s="136"/>
      <c r="S179" s="136"/>
      <c r="T179" s="136"/>
      <c r="U179" s="136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36"/>
      <c r="R180" s="136"/>
      <c r="S180" s="136"/>
      <c r="T180" s="136"/>
      <c r="U180" s="136"/>
      <c r="V180"/>
      <c r="W180"/>
      <c r="X180"/>
      <c r="Y180"/>
      <c r="Z180"/>
      <c r="AA180"/>
      <c r="AB180"/>
      <c r="AC180"/>
      <c r="AD18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2020-09-17T09:40:47Z</dcterms:modified>
</cp:coreProperties>
</file>